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SE\"/>
    </mc:Choice>
  </mc:AlternateContent>
  <xr:revisionPtr revIDLastSave="0" documentId="13_ncr:1_{DAD33C4C-88B6-45E2-A469-A9EE015F887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H8" i="16" s="1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78" i="71" l="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U11" i="105" s="1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30" i="105" l="1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L107" i="49" l="1" a="1"/>
  <c r="L113" i="49" s="1"/>
  <c r="BX24" i="78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4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L112" i="49" l="1"/>
  <c r="N63" i="49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K32" i="15" s="1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32" i="15" l="1"/>
  <c r="L11" i="15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9" i="16" s="1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2" i="16" l="1"/>
  <c r="I8" i="16"/>
  <c r="I15" i="16"/>
  <c r="I14" i="16"/>
  <c r="I16" i="16"/>
  <c r="I109" i="7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X106" i="78" l="1"/>
  <c r="AW96" i="78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<sst xmlns="http://schemas.openxmlformats.org/spreadsheetml/2006/main" count="3243" uniqueCount="547">
  <si>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</si>
  <si>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</si>
  <si>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</si>
  <si>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</si>
  <si>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</si>
  <si>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</si>
  <si>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</si>
  <si>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</si>
  <si>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</si>
  <si>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</si>
  <si>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</si>
  <si>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</si>
  <si>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</si>
  <si>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</si>
  <si>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</si>
  <si>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</si>
  <si>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</si>
  <si>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</si>
  <si>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</si>
  <si>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</si>
  <si>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</si>
  <si>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</si>
  <si>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</si>
  <si>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</si>
  <si>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</si>
  <si>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</si>
  <si>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</si>
  <si>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</si>
  <si>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</si>
  <si>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</si>
  <si>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</si>
  <si>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</si>
  <si>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</si>
  <si>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</si>
  <si>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</si>
  <si>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</si>
  <si>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</si>
  <si>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</si>
  <si>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</si>
  <si>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</si>
  <si>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</si>
  <si>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</si>
  <si>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</si>
  <si>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</si>
  <si>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</si>
  <si>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</si>
  <si>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</si>
  <si>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</si>
  <si>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</si>
  <si>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</si>
  <si>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</si>
  <si>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</si>
  <si>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</si>
  <si>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</si>
  <si>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</si>
  <si>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</si>
  <si>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</si>
  <si>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</si>
  <si>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</si>
  <si>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</si>
  <si>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</si>
  <si>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</si>
  <si>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</si>
  <si>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</si>
  <si>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</si>
  <si>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</si>
  <si>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</si>
  <si>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</si>
  <si>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</si>
  <si>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</si>
  <si>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</si>
  <si>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</si>
  <si>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</si>
  <si>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</si>
  <si>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</si>
  <si>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</si>
  <si>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</si>
  <si>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</si>
  <si>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</si>
  <si>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</si>
  <si>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</si>
  <si>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</si>
  <si>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</si>
  <si>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</si>
  <si>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</si>
  <si>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</si>
  <si>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</si>
  <si>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</si>
  <si>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</si>
  <si>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</si>
  <si>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</si>
  <si>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</si>
  <si>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</si>
  <si>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</si>
  <si>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</si>
  <si>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</si>
  <si>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</si>
  <si>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</si>
  <si>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</si>
  <si>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</si>
  <si>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</si>
  <si>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</si>
  <si>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</si>
  <si>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</si>
  <si>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</si>
  <si>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</si>
  <si>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</si>
  <si>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</si>
  <si>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</si>
  <si>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</si>
  <si>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</si>
  <si>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</si>
  <si>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</si>
  <si>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</si>
  <si>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</si>
  <si>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</si>
  <si>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</si>
  <si>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</si>
  <si>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</si>
  <si>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</si>
  <si>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</si>
  <si>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</si>
  <si>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</si>
  <si>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</si>
  <si>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</si>
  <si>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</si>
  <si>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</si>
  <si>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</si>
  <si>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</si>
  <si>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</si>
  <si>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</si>
  <si>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</si>
  <si>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</si>
  <si>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</si>
  <si>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</si>
  <si>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</si>
  <si>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</si>
  <si>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</si>
  <si>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</si>
  <si>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</si>
  <si>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</si>
  <si>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</si>
  <si>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</si>
  <si>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</si>
  <si>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</si>
  <si>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</si>
  <si>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</si>
  <si>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</si>
  <si>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</si>
  <si>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</si>
  <si>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</si>
  <si>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</si>
  <si>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</si>
  <si>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</si>
  <si>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</si>
  <si>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</si>
  <si>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</si>
  <si>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</si>
  <si>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</si>
  <si>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</si>
  <si>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</si>
  <si>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</si>
  <si>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</si>
  <si>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</si>
  <si>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</si>
  <si>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</si>
  <si>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</si>
  <si>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</si>
  <si>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</si>
  <si>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</si>
  <si>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</si>
  <si>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</si>
  <si>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</si>
  <si>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</si>
  <si>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</si>
  <si>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</si>
  <si>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</si>
  <si>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</si>
  <si>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</si>
  <si>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</si>
  <si>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</si>
  <si>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</si>
  <si>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</si>
  <si>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</si>
  <si>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</si>
  <si>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</si>
  <si>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</si>
  <si>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</si>
  <si>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</si>
  <si>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</si>
  <si>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</si>
  <si>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</si>
  <si>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</si>
  <si>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</si>
  <si>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</si>
  <si>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</si>
  <si>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</si>
  <si>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</si>
  <si>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</si>
  <si>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</si>
  <si>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</si>
  <si>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</si>
  <si>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</si>
  <si>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</si>
  <si>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</si>
  <si>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</si>
  <si>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</si>
  <si>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</si>
  <si>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</si>
  <si>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</si>
  <si>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</si>
  <si>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</si>
  <si>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</si>
  <si>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</si>
  <si>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</si>
  <si>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</si>
  <si>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</si>
  <si>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</si>
  <si>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</si>
  <si>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</si>
  <si>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</si>
  <si>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</si>
  <si>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</si>
  <si>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</si>
  <si>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</si>
  <si>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</si>
  <si>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</si>
  <si>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</si>
  <si>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</si>
  <si>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</si>
  <si>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</si>
  <si>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</si>
  <si>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</si>
  <si>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</si>
  <si>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</si>
  <si>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</si>
  <si>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</si>
  <si>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</si>
  <si>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</si>
  <si>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</si>
  <si>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</si>
  <si>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</si>
  <si>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</si>
  <si>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</si>
  <si>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</si>
  <si>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</si>
  <si>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</si>
  <si>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</si>
  <si>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</si>
  <si>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</si>
  <si>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</si>
  <si>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</si>
  <si>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</si>
  <si>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</si>
  <si>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</si>
  <si>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</si>
  <si>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</si>
  <si>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</si>
  <si>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</si>
  <si>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</si>
  <si>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</si>
  <si>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</si>
  <si>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</si>
  <si>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</si>
  <si>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</si>
  <si>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</si>
  <si>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</si>
  <si>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</si>
  <si>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</si>
  <si>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</si>
  <si>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</si>
  <si>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</si>
  <si>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</si>
  <si>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</si>
  <si>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</si>
  <si>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</si>
  <si>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</si>
  <si>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</si>
  <si>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</si>
  <si>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</si>
  <si>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</si>
  <si>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</si>
  <si>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</si>
  <si>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</si>
  <si>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</si>
  <si>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</si>
  <si>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</si>
  <si>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</si>
  <si>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</si>
  <si>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</si>
  <si>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</si>
  <si>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</si>
  <si>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</si>
  <si>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</si>
  <si>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</si>
  <si>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</si>
  <si>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</si>
  <si>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</si>
  <si>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</si>
  <si>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</si>
  <si>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</si>
  <si>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</si>
  <si>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</si>
  <si>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</si>
  <si>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</si>
  <si>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</si>
  <si>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</si>
  <si>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</si>
  <si>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</si>
  <si>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</si>
  <si>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</si>
  <si>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</si>
  <si>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</si>
  <si>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</si>
  <si>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</si>
  <si>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</si>
  <si>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</si>
  <si>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</si>
  <si>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</si>
  <si>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</si>
  <si>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</si>
  <si>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</si>
  <si>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</si>
  <si>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</si>
  <si>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</si>
  <si>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</si>
  <si>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</si>
  <si>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</si>
  <si>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</si>
  <si>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</si>
  <si>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</si>
  <si>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</si>
  <si>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</si>
  <si>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</si>
  <si>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</si>
  <si>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</si>
  <si>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</si>
  <si>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</si>
  <si>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</si>
  <si>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</si>
  <si>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</si>
  <si>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</si>
  <si>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</si>
  <si>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</si>
  <si>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</si>
  <si>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</si>
  <si>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</si>
  <si>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</si>
  <si>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</si>
  <si>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</si>
  <si>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</si>
  <si>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</si>
  <si>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</si>
  <si>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</si>
  <si>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</si>
  <si>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</si>
  <si>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</si>
  <si>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</si>
  <si>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</si>
  <si>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</si>
  <si>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</si>
  <si>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</si>
  <si>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</si>
  <si>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</si>
  <si>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</si>
  <si>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</si>
  <si>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</si>
  <si>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</si>
  <si>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</si>
  <si>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</si>
  <si>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</si>
  <si>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</si>
  <si>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</si>
  <si>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</si>
  <si>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</si>
  <si>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</si>
  <si>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</si>
  <si>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</si>
  <si>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</si>
  <si>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</si>
  <si>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</si>
  <si>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</si>
  <si>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</si>
  <si>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</si>
  <si>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</si>
  <si>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</si>
  <si>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</si>
  <si>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</si>
  <si>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</si>
  <si>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</si>
  <si>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</si>
  <si>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</si>
  <si>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</si>
  <si>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</si>
  <si>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</si>
  <si>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</si>
  <si>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</si>
  <si>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</si>
  <si>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</si>
  <si>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</si>
  <si>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</si>
  <si>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</si>
  <si>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</si>
  <si>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</si>
  <si>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</si>
  <si>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</si>
  <si>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</si>
  <si>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</si>
  <si>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</si>
  <si>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</si>
  <si>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</si>
  <si>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</si>
  <si>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</si>
  <si>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</si>
  <si>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</si>
  <si>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</si>
  <si>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</si>
  <si>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</si>
  <si>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</si>
  <si>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</si>
  <si>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</si>
  <si>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</si>
  <si>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</si>
  <si>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</si>
  <si>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</si>
  <si>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</si>
  <si>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</si>
  <si>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</si>
  <si>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</si>
  <si>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</si>
  <si>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</si>
  <si>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</si>
  <si>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</si>
  <si>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</si>
  <si>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</si>
  <si>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</si>
  <si>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</si>
  <si>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</si>
  <si>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</si>
  <si>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</si>
  <si>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</si>
  <si>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</si>
  <si>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</si>
  <si>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</si>
  <si>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</si>
  <si>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</si>
  <si>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</si>
  <si>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</si>
  <si>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</si>
  <si>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</si>
  <si>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</si>
  <si>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</si>
  <si>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</si>
  <si>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</si>
  <si>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</si>
  <si>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</si>
  <si>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</si>
  <si>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</si>
  <si>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</si>
  <si>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</si>
  <si>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</si>
  <si>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</si>
  <si>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</si>
  <si>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</si>
  <si>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</si>
  <si>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</si>
  <si>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</si>
  <si>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</si>
  <si>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</si>
  <si>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</si>
  <si>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</si>
  <si>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</si>
  <si>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</si>
  <si>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</si>
  <si>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</si>
  <si>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</si>
  <si>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</si>
  <si>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</si>
  <si>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</si>
  <si>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</si>
  <si>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</si>
  <si>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</si>
  <si>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</si>
  <si>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</si>
  <si>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</si>
  <si>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</si>
  <si>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</si>
  <si>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</si>
  <si>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</si>
  <si>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</si>
  <si>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</si>
  <si>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</si>
  <si>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</si>
  <si>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</si>
  <si>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</si>
  <si>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</si>
  <si>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</si>
  <si>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</si>
  <si>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</si>
  <si>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</si>
  <si>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</si>
  <si>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</si>
  <si>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</si>
  <si>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</si>
  <si>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</si>
  <si>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</si>
  <si>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</si>
  <si>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</si>
  <si>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</si>
  <si>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</si>
  <si>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</si>
  <si>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</si>
  <si>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</si>
  <si>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</si>
  <si>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</si>
  <si>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</si>
  <si>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</si>
  <si>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</si>
  <si>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</si>
  <si>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</si>
  <si>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</si>
  <si>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</si>
  <si>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</si>
  <si>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</si>
  <si>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</si>
  <si>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</si>
  <si>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</si>
  <si>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</si>
  <si>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</si>
  <si>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</si>
  <si>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</si>
  <si>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</si>
  <si>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</si>
  <si>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</si>
  <si>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</si>
  <si>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</si>
  <si>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</si>
  <si>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</si>
  <si>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</si>
  <si>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</si>
  <si>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</si>
  <si>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</si>
  <si>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</si>
  <si>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automation/Data/Results/Workbooks/SE/SE_Database.Main.xlsx</t>
  </si>
  <si>
    <t>2. South East</t>
  </si>
  <si>
    <t>South East</t>
  </si>
  <si>
    <t>02 10 2023 04:57:04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</si>
</sst>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0.53980225570928742</c:v>
                </c:pt>
                <c:pt idx="2">
                  <c:v>1.0996932913174939</c:v>
                </c:pt>
                <c:pt idx="3">
                  <c:v>-0.62772797957649784</c:v>
                </c:pt>
                <c:pt idx="4">
                  <c:v>2.789384502226433E-2</c:v>
                </c:pt>
                <c:pt idx="5">
                  <c:v>0.27990298894611243</c:v>
                </c:pt>
                <c:pt idx="7">
                  <c:v>-1.4654503210880687</c:v>
                </c:pt>
                <c:pt idx="8">
                  <c:v>-2.2619775671278042</c:v>
                </c:pt>
                <c:pt idx="9">
                  <c:v>0.32875842555308843</c:v>
                </c:pt>
                <c:pt idx="10">
                  <c:v>0.15641693982013649</c:v>
                </c:pt>
                <c:pt idx="11">
                  <c:v>1.0593587422600637</c:v>
                </c:pt>
                <c:pt idx="12">
                  <c:v>-0.57968695450391072</c:v>
                </c:pt>
                <c:pt idx="13">
                  <c:v>-0.44373153570319568</c:v>
                </c:pt>
                <c:pt idx="14">
                  <c:v>-5.3174100574037926</c:v>
                </c:pt>
                <c:pt idx="15">
                  <c:v>-0.44538268724598762</c:v>
                </c:pt>
                <c:pt idx="17">
                  <c:v>0.92138592722628143</c:v>
                </c:pt>
                <c:pt idx="18">
                  <c:v>0.12061911944276638</c:v>
                </c:pt>
                <c:pt idx="19">
                  <c:v>1.2156180082897317</c:v>
                </c:pt>
                <c:pt idx="20">
                  <c:v>0.95411341997704291</c:v>
                </c:pt>
                <c:pt idx="22">
                  <c:v>3.3845039949077949</c:v>
                </c:pt>
                <c:pt idx="24">
                  <c:v>0.81754437649053102</c:v>
                </c:pt>
                <c:pt idx="25">
                  <c:v>2.8698253133319307</c:v>
                </c:pt>
                <c:pt idx="26">
                  <c:v>4.8021782133074842</c:v>
                </c:pt>
                <c:pt idx="27">
                  <c:v>1.6670544519637343</c:v>
                </c:pt>
                <c:pt idx="29">
                  <c:v>4.131647016045803</c:v>
                </c:pt>
                <c:pt idx="30">
                  <c:v>9.6833831400412897</c:v>
                </c:pt>
                <c:pt idx="31">
                  <c:v>-2.4551417203256709</c:v>
                </c:pt>
                <c:pt idx="32">
                  <c:v>-1.9438237144579484</c:v>
                </c:pt>
                <c:pt idx="33">
                  <c:v>2.2437234838363684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0.42692156740069542</c:v>
                </c:pt>
                <c:pt idx="2">
                  <c:v>0.33940867947837017</c:v>
                </c:pt>
                <c:pt idx="3">
                  <c:v>0.13831501453709372</c:v>
                </c:pt>
                <c:pt idx="4">
                  <c:v>0.36884877754113088</c:v>
                </c:pt>
                <c:pt idx="5">
                  <c:v>0.26495073366161748</c:v>
                </c:pt>
                <c:pt idx="7">
                  <c:v>-0.41721536964612893</c:v>
                </c:pt>
                <c:pt idx="8">
                  <c:v>1.0643620033196521</c:v>
                </c:pt>
                <c:pt idx="9">
                  <c:v>0.90703561594489557</c:v>
                </c:pt>
                <c:pt idx="10">
                  <c:v>0.82707863808875182</c:v>
                </c:pt>
                <c:pt idx="11">
                  <c:v>0.69557540531013373</c:v>
                </c:pt>
                <c:pt idx="12">
                  <c:v>-0.70640523732620197</c:v>
                </c:pt>
                <c:pt idx="13">
                  <c:v>1.1172107389040731</c:v>
                </c:pt>
                <c:pt idx="14">
                  <c:v>-0.37281126787334085</c:v>
                </c:pt>
                <c:pt idx="15">
                  <c:v>0.65255491407631983</c:v>
                </c:pt>
                <c:pt idx="17">
                  <c:v>1.2480943767148034</c:v>
                </c:pt>
                <c:pt idx="18">
                  <c:v>0.23930190268059981</c:v>
                </c:pt>
                <c:pt idx="19">
                  <c:v>0.14722682697334566</c:v>
                </c:pt>
                <c:pt idx="20">
                  <c:v>0.45307375822567497</c:v>
                </c:pt>
                <c:pt idx="22">
                  <c:v>0.89870307450876652</c:v>
                </c:pt>
                <c:pt idx="24">
                  <c:v>-1.2085037842432644</c:v>
                </c:pt>
                <c:pt idx="25">
                  <c:v>-2.002829447045984</c:v>
                </c:pt>
                <c:pt idx="26">
                  <c:v>1.3321394457277869</c:v>
                </c:pt>
                <c:pt idx="27">
                  <c:v>-1.053185589761263</c:v>
                </c:pt>
                <c:pt idx="29">
                  <c:v>1.2280866336385365</c:v>
                </c:pt>
                <c:pt idx="30">
                  <c:v>-0.13723972815478103</c:v>
                </c:pt>
                <c:pt idx="31">
                  <c:v>-1.4766132200546345</c:v>
                </c:pt>
                <c:pt idx="32">
                  <c:v>0.41416295808045511</c:v>
                </c:pt>
                <c:pt idx="33">
                  <c:v>0.51615226924757174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35.004000000181271</c:v>
                </c:pt>
                <c:pt idx="1">
                  <c:v>38.35800000010849</c:v>
                </c:pt>
                <c:pt idx="2">
                  <c:v>46.036999999787547</c:v>
                </c:pt>
                <c:pt idx="3">
                  <c:v>31.981000000015328</c:v>
                </c:pt>
                <c:pt idx="4">
                  <c:v>59.152999999899244</c:v>
                </c:pt>
                <c:pt idx="5">
                  <c:v>43.119000000278852</c:v>
                </c:pt>
                <c:pt idx="6">
                  <c:v>42.173999999873679</c:v>
                </c:pt>
                <c:pt idx="7">
                  <c:v>47.777000000340088</c:v>
                </c:pt>
                <c:pt idx="8">
                  <c:v>41.622000000513573</c:v>
                </c:pt>
                <c:pt idx="9">
                  <c:v>49.986000000474043</c:v>
                </c:pt>
                <c:pt idx="10">
                  <c:v>39.087999999913755</c:v>
                </c:pt>
                <c:pt idx="11">
                  <c:v>39.394999999978111</c:v>
                </c:pt>
                <c:pt idx="12">
                  <c:v>39.667000000336621</c:v>
                </c:pt>
                <c:pt idx="13">
                  <c:v>40.103000000342504</c:v>
                </c:pt>
                <c:pt idx="14">
                  <c:v>40.383000000151519</c:v>
                </c:pt>
                <c:pt idx="15">
                  <c:v>40.465000000352134</c:v>
                </c:pt>
                <c:pt idx="16">
                  <c:v>40.575000000271764</c:v>
                </c:pt>
                <c:pt idx="17">
                  <c:v>40.679000000426164</c:v>
                </c:pt>
                <c:pt idx="18">
                  <c:v>40.769000000444969</c:v>
                </c:pt>
                <c:pt idx="19">
                  <c:v>40.853000000475497</c:v>
                </c:pt>
                <c:pt idx="20">
                  <c:v>40.989000000566321</c:v>
                </c:pt>
                <c:pt idx="21">
                  <c:v>41.119000000390912</c:v>
                </c:pt>
                <c:pt idx="22">
                  <c:v>41.245000000489902</c:v>
                </c:pt>
                <c:pt idx="23">
                  <c:v>41.365000000491477</c:v>
                </c:pt>
                <c:pt idx="24" formatCode="#,##0.00">
                  <c:v>41.476000000332128</c:v>
                </c:pt>
                <c:pt idx="25">
                  <c:v>41.58800000007335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4.2170000000196559</c:v>
                </c:pt>
                <c:pt idx="1">
                  <c:v>3.770999999983133</c:v>
                </c:pt>
                <c:pt idx="2">
                  <c:v>6.9179999999811033</c:v>
                </c:pt>
                <c:pt idx="3">
                  <c:v>7.2109999999318344</c:v>
                </c:pt>
                <c:pt idx="4">
                  <c:v>3.7719999999928162</c:v>
                </c:pt>
                <c:pt idx="5">
                  <c:v>3.4309999999911542</c:v>
                </c:pt>
                <c:pt idx="6">
                  <c:v>3.437999999988119</c:v>
                </c:pt>
                <c:pt idx="7">
                  <c:v>3.2120000000046489</c:v>
                </c:pt>
                <c:pt idx="8">
                  <c:v>1.9730000000056653</c:v>
                </c:pt>
                <c:pt idx="9">
                  <c:v>3.9030000000072413</c:v>
                </c:pt>
                <c:pt idx="10">
                  <c:v>3.029999999989752</c:v>
                </c:pt>
                <c:pt idx="11">
                  <c:v>2.9579999999944699</c:v>
                </c:pt>
                <c:pt idx="12">
                  <c:v>2.9379999999994766</c:v>
                </c:pt>
                <c:pt idx="13">
                  <c:v>2.8580000000003025</c:v>
                </c:pt>
                <c:pt idx="14">
                  <c:v>2.7709999999945651</c:v>
                </c:pt>
                <c:pt idx="15">
                  <c:v>2.7110000000028665</c:v>
                </c:pt>
                <c:pt idx="16">
                  <c:v>2.6720000000034214</c:v>
                </c:pt>
                <c:pt idx="17">
                  <c:v>2.6330000000079874</c:v>
                </c:pt>
                <c:pt idx="18">
                  <c:v>2.6000000000063768</c:v>
                </c:pt>
                <c:pt idx="19">
                  <c:v>2.569000000009027</c:v>
                </c:pt>
                <c:pt idx="20">
                  <c:v>2.5450000000139608</c:v>
                </c:pt>
                <c:pt idx="21">
                  <c:v>2.5150000000042931</c:v>
                </c:pt>
                <c:pt idx="22">
                  <c:v>2.4870000000064385</c:v>
                </c:pt>
                <c:pt idx="23">
                  <c:v>2.4640000000081779</c:v>
                </c:pt>
                <c:pt idx="24" formatCode="#,##0.00">
                  <c:v>2.4420000000074586</c:v>
                </c:pt>
                <c:pt idx="25">
                  <c:v>2.4240000000061892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20.428999999925992</c:v>
                </c:pt>
                <c:pt idx="1">
                  <c:v>19.195999999892237</c:v>
                </c:pt>
                <c:pt idx="2">
                  <c:v>18.132999999977311</c:v>
                </c:pt>
                <c:pt idx="3">
                  <c:v>14.361999999933463</c:v>
                </c:pt>
                <c:pt idx="4">
                  <c:v>14.59199999990753</c:v>
                </c:pt>
                <c:pt idx="5">
                  <c:v>15.045999999914333</c:v>
                </c:pt>
                <c:pt idx="6">
                  <c:v>22.240999999900129</c:v>
                </c:pt>
                <c:pt idx="7">
                  <c:v>24.57500000000741</c:v>
                </c:pt>
                <c:pt idx="8">
                  <c:v>21.520999999988668</c:v>
                </c:pt>
                <c:pt idx="9">
                  <c:v>19.777999999933058</c:v>
                </c:pt>
                <c:pt idx="10">
                  <c:v>23.884999999928937</c:v>
                </c:pt>
                <c:pt idx="11">
                  <c:v>23.73999999978891</c:v>
                </c:pt>
                <c:pt idx="12">
                  <c:v>23.362000000043917</c:v>
                </c:pt>
                <c:pt idx="13">
                  <c:v>23.269000000011147</c:v>
                </c:pt>
                <c:pt idx="14">
                  <c:v>23.264000000097901</c:v>
                </c:pt>
                <c:pt idx="15">
                  <c:v>23.250000000204999</c:v>
                </c:pt>
                <c:pt idx="16">
                  <c:v>23.229000000147181</c:v>
                </c:pt>
                <c:pt idx="17">
                  <c:v>23.225000000102337</c:v>
                </c:pt>
                <c:pt idx="18">
                  <c:v>23.21900000007636</c:v>
                </c:pt>
                <c:pt idx="19">
                  <c:v>23.225000000032345</c:v>
                </c:pt>
                <c:pt idx="20">
                  <c:v>23.24400000003547</c:v>
                </c:pt>
                <c:pt idx="21">
                  <c:v>23.268000000113577</c:v>
                </c:pt>
                <c:pt idx="22">
                  <c:v>23.296000000140957</c:v>
                </c:pt>
                <c:pt idx="23">
                  <c:v>23.327000000131427</c:v>
                </c:pt>
                <c:pt idx="24" formatCode="#,##0.00">
                  <c:v>23.36200000010594</c:v>
                </c:pt>
                <c:pt idx="25">
                  <c:v>23.397999999892175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28.574000000204244</c:v>
                </c:pt>
                <c:pt idx="1">
                  <c:v>29.628000000031051</c:v>
                </c:pt>
                <c:pt idx="2">
                  <c:v>26.209999999825392</c:v>
                </c:pt>
                <c:pt idx="3">
                  <c:v>24.694999999961453</c:v>
                </c:pt>
                <c:pt idx="4">
                  <c:v>27.247000000022236</c:v>
                </c:pt>
                <c:pt idx="5">
                  <c:v>26.349000000041908</c:v>
                </c:pt>
                <c:pt idx="6">
                  <c:v>26.501999999965228</c:v>
                </c:pt>
                <c:pt idx="7">
                  <c:v>31.46900000012862</c:v>
                </c:pt>
                <c:pt idx="8">
                  <c:v>32.584000000162277</c:v>
                </c:pt>
                <c:pt idx="9">
                  <c:v>35.030000000034775</c:v>
                </c:pt>
                <c:pt idx="10">
                  <c:v>32.260999999969506</c:v>
                </c:pt>
                <c:pt idx="11">
                  <c:v>31.768000000093192</c:v>
                </c:pt>
                <c:pt idx="12">
                  <c:v>31.6280000001857</c:v>
                </c:pt>
                <c:pt idx="13">
                  <c:v>32.286000000237735</c:v>
                </c:pt>
                <c:pt idx="14">
                  <c:v>33.828000000078241</c:v>
                </c:pt>
                <c:pt idx="15">
                  <c:v>34.66300000024949</c:v>
                </c:pt>
                <c:pt idx="16">
                  <c:v>35.329000000270511</c:v>
                </c:pt>
                <c:pt idx="17">
                  <c:v>35.856000000376852</c:v>
                </c:pt>
                <c:pt idx="18">
                  <c:v>36.329000000409167</c:v>
                </c:pt>
                <c:pt idx="19">
                  <c:v>36.700000000441605</c:v>
                </c:pt>
                <c:pt idx="20">
                  <c:v>37.074000000574223</c:v>
                </c:pt>
                <c:pt idx="21">
                  <c:v>37.42400000029248</c:v>
                </c:pt>
                <c:pt idx="22">
                  <c:v>37.787000000400027</c:v>
                </c:pt>
                <c:pt idx="23">
                  <c:v>38.091000000413118</c:v>
                </c:pt>
                <c:pt idx="24" formatCode="#,##0.00">
                  <c:v>38.474000000472422</c:v>
                </c:pt>
                <c:pt idx="25">
                  <c:v>38.743000000327463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24.810000000073398</c:v>
                </c:pt>
                <c:pt idx="1">
                  <c:v>31.854000000064481</c:v>
                </c:pt>
                <c:pt idx="2">
                  <c:v>26.75499999976239</c:v>
                </c:pt>
                <c:pt idx="3">
                  <c:v>22.275999999990709</c:v>
                </c:pt>
                <c:pt idx="4">
                  <c:v>25.435999999985352</c:v>
                </c:pt>
                <c:pt idx="5">
                  <c:v>25.25500000013291</c:v>
                </c:pt>
                <c:pt idx="6">
                  <c:v>25.225000000025027</c:v>
                </c:pt>
                <c:pt idx="7">
                  <c:v>29.810000000255229</c:v>
                </c:pt>
                <c:pt idx="8">
                  <c:v>27.816000000279619</c:v>
                </c:pt>
                <c:pt idx="9">
                  <c:v>32.058000000208473</c:v>
                </c:pt>
                <c:pt idx="10">
                  <c:v>31.930000000111516</c:v>
                </c:pt>
                <c:pt idx="11">
                  <c:v>32.71300000007956</c:v>
                </c:pt>
                <c:pt idx="12">
                  <c:v>33.614000000541139</c:v>
                </c:pt>
                <c:pt idx="13">
                  <c:v>34.160000000611561</c:v>
                </c:pt>
                <c:pt idx="14">
                  <c:v>34.651000000411507</c:v>
                </c:pt>
                <c:pt idx="15">
                  <c:v>35.102000000671453</c:v>
                </c:pt>
                <c:pt idx="16">
                  <c:v>35.472000000637216</c:v>
                </c:pt>
                <c:pt idx="17">
                  <c:v>35.838000000662532</c:v>
                </c:pt>
                <c:pt idx="18">
                  <c:v>36.215000000685357</c:v>
                </c:pt>
                <c:pt idx="19">
                  <c:v>36.587000000736715</c:v>
                </c:pt>
                <c:pt idx="20">
                  <c:v>36.991000000837587</c:v>
                </c:pt>
                <c:pt idx="21">
                  <c:v>37.396000000575484</c:v>
                </c:pt>
                <c:pt idx="22">
                  <c:v>37.795000000665908</c:v>
                </c:pt>
                <c:pt idx="23">
                  <c:v>38.182000000720194</c:v>
                </c:pt>
                <c:pt idx="24" formatCode="#,##0.00">
                  <c:v>38.566000000737759</c:v>
                </c:pt>
                <c:pt idx="25">
                  <c:v>38.9410000002812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74.012999999831862</c:v>
                </c:pt>
                <c:pt idx="1">
                  <c:v>71.850999999691197</c:v>
                </c:pt>
                <c:pt idx="2">
                  <c:v>64.599999999949617</c:v>
                </c:pt>
                <c:pt idx="3">
                  <c:v>66.627999999773579</c:v>
                </c:pt>
                <c:pt idx="4">
                  <c:v>63.075999999769707</c:v>
                </c:pt>
                <c:pt idx="5">
                  <c:v>59.025999999811191</c:v>
                </c:pt>
                <c:pt idx="6">
                  <c:v>65.257999999801612</c:v>
                </c:pt>
                <c:pt idx="7">
                  <c:v>64.871999999941337</c:v>
                </c:pt>
                <c:pt idx="8">
                  <c:v>59.723999999956717</c:v>
                </c:pt>
                <c:pt idx="9">
                  <c:v>69.99199999982109</c:v>
                </c:pt>
                <c:pt idx="10">
                  <c:v>67.995999999823837</c:v>
                </c:pt>
                <c:pt idx="11">
                  <c:v>68.647999999772082</c:v>
                </c:pt>
                <c:pt idx="12">
                  <c:v>67.392000000087805</c:v>
                </c:pt>
                <c:pt idx="13">
                  <c:v>66.789000000091065</c:v>
                </c:pt>
                <c:pt idx="14">
                  <c:v>65.884000000066322</c:v>
                </c:pt>
                <c:pt idx="15">
                  <c:v>64.680000000314294</c:v>
                </c:pt>
                <c:pt idx="16">
                  <c:v>63.043000000283762</c:v>
                </c:pt>
                <c:pt idx="17">
                  <c:v>61.444000000359594</c:v>
                </c:pt>
                <c:pt idx="18">
                  <c:v>59.882000000346729</c:v>
                </c:pt>
                <c:pt idx="19">
                  <c:v>58.369000000387103</c:v>
                </c:pt>
                <c:pt idx="20">
                  <c:v>56.944000000474261</c:v>
                </c:pt>
                <c:pt idx="21">
                  <c:v>55.537000000304907</c:v>
                </c:pt>
                <c:pt idx="22">
                  <c:v>54.154000000366665</c:v>
                </c:pt>
                <c:pt idx="23">
                  <c:v>52.805000000392717</c:v>
                </c:pt>
                <c:pt idx="24" formatCode="#,##0.00">
                  <c:v>51.486000000365458</c:v>
                </c:pt>
                <c:pt idx="25">
                  <c:v>50.198000000153392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192.65200000032496</c:v>
                </c:pt>
                <c:pt idx="1">
                  <c:v>184.71099999974157</c:v>
                </c:pt>
                <c:pt idx="2">
                  <c:v>206.08999999916261</c:v>
                </c:pt>
                <c:pt idx="3">
                  <c:v>177.86099999963417</c:v>
                </c:pt>
                <c:pt idx="4">
                  <c:v>184.1399999996186</c:v>
                </c:pt>
                <c:pt idx="5">
                  <c:v>187.81699999994137</c:v>
                </c:pt>
                <c:pt idx="6">
                  <c:v>199.37999999952754</c:v>
                </c:pt>
                <c:pt idx="7">
                  <c:v>195.6780000003954</c:v>
                </c:pt>
                <c:pt idx="8">
                  <c:v>198.51300000070913</c:v>
                </c:pt>
                <c:pt idx="9">
                  <c:v>197.0279999999527</c:v>
                </c:pt>
                <c:pt idx="10">
                  <c:v>195.62099999962018</c:v>
                </c:pt>
                <c:pt idx="11">
                  <c:v>194.05499999971076</c:v>
                </c:pt>
                <c:pt idx="12">
                  <c:v>190.96800000071838</c:v>
                </c:pt>
                <c:pt idx="13">
                  <c:v>187.50000000074004</c:v>
                </c:pt>
                <c:pt idx="14">
                  <c:v>185.39700000026565</c:v>
                </c:pt>
                <c:pt idx="15">
                  <c:v>182.63600000108028</c:v>
                </c:pt>
                <c:pt idx="16">
                  <c:v>180.32800000095688</c:v>
                </c:pt>
                <c:pt idx="17">
                  <c:v>178.03500000140846</c:v>
                </c:pt>
                <c:pt idx="18">
                  <c:v>175.84800000137554</c:v>
                </c:pt>
                <c:pt idx="19">
                  <c:v>173.78000000148677</c:v>
                </c:pt>
                <c:pt idx="20">
                  <c:v>171.93900000186315</c:v>
                </c:pt>
                <c:pt idx="21">
                  <c:v>170.0160000011833</c:v>
                </c:pt>
                <c:pt idx="22">
                  <c:v>168.15400000147679</c:v>
                </c:pt>
                <c:pt idx="23">
                  <c:v>166.3590000015395</c:v>
                </c:pt>
                <c:pt idx="24" formatCode="#,##0.00">
                  <c:v>164.63800000140819</c:v>
                </c:pt>
                <c:pt idx="25">
                  <c:v>163.00800000045902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337.72200000308442</c:v>
                </c:pt>
                <c:pt idx="1">
                  <c:v>298.07100000056926</c:v>
                </c:pt>
                <c:pt idx="2">
                  <c:v>289.61999999623572</c:v>
                </c:pt>
                <c:pt idx="3">
                  <c:v>306.81299999880025</c:v>
                </c:pt>
                <c:pt idx="4">
                  <c:v>310.92499999850764</c:v>
                </c:pt>
                <c:pt idx="5">
                  <c:v>300.90399999731557</c:v>
                </c:pt>
                <c:pt idx="6">
                  <c:v>358.21599999577393</c:v>
                </c:pt>
                <c:pt idx="7">
                  <c:v>382.62800000314019</c:v>
                </c:pt>
                <c:pt idx="8">
                  <c:v>332.33700000375308</c:v>
                </c:pt>
                <c:pt idx="9">
                  <c:v>345.71400000449989</c:v>
                </c:pt>
                <c:pt idx="10">
                  <c:v>355.38999999661485</c:v>
                </c:pt>
                <c:pt idx="11">
                  <c:v>352.00999999731317</c:v>
                </c:pt>
                <c:pt idx="12">
                  <c:v>356.48399999405802</c:v>
                </c:pt>
                <c:pt idx="13">
                  <c:v>366.70999999471263</c:v>
                </c:pt>
                <c:pt idx="14">
                  <c:v>374.53399998996269</c:v>
                </c:pt>
                <c:pt idx="15">
                  <c:v>377.8849999911788</c:v>
                </c:pt>
                <c:pt idx="16">
                  <c:v>380.8579999919142</c:v>
                </c:pt>
                <c:pt idx="17">
                  <c:v>383.04699999363044</c:v>
                </c:pt>
                <c:pt idx="18">
                  <c:v>385.64899999173406</c:v>
                </c:pt>
                <c:pt idx="19">
                  <c:v>388.0659999958018</c:v>
                </c:pt>
                <c:pt idx="20">
                  <c:v>390.93799999525174</c:v>
                </c:pt>
                <c:pt idx="21">
                  <c:v>393.89099999313078</c:v>
                </c:pt>
                <c:pt idx="22">
                  <c:v>396.93399999248737</c:v>
                </c:pt>
                <c:pt idx="23">
                  <c:v>400.05299999463591</c:v>
                </c:pt>
                <c:pt idx="24" formatCode="#,##0.00">
                  <c:v>403.21999999360793</c:v>
                </c:pt>
                <c:pt idx="25">
                  <c:v>406.43299999659371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690.11799999652965</c:v>
                </c:pt>
                <c:pt idx="1">
                  <c:v>697.08100000241382</c:v>
                </c:pt>
                <c:pt idx="2">
                  <c:v>709.48099999268516</c:v>
                </c:pt>
                <c:pt idx="3">
                  <c:v>717.0130000013786</c:v>
                </c:pt>
                <c:pt idx="4">
                  <c:v>721.54600000534367</c:v>
                </c:pt>
                <c:pt idx="5">
                  <c:v>710.08900001245206</c:v>
                </c:pt>
                <c:pt idx="6">
                  <c:v>741.29600000991104</c:v>
                </c:pt>
                <c:pt idx="7">
                  <c:v>712.09200001742988</c:v>
                </c:pt>
                <c:pt idx="8">
                  <c:v>720.10700001475493</c:v>
                </c:pt>
                <c:pt idx="9">
                  <c:v>736.2590000159272</c:v>
                </c:pt>
                <c:pt idx="10">
                  <c:v>754.31100001100617</c:v>
                </c:pt>
                <c:pt idx="11">
                  <c:v>756.36400000105084</c:v>
                </c:pt>
                <c:pt idx="12">
                  <c:v>756.91700002443531</c:v>
                </c:pt>
                <c:pt idx="13">
                  <c:v>757.51300002767402</c:v>
                </c:pt>
                <c:pt idx="14">
                  <c:v>758.92800002200408</c:v>
                </c:pt>
                <c:pt idx="15">
                  <c:v>760.70200002775391</c:v>
                </c:pt>
                <c:pt idx="16">
                  <c:v>761.8260000253797</c:v>
                </c:pt>
                <c:pt idx="17">
                  <c:v>762.74500002127581</c:v>
                </c:pt>
                <c:pt idx="18">
                  <c:v>763.5640000217021</c:v>
                </c:pt>
                <c:pt idx="19">
                  <c:v>764.35500002208539</c:v>
                </c:pt>
                <c:pt idx="20">
                  <c:v>765.30200002196773</c:v>
                </c:pt>
                <c:pt idx="21">
                  <c:v>766.30100001750213</c:v>
                </c:pt>
                <c:pt idx="22">
                  <c:v>767.27900001814908</c:v>
                </c:pt>
                <c:pt idx="23">
                  <c:v>768.58800001895543</c:v>
                </c:pt>
                <c:pt idx="24" formatCode="#,##0.00">
                  <c:v>769.85800002052395</c:v>
                </c:pt>
                <c:pt idx="25">
                  <c:v>771.14200000498863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181.54600000000792</c:v>
                </c:pt>
                <c:pt idx="1">
                  <c:v>194.61700000048691</c:v>
                </c:pt>
                <c:pt idx="2">
                  <c:v>208.84299999597593</c:v>
                </c:pt>
                <c:pt idx="3">
                  <c:v>189.29700000025994</c:v>
                </c:pt>
                <c:pt idx="4">
                  <c:v>204.50299999989721</c:v>
                </c:pt>
                <c:pt idx="5">
                  <c:v>215.36600000197654</c:v>
                </c:pt>
                <c:pt idx="6">
                  <c:v>238.98600000154443</c:v>
                </c:pt>
                <c:pt idx="7">
                  <c:v>232.80400000202852</c:v>
                </c:pt>
                <c:pt idx="8">
                  <c:v>229.05400000168049</c:v>
                </c:pt>
                <c:pt idx="9">
                  <c:v>237.59900000028384</c:v>
                </c:pt>
                <c:pt idx="10">
                  <c:v>216.66800000148618</c:v>
                </c:pt>
                <c:pt idx="11">
                  <c:v>223.88200000282782</c:v>
                </c:pt>
                <c:pt idx="12">
                  <c:v>221.89600000550837</c:v>
                </c:pt>
                <c:pt idx="13">
                  <c:v>221.80800000606669</c:v>
                </c:pt>
                <c:pt idx="14">
                  <c:v>222.32500000399125</c:v>
                </c:pt>
                <c:pt idx="15">
                  <c:v>222.74300000540106</c:v>
                </c:pt>
                <c:pt idx="16">
                  <c:v>222.95300000544103</c:v>
                </c:pt>
                <c:pt idx="17">
                  <c:v>223.15400000531494</c:v>
                </c:pt>
                <c:pt idx="18">
                  <c:v>223.31800000576371</c:v>
                </c:pt>
                <c:pt idx="19">
                  <c:v>223.50800000583484</c:v>
                </c:pt>
                <c:pt idx="20">
                  <c:v>223.73000000683038</c:v>
                </c:pt>
                <c:pt idx="21">
                  <c:v>223.91200000405433</c:v>
                </c:pt>
                <c:pt idx="22">
                  <c:v>224.08500000474211</c:v>
                </c:pt>
                <c:pt idx="23">
                  <c:v>224.25500000501245</c:v>
                </c:pt>
                <c:pt idx="24" formatCode="#,##0.00">
                  <c:v>224.41200000552442</c:v>
                </c:pt>
                <c:pt idx="25">
                  <c:v>224.5770000037565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255.82099999830757</c:v>
                </c:pt>
                <c:pt idx="1">
                  <c:v>291.79000000221913</c:v>
                </c:pt>
                <c:pt idx="2">
                  <c:v>303.48699999894541</c:v>
                </c:pt>
                <c:pt idx="3">
                  <c:v>290.23300000200845</c:v>
                </c:pt>
                <c:pt idx="4">
                  <c:v>296.91200000085576</c:v>
                </c:pt>
                <c:pt idx="5">
                  <c:v>308.48500000486439</c:v>
                </c:pt>
                <c:pt idx="6">
                  <c:v>308.64000000371936</c:v>
                </c:pt>
                <c:pt idx="7">
                  <c:v>300.96600000732883</c:v>
                </c:pt>
                <c:pt idx="8">
                  <c:v>323.23500000638575</c:v>
                </c:pt>
                <c:pt idx="9">
                  <c:v>348.5990000076809</c:v>
                </c:pt>
                <c:pt idx="10">
                  <c:v>322.96100000424951</c:v>
                </c:pt>
                <c:pt idx="11">
                  <c:v>308.00600000021183</c:v>
                </c:pt>
                <c:pt idx="12">
                  <c:v>315.13300000982662</c:v>
                </c:pt>
                <c:pt idx="13">
                  <c:v>324.20400001131634</c:v>
                </c:pt>
                <c:pt idx="14">
                  <c:v>333.20200000954037</c:v>
                </c:pt>
                <c:pt idx="15">
                  <c:v>340.18900001203201</c:v>
                </c:pt>
                <c:pt idx="16">
                  <c:v>346.26600001104873</c:v>
                </c:pt>
                <c:pt idx="17">
                  <c:v>351.80200000894257</c:v>
                </c:pt>
                <c:pt idx="18">
                  <c:v>357.02300000902187</c:v>
                </c:pt>
                <c:pt idx="19">
                  <c:v>362.03100000932994</c:v>
                </c:pt>
                <c:pt idx="20">
                  <c:v>366.94200000880409</c:v>
                </c:pt>
                <c:pt idx="21">
                  <c:v>371.67800000815606</c:v>
                </c:pt>
                <c:pt idx="22">
                  <c:v>376.25300000816247</c:v>
                </c:pt>
                <c:pt idx="23">
                  <c:v>380.66400000859096</c:v>
                </c:pt>
                <c:pt idx="24" formatCode="#,##0.00">
                  <c:v>384.90600000958943</c:v>
                </c:pt>
                <c:pt idx="25">
                  <c:v>389.00300000062157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36.69499999985451</c:v>
                </c:pt>
                <c:pt idx="1">
                  <c:v>35.441999999616904</c:v>
                </c:pt>
                <c:pt idx="2">
                  <c:v>56.087999999878171</c:v>
                </c:pt>
                <c:pt idx="3">
                  <c:v>41.816999999735224</c:v>
                </c:pt>
                <c:pt idx="4">
                  <c:v>45.103999999919537</c:v>
                </c:pt>
                <c:pt idx="5">
                  <c:v>54.316999999937956</c:v>
                </c:pt>
                <c:pt idx="6">
                  <c:v>41.161999999811577</c:v>
                </c:pt>
                <c:pt idx="7">
                  <c:v>42.1829999996243</c:v>
                </c:pt>
                <c:pt idx="8">
                  <c:v>43.393999999841569</c:v>
                </c:pt>
                <c:pt idx="9">
                  <c:v>37.425999999796318</c:v>
                </c:pt>
                <c:pt idx="10">
                  <c:v>41.331999999663417</c:v>
                </c:pt>
                <c:pt idx="11">
                  <c:v>40.656999999591626</c:v>
                </c:pt>
                <c:pt idx="12">
                  <c:v>40.421999999786991</c:v>
                </c:pt>
                <c:pt idx="13">
                  <c:v>40.157999999762815</c:v>
                </c:pt>
                <c:pt idx="14">
                  <c:v>39.961999999915065</c:v>
                </c:pt>
                <c:pt idx="15">
                  <c:v>39.931000000058965</c:v>
                </c:pt>
                <c:pt idx="16">
                  <c:v>39.852999999993521</c:v>
                </c:pt>
                <c:pt idx="17">
                  <c:v>39.773000000405112</c:v>
                </c:pt>
                <c:pt idx="18">
                  <c:v>39.691000000454615</c:v>
                </c:pt>
                <c:pt idx="19">
                  <c:v>39.60900000046761</c:v>
                </c:pt>
                <c:pt idx="20">
                  <c:v>39.51800000048452</c:v>
                </c:pt>
                <c:pt idx="21">
                  <c:v>39.430000000558259</c:v>
                </c:pt>
                <c:pt idx="22">
                  <c:v>39.343000000633566</c:v>
                </c:pt>
                <c:pt idx="23">
                  <c:v>39.254000000623243</c:v>
                </c:pt>
                <c:pt idx="24" formatCode="#,##0.00">
                  <c:v>39.169000000344127</c:v>
                </c:pt>
                <c:pt idx="25">
                  <c:v>39.079999999952967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184.61399999851076</c:v>
                </c:pt>
                <c:pt idx="1">
                  <c:v>203.98399999736651</c:v>
                </c:pt>
                <c:pt idx="2">
                  <c:v>188.26300000089722</c:v>
                </c:pt>
                <c:pt idx="3">
                  <c:v>220.28999999779091</c:v>
                </c:pt>
                <c:pt idx="4">
                  <c:v>217.27399999823089</c:v>
                </c:pt>
                <c:pt idx="5">
                  <c:v>243.83199999699428</c:v>
                </c:pt>
                <c:pt idx="6">
                  <c:v>256.50899999733008</c:v>
                </c:pt>
                <c:pt idx="7">
                  <c:v>236.20699999680059</c:v>
                </c:pt>
                <c:pt idx="8">
                  <c:v>222.7819999968869</c:v>
                </c:pt>
                <c:pt idx="9">
                  <c:v>234.31799999608495</c:v>
                </c:pt>
                <c:pt idx="10">
                  <c:v>238.46999999738784</c:v>
                </c:pt>
                <c:pt idx="11">
                  <c:v>244.55699999533465</c:v>
                </c:pt>
                <c:pt idx="12">
                  <c:v>246.86999999588684</c:v>
                </c:pt>
                <c:pt idx="13">
                  <c:v>251.5069999948181</c:v>
                </c:pt>
                <c:pt idx="14">
                  <c:v>255.1399999978662</c:v>
                </c:pt>
                <c:pt idx="15">
                  <c:v>258.13699999854504</c:v>
                </c:pt>
                <c:pt idx="16">
                  <c:v>260.94499999787922</c:v>
                </c:pt>
                <c:pt idx="17">
                  <c:v>263.40799999803784</c:v>
                </c:pt>
                <c:pt idx="18">
                  <c:v>265.75099999760658</c:v>
                </c:pt>
                <c:pt idx="19">
                  <c:v>268.07399999702108</c:v>
                </c:pt>
                <c:pt idx="20">
                  <c:v>270.51799999663183</c:v>
                </c:pt>
                <c:pt idx="21">
                  <c:v>272.91799999962114</c:v>
                </c:pt>
                <c:pt idx="22">
                  <c:v>275.26699999971942</c:v>
                </c:pt>
                <c:pt idx="23">
                  <c:v>277.52599999910569</c:v>
                </c:pt>
                <c:pt idx="24" formatCode="#,##0.00">
                  <c:v>279.67299999834563</c:v>
                </c:pt>
                <c:pt idx="25">
                  <c:v>281.71499999556801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141.99599999895034</c:v>
                </c:pt>
                <c:pt idx="1">
                  <c:v>129.58599999895472</c:v>
                </c:pt>
                <c:pt idx="2">
                  <c:v>131.86900000006452</c:v>
                </c:pt>
                <c:pt idx="3">
                  <c:v>141.25899999908464</c:v>
                </c:pt>
                <c:pt idx="4">
                  <c:v>139.00199999907545</c:v>
                </c:pt>
                <c:pt idx="5">
                  <c:v>133.75099999903304</c:v>
                </c:pt>
                <c:pt idx="6">
                  <c:v>129.98199999917841</c:v>
                </c:pt>
                <c:pt idx="7">
                  <c:v>121.53299999891117</c:v>
                </c:pt>
                <c:pt idx="8">
                  <c:v>124.34399999895334</c:v>
                </c:pt>
                <c:pt idx="9">
                  <c:v>128.75499999844197</c:v>
                </c:pt>
                <c:pt idx="10">
                  <c:v>129.9189999989662</c:v>
                </c:pt>
                <c:pt idx="11">
                  <c:v>131.55199999827835</c:v>
                </c:pt>
                <c:pt idx="12">
                  <c:v>130.44499999905599</c:v>
                </c:pt>
                <c:pt idx="13">
                  <c:v>129.11899999873881</c:v>
                </c:pt>
                <c:pt idx="14">
                  <c:v>127.66299999951663</c:v>
                </c:pt>
                <c:pt idx="15">
                  <c:v>126.5800000004313</c:v>
                </c:pt>
                <c:pt idx="16">
                  <c:v>125.63400000015865</c:v>
                </c:pt>
                <c:pt idx="17">
                  <c:v>124.67900000042965</c:v>
                </c:pt>
                <c:pt idx="18">
                  <c:v>123.72100000018922</c:v>
                </c:pt>
                <c:pt idx="19">
                  <c:v>122.7600000003179</c:v>
                </c:pt>
                <c:pt idx="20">
                  <c:v>121.8080000001936</c:v>
                </c:pt>
                <c:pt idx="21">
                  <c:v>120.79900000084866</c:v>
                </c:pt>
                <c:pt idx="22">
                  <c:v>119.79700000092956</c:v>
                </c:pt>
                <c:pt idx="23">
                  <c:v>118.79800000090107</c:v>
                </c:pt>
                <c:pt idx="24" formatCode="#,##0.00">
                  <c:v>117.80200000070705</c:v>
                </c:pt>
                <c:pt idx="25">
                  <c:v>116.81299999895502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63.997999999645444</c:v>
                </c:pt>
                <c:pt idx="1">
                  <c:v>67.245999999595384</c:v>
                </c:pt>
                <c:pt idx="2">
                  <c:v>73.004999999942854</c:v>
                </c:pt>
                <c:pt idx="3">
                  <c:v>72.661999999583429</c:v>
                </c:pt>
                <c:pt idx="4">
                  <c:v>74.643999999650063</c:v>
                </c:pt>
                <c:pt idx="5">
                  <c:v>82.639999999751723</c:v>
                </c:pt>
                <c:pt idx="6">
                  <c:v>87.863999999675698</c:v>
                </c:pt>
                <c:pt idx="7">
                  <c:v>76.67299999987759</c:v>
                </c:pt>
                <c:pt idx="8">
                  <c:v>65.334999999923539</c:v>
                </c:pt>
                <c:pt idx="9">
                  <c:v>73.159999999888527</c:v>
                </c:pt>
                <c:pt idx="10">
                  <c:v>87.110999999800725</c:v>
                </c:pt>
                <c:pt idx="11">
                  <c:v>86.616999999351961</c:v>
                </c:pt>
                <c:pt idx="12">
                  <c:v>85.992000000267254</c:v>
                </c:pt>
                <c:pt idx="13">
                  <c:v>85.888000000259339</c:v>
                </c:pt>
                <c:pt idx="14">
                  <c:v>86.415000000443271</c:v>
                </c:pt>
                <c:pt idx="15">
                  <c:v>86.985000000963666</c:v>
                </c:pt>
                <c:pt idx="16">
                  <c:v>87.777000000798864</c:v>
                </c:pt>
                <c:pt idx="17">
                  <c:v>88.68000000089674</c:v>
                </c:pt>
                <c:pt idx="18">
                  <c:v>89.64100000094507</c:v>
                </c:pt>
                <c:pt idx="19">
                  <c:v>90.631000000927628</c:v>
                </c:pt>
                <c:pt idx="20">
                  <c:v>91.633000000997569</c:v>
                </c:pt>
                <c:pt idx="21">
                  <c:v>92.645000001043385</c:v>
                </c:pt>
                <c:pt idx="22">
                  <c:v>93.65900000123969</c:v>
                </c:pt>
                <c:pt idx="23">
                  <c:v>94.669000001194888</c:v>
                </c:pt>
                <c:pt idx="24" formatCode="#,##0.00">
                  <c:v>95.670000001082357</c:v>
                </c:pt>
                <c:pt idx="25">
                  <c:v>96.655999999741937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395.37499999720188</c:v>
                </c:pt>
                <c:pt idx="1">
                  <c:v>386.51299999447508</c:v>
                </c:pt>
                <c:pt idx="2">
                  <c:v>420.0980000024208</c:v>
                </c:pt>
                <c:pt idx="3">
                  <c:v>412.92599999524867</c:v>
                </c:pt>
                <c:pt idx="4">
                  <c:v>438.96099999796905</c:v>
                </c:pt>
                <c:pt idx="5">
                  <c:v>435.67199999463435</c:v>
                </c:pt>
                <c:pt idx="6">
                  <c:v>462.83099999519152</c:v>
                </c:pt>
                <c:pt idx="7">
                  <c:v>409.42999999262412</c:v>
                </c:pt>
                <c:pt idx="8">
                  <c:v>432.08099999252534</c:v>
                </c:pt>
                <c:pt idx="9">
                  <c:v>475.36799998975977</c:v>
                </c:pt>
                <c:pt idx="10">
                  <c:v>439.08999999481489</c:v>
                </c:pt>
                <c:pt idx="11">
                  <c:v>447.99099999216986</c:v>
                </c:pt>
                <c:pt idx="12">
                  <c:v>451.2639999911429</c:v>
                </c:pt>
                <c:pt idx="13">
                  <c:v>455.20799998971756</c:v>
                </c:pt>
                <c:pt idx="14">
                  <c:v>459.35699999438566</c:v>
                </c:pt>
                <c:pt idx="15">
                  <c:v>462.69099999597262</c:v>
                </c:pt>
                <c:pt idx="16">
                  <c:v>465.78099999533043</c:v>
                </c:pt>
                <c:pt idx="17">
                  <c:v>468.99199999748629</c:v>
                </c:pt>
                <c:pt idx="18">
                  <c:v>472.29899999689621</c:v>
                </c:pt>
                <c:pt idx="19">
                  <c:v>475.71799999704729</c:v>
                </c:pt>
                <c:pt idx="20">
                  <c:v>479.30299999634769</c:v>
                </c:pt>
                <c:pt idx="21">
                  <c:v>482.80500000063324</c:v>
                </c:pt>
                <c:pt idx="22">
                  <c:v>486.31000000075937</c:v>
                </c:pt>
                <c:pt idx="23">
                  <c:v>489.81900000017276</c:v>
                </c:pt>
                <c:pt idx="24" formatCode="#,##0.00">
                  <c:v>493.32599999986422</c:v>
                </c:pt>
                <c:pt idx="25">
                  <c:v>496.83399999465706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322.73599999962573</c:v>
                </c:pt>
                <c:pt idx="1">
                  <c:v>345.37200000134425</c:v>
                </c:pt>
                <c:pt idx="2">
                  <c:v>381.48299999944368</c:v>
                </c:pt>
                <c:pt idx="3">
                  <c:v>362.28100000153984</c:v>
                </c:pt>
                <c:pt idx="4">
                  <c:v>389.68200000001951</c:v>
                </c:pt>
                <c:pt idx="5">
                  <c:v>376.39700000300343</c:v>
                </c:pt>
                <c:pt idx="6">
                  <c:v>433.57600000212494</c:v>
                </c:pt>
                <c:pt idx="7">
                  <c:v>418.47600000420954</c:v>
                </c:pt>
                <c:pt idx="8">
                  <c:v>412.18100000384862</c:v>
                </c:pt>
                <c:pt idx="9">
                  <c:v>429.14600000423428</c:v>
                </c:pt>
                <c:pt idx="10">
                  <c:v>382.62500000205455</c:v>
                </c:pt>
                <c:pt idx="11">
                  <c:v>386.9790000011962</c:v>
                </c:pt>
                <c:pt idx="12">
                  <c:v>393.13800000607279</c:v>
                </c:pt>
                <c:pt idx="13">
                  <c:v>395.32700000667023</c:v>
                </c:pt>
                <c:pt idx="14">
                  <c:v>399.09900000543706</c:v>
                </c:pt>
                <c:pt idx="15">
                  <c:v>402.36800000697679</c:v>
                </c:pt>
                <c:pt idx="16">
                  <c:v>405.93300000646099</c:v>
                </c:pt>
                <c:pt idx="17">
                  <c:v>409.46900000622281</c:v>
                </c:pt>
                <c:pt idx="18">
                  <c:v>412.99800000676515</c:v>
                </c:pt>
                <c:pt idx="19">
                  <c:v>416.5400000066835</c:v>
                </c:pt>
                <c:pt idx="20">
                  <c:v>420.165000007174</c:v>
                </c:pt>
                <c:pt idx="21">
                  <c:v>423.72100000567212</c:v>
                </c:pt>
                <c:pt idx="22">
                  <c:v>427.28900000633917</c:v>
                </c:pt>
                <c:pt idx="23">
                  <c:v>430.88300000646069</c:v>
                </c:pt>
                <c:pt idx="24" formatCode="#,##0.00">
                  <c:v>434.490000006245</c:v>
                </c:pt>
                <c:pt idx="25">
                  <c:v>438.12200000223339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113.03299999987814</c:v>
                </c:pt>
                <c:pt idx="1">
                  <c:v>142.08999999949745</c:v>
                </c:pt>
                <c:pt idx="2">
                  <c:v>138.69200000020035</c:v>
                </c:pt>
                <c:pt idx="3">
                  <c:v>136.47199999949345</c:v>
                </c:pt>
                <c:pt idx="4">
                  <c:v>141.99100000036808</c:v>
                </c:pt>
                <c:pt idx="5">
                  <c:v>152.53000000117626</c:v>
                </c:pt>
                <c:pt idx="6">
                  <c:v>131.59100000012899</c:v>
                </c:pt>
                <c:pt idx="7">
                  <c:v>156.92599999979257</c:v>
                </c:pt>
                <c:pt idx="8">
                  <c:v>144.92600000029327</c:v>
                </c:pt>
                <c:pt idx="9">
                  <c:v>137.46999999999119</c:v>
                </c:pt>
                <c:pt idx="10">
                  <c:v>136.0419999997672</c:v>
                </c:pt>
                <c:pt idx="11">
                  <c:v>139.82299999964181</c:v>
                </c:pt>
                <c:pt idx="12">
                  <c:v>140.87000000072425</c:v>
                </c:pt>
                <c:pt idx="13">
                  <c:v>143.01500000092307</c:v>
                </c:pt>
                <c:pt idx="14">
                  <c:v>145.11400000112673</c:v>
                </c:pt>
                <c:pt idx="15">
                  <c:v>146.08800000143057</c:v>
                </c:pt>
                <c:pt idx="16">
                  <c:v>147.57300000128058</c:v>
                </c:pt>
                <c:pt idx="17">
                  <c:v>148.88900000266304</c:v>
                </c:pt>
                <c:pt idx="18">
                  <c:v>150.13000000312627</c:v>
                </c:pt>
                <c:pt idx="19">
                  <c:v>151.30500000306341</c:v>
                </c:pt>
                <c:pt idx="20">
                  <c:v>152.58700000329333</c:v>
                </c:pt>
                <c:pt idx="21">
                  <c:v>153.92700000311217</c:v>
                </c:pt>
                <c:pt idx="22">
                  <c:v>155.30200000346048</c:v>
                </c:pt>
                <c:pt idx="23">
                  <c:v>156.68400000349754</c:v>
                </c:pt>
                <c:pt idx="24" formatCode="#,##0.00">
                  <c:v>158.06800000268086</c:v>
                </c:pt>
                <c:pt idx="25">
                  <c:v>159.45700000119157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129.5849999992175</c:v>
                </c:pt>
                <c:pt idx="1">
                  <c:v>127.12399999940619</c:v>
                </c:pt>
                <c:pt idx="2">
                  <c:v>139.47999999980871</c:v>
                </c:pt>
                <c:pt idx="3">
                  <c:v>144.260999999061</c:v>
                </c:pt>
                <c:pt idx="4">
                  <c:v>146.99899999966058</c:v>
                </c:pt>
                <c:pt idx="5">
                  <c:v>164.96100000090047</c:v>
                </c:pt>
                <c:pt idx="6">
                  <c:v>143.87499999937742</c:v>
                </c:pt>
                <c:pt idx="7">
                  <c:v>147.48599999946967</c:v>
                </c:pt>
                <c:pt idx="8">
                  <c:v>135.89300000046438</c:v>
                </c:pt>
                <c:pt idx="9">
                  <c:v>159.44000000035362</c:v>
                </c:pt>
                <c:pt idx="10">
                  <c:v>153.22299999941998</c:v>
                </c:pt>
                <c:pt idx="11">
                  <c:v>148.790999998883</c:v>
                </c:pt>
                <c:pt idx="12">
                  <c:v>146.03600000065822</c:v>
                </c:pt>
                <c:pt idx="13">
                  <c:v>145.87500000075082</c:v>
                </c:pt>
                <c:pt idx="14">
                  <c:v>145.89200000095215</c:v>
                </c:pt>
                <c:pt idx="15">
                  <c:v>145.59800000143966</c:v>
                </c:pt>
                <c:pt idx="16">
                  <c:v>145.23700000116941</c:v>
                </c:pt>
                <c:pt idx="17">
                  <c:v>144.89600000263914</c:v>
                </c:pt>
                <c:pt idx="18">
                  <c:v>144.59800000269013</c:v>
                </c:pt>
                <c:pt idx="19">
                  <c:v>144.35500000264781</c:v>
                </c:pt>
                <c:pt idx="20">
                  <c:v>144.19500000269818</c:v>
                </c:pt>
                <c:pt idx="21">
                  <c:v>144.07900000270709</c:v>
                </c:pt>
                <c:pt idx="22">
                  <c:v>143.99800000304143</c:v>
                </c:pt>
                <c:pt idx="23">
                  <c:v>143.93900000319385</c:v>
                </c:pt>
                <c:pt idx="24" formatCode="#,##0.00">
                  <c:v>143.90800000227921</c:v>
                </c:pt>
                <c:pt idx="25">
                  <c:v>143.90900000085739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158.12899999977395</c:v>
                </c:pt>
                <c:pt idx="1">
                  <c:v>151.18499999907371</c:v>
                </c:pt>
                <c:pt idx="2">
                  <c:v>143.42599999984466</c:v>
                </c:pt>
                <c:pt idx="3">
                  <c:v>140.79299999915196</c:v>
                </c:pt>
                <c:pt idx="4">
                  <c:v>147.15999999960695</c:v>
                </c:pt>
                <c:pt idx="5">
                  <c:v>137.58799999912051</c:v>
                </c:pt>
                <c:pt idx="6">
                  <c:v>138.90099999920926</c:v>
                </c:pt>
                <c:pt idx="7">
                  <c:v>138.22499999872733</c:v>
                </c:pt>
                <c:pt idx="8">
                  <c:v>136.8409999989637</c:v>
                </c:pt>
                <c:pt idx="9">
                  <c:v>134.23799999871258</c:v>
                </c:pt>
                <c:pt idx="10">
                  <c:v>137.77999999905677</c:v>
                </c:pt>
                <c:pt idx="11">
                  <c:v>139.59899999881253</c:v>
                </c:pt>
                <c:pt idx="12">
                  <c:v>142.51299999880854</c:v>
                </c:pt>
                <c:pt idx="13">
                  <c:v>143.62799999865564</c:v>
                </c:pt>
                <c:pt idx="14">
                  <c:v>145.26799999911958</c:v>
                </c:pt>
                <c:pt idx="15">
                  <c:v>145.50899999965708</c:v>
                </c:pt>
                <c:pt idx="16">
                  <c:v>145.5169999995671</c:v>
                </c:pt>
                <c:pt idx="17">
                  <c:v>145.53399999996611</c:v>
                </c:pt>
                <c:pt idx="18">
                  <c:v>145.54899999971153</c:v>
                </c:pt>
                <c:pt idx="19">
                  <c:v>145.56699999994251</c:v>
                </c:pt>
                <c:pt idx="20">
                  <c:v>145.59199999978441</c:v>
                </c:pt>
                <c:pt idx="21">
                  <c:v>145.59500000035476</c:v>
                </c:pt>
                <c:pt idx="22">
                  <c:v>145.59400000033841</c:v>
                </c:pt>
                <c:pt idx="23">
                  <c:v>145.59200000040147</c:v>
                </c:pt>
                <c:pt idx="24" formatCode="#,##0.00">
                  <c:v>145.59700000023923</c:v>
                </c:pt>
                <c:pt idx="25">
                  <c:v>145.60299999915298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415.46000000495661</c:v>
                </c:pt>
                <c:pt idx="1">
                  <c:v>413.49100000332112</c:v>
                </c:pt>
                <c:pt idx="2">
                  <c:v>416.18100000987067</c:v>
                </c:pt>
                <c:pt idx="3">
                  <c:v>435.35600000450165</c:v>
                </c:pt>
                <c:pt idx="4">
                  <c:v>441.88200000205097</c:v>
                </c:pt>
                <c:pt idx="5">
                  <c:v>477.24099999643454</c:v>
                </c:pt>
                <c:pt idx="6">
                  <c:v>477.94899999773543</c:v>
                </c:pt>
                <c:pt idx="7">
                  <c:v>469.57099998217348</c:v>
                </c:pt>
                <c:pt idx="8">
                  <c:v>473.12899998699311</c:v>
                </c:pt>
                <c:pt idx="9">
                  <c:v>477.2669999905159</c:v>
                </c:pt>
                <c:pt idx="10">
                  <c:v>462.44899999617195</c:v>
                </c:pt>
                <c:pt idx="11">
                  <c:v>459.71500001030381</c:v>
                </c:pt>
                <c:pt idx="12">
                  <c:v>457.50099997662193</c:v>
                </c:pt>
                <c:pt idx="13">
                  <c:v>457.69599997398944</c:v>
                </c:pt>
                <c:pt idx="14">
                  <c:v>458.6329999789848</c:v>
                </c:pt>
                <c:pt idx="15">
                  <c:v>460.22399996334076</c:v>
                </c:pt>
                <c:pt idx="16">
                  <c:v>461.10799996732879</c:v>
                </c:pt>
                <c:pt idx="17">
                  <c:v>461.99699997145228</c:v>
                </c:pt>
                <c:pt idx="18">
                  <c:v>462.92099997349635</c:v>
                </c:pt>
                <c:pt idx="19">
                  <c:v>463.95399997083905</c:v>
                </c:pt>
                <c:pt idx="20">
                  <c:v>465.34899997070022</c:v>
                </c:pt>
                <c:pt idx="21">
                  <c:v>466.7299999749502</c:v>
                </c:pt>
                <c:pt idx="22">
                  <c:v>468.07399997320937</c:v>
                </c:pt>
                <c:pt idx="23">
                  <c:v>469.42499997186076</c:v>
                </c:pt>
                <c:pt idx="24" formatCode="#,##0.00">
                  <c:v>470.78199997002326</c:v>
                </c:pt>
                <c:pt idx="25">
                  <c:v>472.13700000068849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549.32500000591574</c:v>
                </c:pt>
                <c:pt idx="1">
                  <c:v>540.50300000407753</c:v>
                </c:pt>
                <c:pt idx="2">
                  <c:v>529.93100000743129</c:v>
                </c:pt>
                <c:pt idx="3">
                  <c:v>537.0900000045242</c:v>
                </c:pt>
                <c:pt idx="4">
                  <c:v>513.89999999918075</c:v>
                </c:pt>
                <c:pt idx="5">
                  <c:v>551.88499999206886</c:v>
                </c:pt>
                <c:pt idx="6">
                  <c:v>562.16699999917466</c:v>
                </c:pt>
                <c:pt idx="7">
                  <c:v>565.44399999602308</c:v>
                </c:pt>
                <c:pt idx="8">
                  <c:v>552.41799999196826</c:v>
                </c:pt>
                <c:pt idx="9">
                  <c:v>587.65999999193889</c:v>
                </c:pt>
                <c:pt idx="10">
                  <c:v>582.90499999914607</c:v>
                </c:pt>
                <c:pt idx="11">
                  <c:v>589.58000000419008</c:v>
                </c:pt>
                <c:pt idx="12">
                  <c:v>594.26499999391399</c:v>
                </c:pt>
                <c:pt idx="13">
                  <c:v>597.63099999244912</c:v>
                </c:pt>
                <c:pt idx="14">
                  <c:v>602.17199999422974</c:v>
                </c:pt>
                <c:pt idx="15">
                  <c:v>604.880999993817</c:v>
                </c:pt>
                <c:pt idx="16">
                  <c:v>606.38799999568698</c:v>
                </c:pt>
                <c:pt idx="17">
                  <c:v>607.49299998741697</c:v>
                </c:pt>
                <c:pt idx="18">
                  <c:v>608.42899998635073</c:v>
                </c:pt>
                <c:pt idx="19">
                  <c:v>609.28499998558925</c:v>
                </c:pt>
                <c:pt idx="20">
                  <c:v>610.0659999856282</c:v>
                </c:pt>
                <c:pt idx="21">
                  <c:v>610.76099998607401</c:v>
                </c:pt>
                <c:pt idx="22">
                  <c:v>611.38399998490877</c:v>
                </c:pt>
                <c:pt idx="23">
                  <c:v>612.00599998420364</c:v>
                </c:pt>
                <c:pt idx="24" formatCode="#,##0.00">
                  <c:v>612.64299998964054</c:v>
                </c:pt>
                <c:pt idx="25">
                  <c:v>613.29699999830166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88.224000000331159</c:v>
                </c:pt>
                <c:pt idx="1">
                  <c:v>90.95300000001491</c:v>
                </c:pt>
                <c:pt idx="2">
                  <c:v>97.297999999571346</c:v>
                </c:pt>
                <c:pt idx="3">
                  <c:v>78.248999999842084</c:v>
                </c:pt>
                <c:pt idx="4">
                  <c:v>104.76399999982183</c:v>
                </c:pt>
                <c:pt idx="5">
                  <c:v>87.945000000226244</c:v>
                </c:pt>
                <c:pt idx="6">
                  <c:v>94.35499999972717</c:v>
                </c:pt>
                <c:pt idx="7">
                  <c:v>107.03300000048077</c:v>
                </c:pt>
                <c:pt idx="8">
                  <c:v>97.700000000670187</c:v>
                </c:pt>
                <c:pt idx="9">
                  <c:v>108.69700000044911</c:v>
                </c:pt>
                <c:pt idx="10">
                  <c:v>98.263999999801939</c:v>
                </c:pt>
                <c:pt idx="11">
                  <c:v>97.860999999854684</c:v>
                </c:pt>
                <c:pt idx="12">
                  <c:v>97.595000000565705</c:v>
                </c:pt>
                <c:pt idx="13">
                  <c:v>98.516000000591688</c:v>
                </c:pt>
                <c:pt idx="14">
                  <c:v>100.24600000032223</c:v>
                </c:pt>
                <c:pt idx="15">
                  <c:v>101.08900000080951</c:v>
                </c:pt>
                <c:pt idx="16">
                  <c:v>101.80500000069289</c:v>
                </c:pt>
                <c:pt idx="17">
                  <c:v>102.39300000091335</c:v>
                </c:pt>
                <c:pt idx="18">
                  <c:v>102.91700000093687</c:v>
                </c:pt>
                <c:pt idx="19">
                  <c:v>103.34700000095847</c:v>
                </c:pt>
                <c:pt idx="20">
                  <c:v>103.85200000118996</c:v>
                </c:pt>
                <c:pt idx="21">
                  <c:v>104.32600000080126</c:v>
                </c:pt>
                <c:pt idx="22">
                  <c:v>104.81500000103732</c:v>
                </c:pt>
                <c:pt idx="23">
                  <c:v>105.2470000010442</c:v>
                </c:pt>
                <c:pt idx="24">
                  <c:v>105.75400000091796</c:v>
                </c:pt>
                <c:pt idx="25">
                  <c:v>106.15300000029919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291.47500000023024</c:v>
                </c:pt>
                <c:pt idx="1">
                  <c:v>288.41599999949722</c:v>
                </c:pt>
                <c:pt idx="2">
                  <c:v>297.44499999887461</c:v>
                </c:pt>
                <c:pt idx="3">
                  <c:v>266.76499999939847</c:v>
                </c:pt>
                <c:pt idx="4">
                  <c:v>272.65199999937363</c:v>
                </c:pt>
                <c:pt idx="5">
                  <c:v>272.09799999988547</c:v>
                </c:pt>
                <c:pt idx="6">
                  <c:v>289.8629999993542</c:v>
                </c:pt>
                <c:pt idx="7">
                  <c:v>290.36000000059198</c:v>
                </c:pt>
                <c:pt idx="8">
                  <c:v>286.05300000094547</c:v>
                </c:pt>
                <c:pt idx="9">
                  <c:v>299.07799999998224</c:v>
                </c:pt>
                <c:pt idx="10">
                  <c:v>295.54699999955551</c:v>
                </c:pt>
                <c:pt idx="11">
                  <c:v>295.41599999956242</c:v>
                </c:pt>
                <c:pt idx="12">
                  <c:v>291.97400000134735</c:v>
                </c:pt>
                <c:pt idx="13">
                  <c:v>288.44900000144264</c:v>
                </c:pt>
                <c:pt idx="14">
                  <c:v>285.93200000074347</c:v>
                </c:pt>
                <c:pt idx="15">
                  <c:v>282.41800000206604</c:v>
                </c:pt>
                <c:pt idx="16">
                  <c:v>278.84300000187784</c:v>
                </c:pt>
                <c:pt idx="17">
                  <c:v>275.31700000243058</c:v>
                </c:pt>
                <c:pt idx="18">
                  <c:v>271.9450000024076</c:v>
                </c:pt>
                <c:pt idx="19">
                  <c:v>268.73600000261058</c:v>
                </c:pt>
                <c:pt idx="20">
                  <c:v>265.87400000317501</c:v>
                </c:pt>
                <c:pt idx="21">
                  <c:v>262.94900000206371</c:v>
                </c:pt>
                <c:pt idx="22">
                  <c:v>260.10300000250936</c:v>
                </c:pt>
                <c:pt idx="23">
                  <c:v>257.34600000265243</c:v>
                </c:pt>
                <c:pt idx="24">
                  <c:v>254.6900000025114</c:v>
                </c:pt>
                <c:pt idx="25">
                  <c:v>252.14700000089363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337.72200000308442</c:v>
                </c:pt>
                <c:pt idx="1">
                  <c:v>298.07100000056926</c:v>
                </c:pt>
                <c:pt idx="2">
                  <c:v>289.61999999623572</c:v>
                </c:pt>
                <c:pt idx="3">
                  <c:v>306.81299999880025</c:v>
                </c:pt>
                <c:pt idx="4">
                  <c:v>310.92499999850764</c:v>
                </c:pt>
                <c:pt idx="5">
                  <c:v>300.90399999731557</c:v>
                </c:pt>
                <c:pt idx="6">
                  <c:v>358.21599999577393</c:v>
                </c:pt>
                <c:pt idx="7">
                  <c:v>382.62800000314019</c:v>
                </c:pt>
                <c:pt idx="8">
                  <c:v>332.33700000375308</c:v>
                </c:pt>
                <c:pt idx="9">
                  <c:v>345.71400000449989</c:v>
                </c:pt>
                <c:pt idx="10">
                  <c:v>355.38999999661485</c:v>
                </c:pt>
                <c:pt idx="11">
                  <c:v>352.00999999731317</c:v>
                </c:pt>
                <c:pt idx="12">
                  <c:v>356.48399999405802</c:v>
                </c:pt>
                <c:pt idx="13">
                  <c:v>366.70999999471263</c:v>
                </c:pt>
                <c:pt idx="14">
                  <c:v>374.53399998996269</c:v>
                </c:pt>
                <c:pt idx="15">
                  <c:v>377.8849999911788</c:v>
                </c:pt>
                <c:pt idx="16">
                  <c:v>380.8579999919142</c:v>
                </c:pt>
                <c:pt idx="17">
                  <c:v>383.04699999363044</c:v>
                </c:pt>
                <c:pt idx="18">
                  <c:v>385.64899999173406</c:v>
                </c:pt>
                <c:pt idx="19">
                  <c:v>388.0659999958018</c:v>
                </c:pt>
                <c:pt idx="20">
                  <c:v>390.93799999525174</c:v>
                </c:pt>
                <c:pt idx="21">
                  <c:v>393.89099999313078</c:v>
                </c:pt>
                <c:pt idx="22">
                  <c:v>396.93399999248737</c:v>
                </c:pt>
                <c:pt idx="23">
                  <c:v>400.05299999463591</c:v>
                </c:pt>
                <c:pt idx="24" formatCode="#,##0.00">
                  <c:v>403.21999999360793</c:v>
                </c:pt>
                <c:pt idx="25">
                  <c:v>406.43299999659371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1127.4849999948451</c:v>
                </c:pt>
                <c:pt idx="1">
                  <c:v>1183.4880000051198</c:v>
                </c:pt>
                <c:pt idx="2">
                  <c:v>1221.8109999876065</c:v>
                </c:pt>
                <c:pt idx="3">
                  <c:v>1196.543000003647</c:v>
                </c:pt>
                <c:pt idx="4">
                  <c:v>1222.9610000060966</c:v>
                </c:pt>
                <c:pt idx="5">
                  <c:v>1233.9400000192929</c:v>
                </c:pt>
                <c:pt idx="6">
                  <c:v>1288.9220000151749</c:v>
                </c:pt>
                <c:pt idx="7">
                  <c:v>1245.8620000267872</c:v>
                </c:pt>
                <c:pt idx="8">
                  <c:v>1272.3960000228212</c:v>
                </c:pt>
                <c:pt idx="9">
                  <c:v>1322.4570000238919</c:v>
                </c:pt>
                <c:pt idx="10">
                  <c:v>1293.940000016742</c:v>
                </c:pt>
                <c:pt idx="11">
                  <c:v>1288.2520000040904</c:v>
                </c:pt>
                <c:pt idx="12">
                  <c:v>1293.9460000397703</c:v>
                </c:pt>
                <c:pt idx="13">
                  <c:v>1303.5250000450569</c:v>
                </c:pt>
                <c:pt idx="14">
                  <c:v>1314.4550000355357</c:v>
                </c:pt>
                <c:pt idx="15">
                  <c:v>1323.6340000451869</c:v>
                </c:pt>
                <c:pt idx="16">
                  <c:v>1331.0450000418696</c:v>
                </c:pt>
                <c:pt idx="17">
                  <c:v>1337.7010000355333</c:v>
                </c:pt>
                <c:pt idx="18">
                  <c:v>1343.9050000364878</c:v>
                </c:pt>
                <c:pt idx="19">
                  <c:v>1349.8940000372502</c:v>
                </c:pt>
                <c:pt idx="20">
                  <c:v>1355.9740000376023</c:v>
                </c:pt>
                <c:pt idx="21">
                  <c:v>1361.8910000297126</c:v>
                </c:pt>
                <c:pt idx="22">
                  <c:v>1367.6170000310537</c:v>
                </c:pt>
                <c:pt idx="23">
                  <c:v>1373.5070000325588</c:v>
                </c:pt>
                <c:pt idx="24">
                  <c:v>1379.1760000356378</c:v>
                </c:pt>
                <c:pt idx="25">
                  <c:v>1384.7220000093666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1388.0319999928843</c:v>
                </c:pt>
                <c:pt idx="1">
                  <c:v>1437.3569999902563</c:v>
                </c:pt>
                <c:pt idx="2">
                  <c:v>1528.9780000026562</c:v>
                </c:pt>
                <c:pt idx="3">
                  <c:v>1531.967999991537</c:v>
                </c:pt>
                <c:pt idx="4">
                  <c:v>1593.6569999948931</c:v>
                </c:pt>
                <c:pt idx="5">
                  <c:v>1644.0999999954313</c:v>
                </c:pt>
                <c:pt idx="6">
                  <c:v>1687.3899999928187</c:v>
                </c:pt>
                <c:pt idx="7">
                  <c:v>1608.9139999913095</c:v>
                </c:pt>
                <c:pt idx="8">
                  <c:v>1580.9359999927369</c:v>
                </c:pt>
                <c:pt idx="9">
                  <c:v>1675.0829999885507</c:v>
                </c:pt>
                <c:pt idx="10">
                  <c:v>1607.8119999918747</c:v>
                </c:pt>
                <c:pt idx="11">
                  <c:v>1626.9669999844475</c:v>
                </c:pt>
                <c:pt idx="12">
                  <c:v>1635.0369999935954</c:v>
                </c:pt>
                <c:pt idx="13">
                  <c:v>1646.0969999916406</c:v>
                </c:pt>
                <c:pt idx="14">
                  <c:v>1658.6419999996426</c:v>
                </c:pt>
                <c:pt idx="15">
                  <c:v>1668.3780000058189</c:v>
                </c:pt>
                <c:pt idx="16">
                  <c:v>1678.7330000030718</c:v>
                </c:pt>
                <c:pt idx="17">
                  <c:v>1688.7860000087805</c:v>
                </c:pt>
                <c:pt idx="18">
                  <c:v>1698.8290000086731</c:v>
                </c:pt>
                <c:pt idx="19">
                  <c:v>1708.9920000081763</c:v>
                </c:pt>
                <c:pt idx="20">
                  <c:v>1719.7270000078206</c:v>
                </c:pt>
                <c:pt idx="21">
                  <c:v>1730.3240000141959</c:v>
                </c:pt>
                <c:pt idx="22">
                  <c:v>1740.9650000161228</c:v>
                </c:pt>
                <c:pt idx="23">
                  <c:v>1751.5720000151498</c:v>
                </c:pt>
                <c:pt idx="24">
                  <c:v>1762.1060000115485</c:v>
                </c:pt>
                <c:pt idx="25">
                  <c:v>1772.5859999931572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1122.9140000106463</c:v>
                </c:pt>
                <c:pt idx="1">
                  <c:v>1105.1790000064725</c:v>
                </c:pt>
                <c:pt idx="2">
                  <c:v>1089.5380000171467</c:v>
                </c:pt>
                <c:pt idx="3">
                  <c:v>1113.2390000081778</c:v>
                </c:pt>
                <c:pt idx="4">
                  <c:v>1102.9420000008386</c:v>
                </c:pt>
                <c:pt idx="5">
                  <c:v>1166.713999987624</c:v>
                </c:pt>
                <c:pt idx="6">
                  <c:v>1179.0169999961195</c:v>
                </c:pt>
                <c:pt idx="7">
                  <c:v>1173.2399999769239</c:v>
                </c:pt>
                <c:pt idx="8">
                  <c:v>1162.3879999779251</c:v>
                </c:pt>
                <c:pt idx="9">
                  <c:v>1199.1649999811675</c:v>
                </c:pt>
                <c:pt idx="10">
                  <c:v>1183.1339999943748</c:v>
                </c:pt>
                <c:pt idx="11">
                  <c:v>1188.8940000133066</c:v>
                </c:pt>
                <c:pt idx="12">
                  <c:v>1194.2789999693446</c:v>
                </c:pt>
                <c:pt idx="13">
                  <c:v>1198.9549999650942</c:v>
                </c:pt>
                <c:pt idx="14">
                  <c:v>1206.0729999723342</c:v>
                </c:pt>
                <c:pt idx="15">
                  <c:v>1210.613999956815</c:v>
                </c:pt>
                <c:pt idx="16">
                  <c:v>1213.0129999625829</c:v>
                </c:pt>
                <c:pt idx="17">
                  <c:v>1215.0239999588352</c:v>
                </c:pt>
                <c:pt idx="18">
                  <c:v>1216.8989999595588</c:v>
                </c:pt>
                <c:pt idx="19">
                  <c:v>1218.8059999563707</c:v>
                </c:pt>
                <c:pt idx="20">
                  <c:v>1221.0069999561128</c:v>
                </c:pt>
                <c:pt idx="21">
                  <c:v>1223.085999961379</c:v>
                </c:pt>
                <c:pt idx="22">
                  <c:v>1225.0519999584567</c:v>
                </c:pt>
                <c:pt idx="23">
                  <c:v>1227.0229999564658</c:v>
                </c:pt>
                <c:pt idx="24">
                  <c:v>1229.021999959903</c:v>
                </c:pt>
                <c:pt idx="25">
                  <c:v>1231.0369999981431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24.793627984176634</c:v>
                </c:pt>
                <c:pt idx="1">
                  <c:v>24.474818098942539</c:v>
                </c:pt>
                <c:pt idx="2">
                  <c:v>23.889353120572064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34.938471441247756</c:v>
                </c:pt>
                <c:pt idx="1">
                  <c:v>33.259889612913867</c:v>
                </c:pt>
                <c:pt idx="2">
                  <c:v>34.398586631013337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26.222235539813344</c:v>
                </c:pt>
                <c:pt idx="1">
                  <c:v>26.766998608362226</c:v>
                </c:pt>
                <c:pt idx="2">
                  <c:v>26.87174539197315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6.3944564263077917</c:v>
                </c:pt>
                <c:pt idx="1">
                  <c:v>7.3517501856439713</c:v>
                </c:pt>
                <c:pt idx="2">
                  <c:v>7.887188977087396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5.7823053355897125</c:v>
                </c:pt>
                <c:pt idx="1">
                  <c:v>6.1138121841749822</c:v>
                </c:pt>
                <c:pt idx="2">
                  <c:v>4.8931337736585654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1.8689032728647752</c:v>
                </c:pt>
                <c:pt idx="1">
                  <c:v>2.0327313099624189</c:v>
                </c:pt>
                <c:pt idx="2">
                  <c:v>2.05999210569549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16.420000006750797</c:v>
                </c:pt>
                <c:pt idx="1">
                  <c:v>-36.28800000355659</c:v>
                </c:pt>
                <c:pt idx="2">
                  <c:v>59.999999997448867</c:v>
                </c:pt>
                <c:pt idx="3">
                  <c:v>54.485999999299224</c:v>
                </c:pt>
                <c:pt idx="4">
                  <c:v>23.448999999670036</c:v>
                </c:pt>
                <c:pt idx="5">
                  <c:v>10.318999999575681</c:v>
                </c:pt>
                <c:pt idx="7">
                  <c:v>128.38599999918824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47.903000003768284</c:v>
                </c:pt>
                <c:pt idx="1">
                  <c:v>164.77400000128273</c:v>
                </c:pt>
                <c:pt idx="2">
                  <c:v>90.781999992624833</c:v>
                </c:pt>
                <c:pt idx="3">
                  <c:v>51.042999999978804</c:v>
                </c:pt>
                <c:pt idx="4">
                  <c:v>-43.399999998661855</c:v>
                </c:pt>
                <c:pt idx="5">
                  <c:v>7.8890000004972336</c:v>
                </c:pt>
                <c:pt idx="7">
                  <c:v>318.99099999949004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0.42692156740067322</c:v>
                </c:pt>
                <c:pt idx="2">
                  <c:v>8.1231073487675332E-4</c:v>
                </c:pt>
                <c:pt idx="3">
                  <c:v>-1.5345958039832075</c:v>
                </c:pt>
                <c:pt idx="4">
                  <c:v>-0.14589330357613894</c:v>
                </c:pt>
                <c:pt idx="6">
                  <c:v>0.40145479819722052</c:v>
                </c:pt>
                <c:pt idx="7">
                  <c:v>1.355849603432735</c:v>
                </c:pt>
                <c:pt idx="8">
                  <c:v>0.7144384579397256</c:v>
                </c:pt>
                <c:pt idx="10">
                  <c:v>2.4848074437776368</c:v>
                </c:pt>
                <c:pt idx="11">
                  <c:v>-0.81793204897705474</c:v>
                </c:pt>
                <c:pt idx="12">
                  <c:v>1.1693084552821809E-2</c:v>
                </c:pt>
                <c:pt idx="14">
                  <c:v>-1.0333938275950749</c:v>
                </c:pt>
                <c:pt idx="15">
                  <c:v>0.30673564595387059</c:v>
                </c:pt>
                <c:pt idx="16">
                  <c:v>0.93144167665073496</c:v>
                </c:pt>
                <c:pt idx="17">
                  <c:v>0.75838432454322646</c:v>
                </c:pt>
                <c:pt idx="19">
                  <c:v>0.46111322101765051</c:v>
                </c:pt>
                <c:pt idx="20">
                  <c:v>-0.13173139549251811</c:v>
                </c:pt>
                <c:pt idx="21">
                  <c:v>-3.3431870832556498E-2</c:v>
                </c:pt>
                <c:pt idx="22">
                  <c:v>1.4370663987529619</c:v>
                </c:pt>
                <c:pt idx="23">
                  <c:v>0.22330032725697002</c:v>
                </c:pt>
                <c:pt idx="25">
                  <c:v>-1.4667687569689725</c:v>
                </c:pt>
                <c:pt idx="26">
                  <c:v>-1.1914393640547472</c:v>
                </c:pt>
                <c:pt idx="27">
                  <c:v>-1.2479574361264012</c:v>
                </c:pt>
                <c:pt idx="29">
                  <c:v>6.1367688600677539E-2</c:v>
                </c:pt>
                <c:pt idx="30">
                  <c:v>0.56209400395605957</c:v>
                </c:pt>
                <c:pt idx="31">
                  <c:v>2.2777544467775579</c:v>
                </c:pt>
                <c:pt idx="32">
                  <c:v>0.35991118898739405</c:v>
                </c:pt>
                <c:pt idx="33">
                  <c:v>-0.31096333377609309</c:v>
                </c:pt>
                <c:pt idx="34">
                  <c:v>0.33572589637926864</c:v>
                </c:pt>
                <c:pt idx="36">
                  <c:v>1.4774769711679347</c:v>
                </c:pt>
                <c:pt idx="37">
                  <c:v>0.72014542366767298</c:v>
                </c:pt>
                <c:pt idx="38">
                  <c:v>0.65315586583067908</c:v>
                </c:pt>
                <c:pt idx="39">
                  <c:v>1.0642698650134896</c:v>
                </c:pt>
                <c:pt idx="40">
                  <c:v>1.0588253881172793</c:v>
                </c:pt>
                <c:pt idx="42">
                  <c:v>2.5749966487906173</c:v>
                </c:pt>
                <c:pt idx="43">
                  <c:v>0.16404026013498996</c:v>
                </c:pt>
                <c:pt idx="44">
                  <c:v>0.93962657811770267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0.53980225570928742</c:v>
                </c:pt>
                <c:pt idx="2">
                  <c:v>-1.5447126068420913</c:v>
                </c:pt>
                <c:pt idx="3">
                  <c:v>-4.420487430273468</c:v>
                </c:pt>
                <c:pt idx="4">
                  <c:v>-1.8722420053230993</c:v>
                </c:pt>
                <c:pt idx="6">
                  <c:v>-1.7182385607186657</c:v>
                </c:pt>
                <c:pt idx="7">
                  <c:v>-2.3122551896765708</c:v>
                </c:pt>
                <c:pt idx="8">
                  <c:v>-1.9067685174477877</c:v>
                </c:pt>
                <c:pt idx="10">
                  <c:v>1.8044091914285909</c:v>
                </c:pt>
                <c:pt idx="11">
                  <c:v>-0.67227940032150713</c:v>
                </c:pt>
                <c:pt idx="12">
                  <c:v>-0.18234984013056899</c:v>
                </c:pt>
                <c:pt idx="14">
                  <c:v>1.3426470056084661</c:v>
                </c:pt>
                <c:pt idx="15">
                  <c:v>-0.94458655320814877</c:v>
                </c:pt>
                <c:pt idx="16">
                  <c:v>-6.1030598735456465E-2</c:v>
                </c:pt>
                <c:pt idx="17">
                  <c:v>-0.2737593768843527</c:v>
                </c:pt>
                <c:pt idx="19">
                  <c:v>-3.4204676249289911</c:v>
                </c:pt>
                <c:pt idx="20">
                  <c:v>-2.6911590924661999</c:v>
                </c:pt>
                <c:pt idx="21">
                  <c:v>-1.9418694618593801</c:v>
                </c:pt>
                <c:pt idx="22">
                  <c:v>-2.8349784994732508</c:v>
                </c:pt>
                <c:pt idx="23">
                  <c:v>-2.6155564467118753</c:v>
                </c:pt>
                <c:pt idx="25">
                  <c:v>-2.6274655524264112</c:v>
                </c:pt>
                <c:pt idx="26">
                  <c:v>1.1732472050196563E-2</c:v>
                </c:pt>
                <c:pt idx="27">
                  <c:v>-0.57440670346132761</c:v>
                </c:pt>
                <c:pt idx="29">
                  <c:v>1.6400627749465935</c:v>
                </c:pt>
                <c:pt idx="30">
                  <c:v>-0.66810631060946202</c:v>
                </c:pt>
                <c:pt idx="31">
                  <c:v>0.69154009427172536</c:v>
                </c:pt>
                <c:pt idx="32">
                  <c:v>3.2118934077498551</c:v>
                </c:pt>
                <c:pt idx="33">
                  <c:v>4.3664325909983814</c:v>
                </c:pt>
                <c:pt idx="34">
                  <c:v>1.7043009856626767</c:v>
                </c:pt>
                <c:pt idx="36">
                  <c:v>3.8430794029126858</c:v>
                </c:pt>
                <c:pt idx="37">
                  <c:v>1.2717604925637893</c:v>
                </c:pt>
                <c:pt idx="38">
                  <c:v>3.6384369920140935</c:v>
                </c:pt>
                <c:pt idx="39">
                  <c:v>2.6725229212269941</c:v>
                </c:pt>
                <c:pt idx="40">
                  <c:v>2.8820290648738034</c:v>
                </c:pt>
                <c:pt idx="42">
                  <c:v>0.6032460140712681</c:v>
                </c:pt>
                <c:pt idx="43">
                  <c:v>3.3663212426097822</c:v>
                </c:pt>
                <c:pt idx="44">
                  <c:v>2.5289485458959149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65.417728711673305</c:v>
                </c:pt>
                <c:pt idx="1">
                  <c:v>5.0906861095836859</c:v>
                </c:pt>
                <c:pt idx="2">
                  <c:v>44.088467952443693</c:v>
                </c:pt>
                <c:pt idx="3">
                  <c:v>31.873499488603784</c:v>
                </c:pt>
                <c:pt idx="4">
                  <c:v>14.58411609238334</c:v>
                </c:pt>
                <c:pt idx="5">
                  <c:v>61.27703044793833</c:v>
                </c:pt>
                <c:pt idx="6">
                  <c:v>18.667601447640109</c:v>
                </c:pt>
                <c:pt idx="7">
                  <c:v>12.592444844550769</c:v>
                </c:pt>
                <c:pt idx="8">
                  <c:v>1.8406522240838115</c:v>
                </c:pt>
                <c:pt idx="9">
                  <c:v>-3.8187959543618035</c:v>
                </c:pt>
                <c:pt idx="10">
                  <c:v>25.819958726225025</c:v>
                </c:pt>
                <c:pt idx="11">
                  <c:v>0.22829950881435934</c:v>
                </c:pt>
                <c:pt idx="12">
                  <c:v>-14.601101312455384</c:v>
                </c:pt>
                <c:pt idx="13">
                  <c:v>-6.3404395420301185</c:v>
                </c:pt>
                <c:pt idx="14">
                  <c:v>-14.527657610778249</c:v>
                </c:pt>
                <c:pt idx="15">
                  <c:v>-17.154331990630027</c:v>
                </c:pt>
                <c:pt idx="16">
                  <c:v>-17.30009611371635</c:v>
                </c:pt>
                <c:pt idx="17">
                  <c:v>-1.0356586409773172</c:v>
                </c:pt>
                <c:pt idx="18">
                  <c:v>-5.6598404613358042</c:v>
                </c:pt>
                <c:pt idx="19">
                  <c:v>0.34004789132421731</c:v>
                </c:pt>
                <c:pt idx="20">
                  <c:v>-9.9090004148663411</c:v>
                </c:pt>
                <c:pt idx="21">
                  <c:v>6.5578953408682139</c:v>
                </c:pt>
                <c:pt idx="22">
                  <c:v>-8.0069584580875528</c:v>
                </c:pt>
                <c:pt idx="23">
                  <c:v>-12.794111622940818</c:v>
                </c:pt>
                <c:pt idx="24">
                  <c:v>-13.145410969579061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10.672509580896019</c:v>
                </c:pt>
                <c:pt idx="1">
                  <c:v>79.782474230224693</c:v>
                </c:pt>
                <c:pt idx="2">
                  <c:v>61.415065734740324</c:v>
                </c:pt>
                <c:pt idx="3">
                  <c:v>19.981338123937917</c:v>
                </c:pt>
                <c:pt idx="4">
                  <c:v>27.066684772868598</c:v>
                </c:pt>
                <c:pt idx="5">
                  <c:v>87.747508496749901</c:v>
                </c:pt>
                <c:pt idx="6">
                  <c:v>-4.4284616646069423</c:v>
                </c:pt>
                <c:pt idx="7">
                  <c:v>4.7686451887439603</c:v>
                </c:pt>
                <c:pt idx="8">
                  <c:v>21.840533615793341</c:v>
                </c:pt>
                <c:pt idx="9">
                  <c:v>9.8270964190845547</c:v>
                </c:pt>
                <c:pt idx="10">
                  <c:v>3.0556422961742555</c:v>
                </c:pt>
                <c:pt idx="11">
                  <c:v>-64.062763807386489</c:v>
                </c:pt>
                <c:pt idx="12">
                  <c:v>-20.384346877564681</c:v>
                </c:pt>
                <c:pt idx="13">
                  <c:v>9.7845322288557881</c:v>
                </c:pt>
                <c:pt idx="14">
                  <c:v>-0.70554589633994169</c:v>
                </c:pt>
                <c:pt idx="15">
                  <c:v>-2.2981502277209245</c:v>
                </c:pt>
                <c:pt idx="16">
                  <c:v>6.5026882784132454</c:v>
                </c:pt>
                <c:pt idx="17">
                  <c:v>50.54568204200325</c:v>
                </c:pt>
                <c:pt idx="18">
                  <c:v>5.4751013201420022</c:v>
                </c:pt>
                <c:pt idx="19">
                  <c:v>-0.76054142234516053</c:v>
                </c:pt>
                <c:pt idx="20">
                  <c:v>-33.482329207952347</c:v>
                </c:pt>
                <c:pt idx="21">
                  <c:v>34.123995304808417</c:v>
                </c:pt>
                <c:pt idx="22">
                  <c:v>14.445209097557708</c:v>
                </c:pt>
                <c:pt idx="23">
                  <c:v>8.7542315913132143</c:v>
                </c:pt>
                <c:pt idx="24">
                  <c:v>-10.729538110003823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70.50841482125702</c:v>
                </c:pt>
                <c:pt idx="1">
                  <c:v>151.82311398136926</c:v>
                </c:pt>
                <c:pt idx="2">
                  <c:v>55.101861288137798</c:v>
                </c:pt>
                <c:pt idx="3">
                  <c:v>-14.372801803641039</c:v>
                </c:pt>
                <c:pt idx="4">
                  <c:v>-55.322525257154723</c:v>
                </c:pt>
                <c:pt idx="5">
                  <c:v>-6.3554512109889174</c:v>
                </c:pt>
                <c:pt idx="6">
                  <c:v>-3.3511050739980988</c:v>
                </c:pt>
                <c:pt idx="7">
                  <c:v>-20.801070081028371</c:v>
                </c:pt>
                <c:pt idx="8">
                  <c:v>-48.844436664762156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90.454983811120655</c:v>
                </c:pt>
                <c:pt idx="1">
                  <c:v>196.21059712829674</c:v>
                </c:pt>
                <c:pt idx="2">
                  <c:v>35.063455855189204</c:v>
                </c:pt>
                <c:pt idx="3">
                  <c:v>-84.447110684951156</c:v>
                </c:pt>
                <c:pt idx="4">
                  <c:v>13.283524383208146</c:v>
                </c:pt>
                <c:pt idx="5">
                  <c:v>55.260241939799982</c:v>
                </c:pt>
                <c:pt idx="6">
                  <c:v>0.64166609685605636</c:v>
                </c:pt>
                <c:pt idx="7">
                  <c:v>23.199440688870936</c:v>
                </c:pt>
                <c:pt idx="8">
                  <c:v>-10.675799218905127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302.4880139419538</c:v>
                </c:pt>
                <c:pt idx="1">
                  <c:v>330.39597806107759</c:v>
                </c:pt>
                <c:pt idx="2">
                  <c:v>345.87929127791216</c:v>
                </c:pt>
                <c:pt idx="3">
                  <c:v>352.25896537018963</c:v>
                </c:pt>
                <c:pt idx="4">
                  <c:v>344.92032607975824</c:v>
                </c:pt>
                <c:pt idx="5">
                  <c:v>363.35891127987952</c:v>
                </c:pt>
                <c:pt idx="6">
                  <c:v>404.48611290514737</c:v>
                </c:pt>
                <c:pt idx="7">
                  <c:v>399.41170706920622</c:v>
                </c:pt>
                <c:pt idx="8">
                  <c:v>397.39938801522453</c:v>
                </c:pt>
                <c:pt idx="9">
                  <c:v>426.06507107964768</c:v>
                </c:pt>
                <c:pt idx="10">
                  <c:v>428.77663999155283</c:v>
                </c:pt>
                <c:pt idx="11">
                  <c:v>385.43433208609702</c:v>
                </c:pt>
                <c:pt idx="12">
                  <c:v>389.30721599633233</c:v>
                </c:pt>
                <c:pt idx="13">
                  <c:v>394.21943767892947</c:v>
                </c:pt>
                <c:pt idx="14">
                  <c:v>399.39823559803671</c:v>
                </c:pt>
                <c:pt idx="15">
                  <c:v>403.36986556399125</c:v>
                </c:pt>
                <c:pt idx="16">
                  <c:v>407.02235664441451</c:v>
                </c:pt>
                <c:pt idx="17">
                  <c:v>410.49935213458997</c:v>
                </c:pt>
                <c:pt idx="18">
                  <c:v>413.98029979985881</c:v>
                </c:pt>
                <c:pt idx="19">
                  <c:v>417.4090059631738</c:v>
                </c:pt>
                <c:pt idx="20">
                  <c:v>421.02359403290302</c:v>
                </c:pt>
                <c:pt idx="21">
                  <c:v>424.54881771353013</c:v>
                </c:pt>
                <c:pt idx="22">
                  <c:v>428.2091799760168</c:v>
                </c:pt>
                <c:pt idx="23">
                  <c:v>431.81180772752742</c:v>
                </c:pt>
                <c:pt idx="24">
                  <c:v>435.74551703379007</c:v>
                </c:pt>
                <c:pt idx="25">
                  <c:v>439.44914957244885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124.94841362281497</c:v>
                </c:pt>
                <c:pt idx="1">
                  <c:v>142.98988790556709</c:v>
                </c:pt>
                <c:pt idx="2">
                  <c:v>152.31675092035289</c:v>
                </c:pt>
                <c:pt idx="3">
                  <c:v>155.85114674041515</c:v>
                </c:pt>
                <c:pt idx="4">
                  <c:v>171.62799077002359</c:v>
                </c:pt>
                <c:pt idx="5">
                  <c:v>166.75242462672384</c:v>
                </c:pt>
                <c:pt idx="6">
                  <c:v>159.16126751083121</c:v>
                </c:pt>
                <c:pt idx="7">
                  <c:v>164.30043537328851</c:v>
                </c:pt>
                <c:pt idx="8">
                  <c:v>165.9924565144986</c:v>
                </c:pt>
                <c:pt idx="9">
                  <c:v>175.19240051967645</c:v>
                </c:pt>
                <c:pt idx="10">
                  <c:v>171.84311073630752</c:v>
                </c:pt>
                <c:pt idx="11">
                  <c:v>200.81708590476472</c:v>
                </c:pt>
                <c:pt idx="12">
                  <c:v>204.51340941319788</c:v>
                </c:pt>
                <c:pt idx="13">
                  <c:v>208.59690767084641</c:v>
                </c:pt>
                <c:pt idx="14">
                  <c:v>212.8782168935237</c:v>
                </c:pt>
                <c:pt idx="15">
                  <c:v>216.53579256611988</c:v>
                </c:pt>
                <c:pt idx="16">
                  <c:v>220.09437668970796</c:v>
                </c:pt>
                <c:pt idx="17">
                  <c:v>223.6365130430284</c:v>
                </c:pt>
                <c:pt idx="18">
                  <c:v>227.02780913255717</c:v>
                </c:pt>
                <c:pt idx="19">
                  <c:v>230.37860093850094</c:v>
                </c:pt>
                <c:pt idx="20">
                  <c:v>233.8437100057379</c:v>
                </c:pt>
                <c:pt idx="21">
                  <c:v>237.27161751814398</c:v>
                </c:pt>
                <c:pt idx="22">
                  <c:v>240.79371963638869</c:v>
                </c:pt>
                <c:pt idx="23">
                  <c:v>244.23042429292676</c:v>
                </c:pt>
                <c:pt idx="24">
                  <c:v>247.94573417008553</c:v>
                </c:pt>
                <c:pt idx="25">
                  <c:v>251.62558496653222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287.21923250332662</c:v>
                </c:pt>
                <c:pt idx="1">
                  <c:v>277.27947988280715</c:v>
                </c:pt>
                <c:pt idx="2">
                  <c:v>286.61404495627983</c:v>
                </c:pt>
                <c:pt idx="3">
                  <c:v>288.41619620568883</c:v>
                </c:pt>
                <c:pt idx="4">
                  <c:v>300.87324731908467</c:v>
                </c:pt>
                <c:pt idx="5">
                  <c:v>312.76852676878184</c:v>
                </c:pt>
                <c:pt idx="6">
                  <c:v>340.56972667861442</c:v>
                </c:pt>
                <c:pt idx="7">
                  <c:v>311.69600150011314</c:v>
                </c:pt>
                <c:pt idx="8">
                  <c:v>325.29083785037813</c:v>
                </c:pt>
                <c:pt idx="9">
                  <c:v>346.34885020280888</c:v>
                </c:pt>
                <c:pt idx="10">
                  <c:v>356.85699472122553</c:v>
                </c:pt>
                <c:pt idx="11">
                  <c:v>362.16697022977775</c:v>
                </c:pt>
                <c:pt idx="12">
                  <c:v>365.81993957029493</c:v>
                </c:pt>
                <c:pt idx="13">
                  <c:v>370.53694688317358</c:v>
                </c:pt>
                <c:pt idx="14">
                  <c:v>375.57796392362638</c:v>
                </c:pt>
                <c:pt idx="15">
                  <c:v>379.59323100512648</c:v>
                </c:pt>
                <c:pt idx="16">
                  <c:v>383.44799550667324</c:v>
                </c:pt>
                <c:pt idx="17">
                  <c:v>387.21113341664591</c:v>
                </c:pt>
                <c:pt idx="18">
                  <c:v>390.98946467529208</c:v>
                </c:pt>
                <c:pt idx="19">
                  <c:v>394.67866249119692</c:v>
                </c:pt>
                <c:pt idx="20">
                  <c:v>398.55786068470411</c:v>
                </c:pt>
                <c:pt idx="21">
                  <c:v>402.439651423155</c:v>
                </c:pt>
                <c:pt idx="22">
                  <c:v>406.39730565396042</c:v>
                </c:pt>
                <c:pt idx="23">
                  <c:v>410.33091184498028</c:v>
                </c:pt>
                <c:pt idx="24">
                  <c:v>414.36011056691541</c:v>
                </c:pt>
                <c:pt idx="25">
                  <c:v>418.27206045596586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151.64541560399132</c:v>
                </c:pt>
                <c:pt idx="1">
                  <c:v>158.88780330586718</c:v>
                </c:pt>
                <c:pt idx="2">
                  <c:v>163.88883116532338</c:v>
                </c:pt>
                <c:pt idx="3">
                  <c:v>164.27220463293108</c:v>
                </c:pt>
                <c:pt idx="4">
                  <c:v>157.92335505531631</c:v>
                </c:pt>
                <c:pt idx="5">
                  <c:v>162.91033782858162</c:v>
                </c:pt>
                <c:pt idx="6">
                  <c:v>174.69745196946579</c:v>
                </c:pt>
                <c:pt idx="7">
                  <c:v>179.95795576475692</c:v>
                </c:pt>
                <c:pt idx="8">
                  <c:v>174.6683564877255</c:v>
                </c:pt>
                <c:pt idx="9">
                  <c:v>196.2920258422123</c:v>
                </c:pt>
                <c:pt idx="10">
                  <c:v>194.7838373171854</c:v>
                </c:pt>
                <c:pt idx="11">
                  <c:v>200.22057242995456</c:v>
                </c:pt>
                <c:pt idx="12">
                  <c:v>201.0502073824496</c:v>
                </c:pt>
                <c:pt idx="13">
                  <c:v>202.49755962583987</c:v>
                </c:pt>
                <c:pt idx="14">
                  <c:v>204.08717327939584</c:v>
                </c:pt>
                <c:pt idx="15">
                  <c:v>205.25105569779919</c:v>
                </c:pt>
                <c:pt idx="16">
                  <c:v>206.27554623681593</c:v>
                </c:pt>
                <c:pt idx="17">
                  <c:v>207.17543228577944</c:v>
                </c:pt>
                <c:pt idx="18">
                  <c:v>207.99656319323989</c:v>
                </c:pt>
                <c:pt idx="19">
                  <c:v>208.89379476556078</c:v>
                </c:pt>
                <c:pt idx="20">
                  <c:v>209.91786152063148</c:v>
                </c:pt>
                <c:pt idx="21">
                  <c:v>210.9253845352338</c:v>
                </c:pt>
                <c:pt idx="22">
                  <c:v>211.93761613073221</c:v>
                </c:pt>
                <c:pt idx="23">
                  <c:v>212.97047278211065</c:v>
                </c:pt>
                <c:pt idx="24">
                  <c:v>213.960592357813</c:v>
                </c:pt>
                <c:pt idx="25">
                  <c:v>214.76517544112332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207.22624273005306</c:v>
                </c:pt>
                <c:pt idx="1">
                  <c:v>205.89962454861995</c:v>
                </c:pt>
                <c:pt idx="2">
                  <c:v>205.87952549193321</c:v>
                </c:pt>
                <c:pt idx="3">
                  <c:v>213.58124168923433</c:v>
                </c:pt>
                <c:pt idx="4">
                  <c:v>212.4638497355437</c:v>
                </c:pt>
                <c:pt idx="5">
                  <c:v>223.59325749963625</c:v>
                </c:pt>
                <c:pt idx="6">
                  <c:v>231.46075597567372</c:v>
                </c:pt>
                <c:pt idx="7">
                  <c:v>223.01328954929755</c:v>
                </c:pt>
                <c:pt idx="8">
                  <c:v>225.31875268217081</c:v>
                </c:pt>
                <c:pt idx="9">
                  <c:v>237.9935072331414</c:v>
                </c:pt>
                <c:pt idx="10">
                  <c:v>238.17737359201959</c:v>
                </c:pt>
                <c:pt idx="11">
                  <c:v>238.22188650608413</c:v>
                </c:pt>
                <c:pt idx="12">
                  <c:v>238.97459993980735</c:v>
                </c:pt>
                <c:pt idx="13">
                  <c:v>241.03301116979503</c:v>
                </c:pt>
                <c:pt idx="14">
                  <c:v>243.52691212920078</c:v>
                </c:pt>
                <c:pt idx="15">
                  <c:v>245.66325880547734</c:v>
                </c:pt>
                <c:pt idx="16">
                  <c:v>247.73764748170575</c:v>
                </c:pt>
                <c:pt idx="17">
                  <c:v>249.72927750158121</c:v>
                </c:pt>
                <c:pt idx="18">
                  <c:v>251.65930933231374</c:v>
                </c:pt>
                <c:pt idx="19">
                  <c:v>253.57488600585057</c:v>
                </c:pt>
                <c:pt idx="20">
                  <c:v>255.63693179195204</c:v>
                </c:pt>
                <c:pt idx="21">
                  <c:v>257.50706922477752</c:v>
                </c:pt>
                <c:pt idx="22">
                  <c:v>259.4201313290352</c:v>
                </c:pt>
                <c:pt idx="23">
                  <c:v>261.36002154341168</c:v>
                </c:pt>
                <c:pt idx="24">
                  <c:v>263.35489588619072</c:v>
                </c:pt>
                <c:pt idx="25">
                  <c:v>265.24405836488819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302.68278107016317</c:v>
                </c:pt>
                <c:pt idx="1">
                  <c:v>282.12017701420433</c:v>
                </c:pt>
                <c:pt idx="2">
                  <c:v>291.05061004894316</c:v>
                </c:pt>
                <c:pt idx="3">
                  <c:v>299.71481456601441</c:v>
                </c:pt>
                <c:pt idx="4">
                  <c:v>301.22816463664788</c:v>
                </c:pt>
                <c:pt idx="5">
                  <c:v>295.30840821101862</c:v>
                </c:pt>
                <c:pt idx="6">
                  <c:v>324.9302298937057</c:v>
                </c:pt>
                <c:pt idx="7">
                  <c:v>303.52695951978285</c:v>
                </c:pt>
                <c:pt idx="8">
                  <c:v>313.73795363726771</c:v>
                </c:pt>
                <c:pt idx="9">
                  <c:v>338.67016228084202</c:v>
                </c:pt>
                <c:pt idx="10">
                  <c:v>356.58543865895695</c:v>
                </c:pt>
                <c:pt idx="11">
                  <c:v>377.94705851277132</c:v>
                </c:pt>
                <c:pt idx="12">
                  <c:v>382.39453916882377</c:v>
                </c:pt>
                <c:pt idx="13">
                  <c:v>388.02384347539521</c:v>
                </c:pt>
                <c:pt idx="14">
                  <c:v>394.0437073757721</c:v>
                </c:pt>
                <c:pt idx="15">
                  <c:v>399.07828702113085</c:v>
                </c:pt>
                <c:pt idx="16">
                  <c:v>403.78217370293783</c:v>
                </c:pt>
                <c:pt idx="17">
                  <c:v>408.28282992318651</c:v>
                </c:pt>
                <c:pt idx="18">
                  <c:v>412.77828132291637</c:v>
                </c:pt>
                <c:pt idx="19">
                  <c:v>417.17789770354159</c:v>
                </c:pt>
                <c:pt idx="20">
                  <c:v>421.68637689944057</c:v>
                </c:pt>
                <c:pt idx="21">
                  <c:v>426.026030095051</c:v>
                </c:pt>
                <c:pt idx="22">
                  <c:v>430.31646535496674</c:v>
                </c:pt>
                <c:pt idx="23">
                  <c:v>434.83144432491201</c:v>
                </c:pt>
                <c:pt idx="24">
                  <c:v>439.64085298289717</c:v>
                </c:pt>
                <c:pt idx="25">
                  <c:v>444.33294715570685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81.501041328809606</c:v>
                </c:pt>
                <c:pt idx="1">
                  <c:v>79.279160624634358</c:v>
                </c:pt>
                <c:pt idx="2">
                  <c:v>82.769005114887975</c:v>
                </c:pt>
                <c:pt idx="3">
                  <c:v>83.434461436070094</c:v>
                </c:pt>
                <c:pt idx="4">
                  <c:v>78.341802479260636</c:v>
                </c:pt>
                <c:pt idx="5">
                  <c:v>78.35688097718716</c:v>
                </c:pt>
                <c:pt idx="6">
                  <c:v>86.287495141739328</c:v>
                </c:pt>
                <c:pt idx="7">
                  <c:v>88.92466083493467</c:v>
                </c:pt>
                <c:pt idx="8">
                  <c:v>90.534598561950759</c:v>
                </c:pt>
                <c:pt idx="9">
                  <c:v>90.014152929601877</c:v>
                </c:pt>
                <c:pt idx="10">
                  <c:v>97.024482424827269</c:v>
                </c:pt>
                <c:pt idx="11">
                  <c:v>83.298929106564444</c:v>
                </c:pt>
                <c:pt idx="12">
                  <c:v>83.828183114820263</c:v>
                </c:pt>
                <c:pt idx="13">
                  <c:v>84.665661590126092</c:v>
                </c:pt>
                <c:pt idx="14">
                  <c:v>85.58588124570808</c:v>
                </c:pt>
                <c:pt idx="15">
                  <c:v>86.274458025249658</c:v>
                </c:pt>
                <c:pt idx="16">
                  <c:v>86.942564268332731</c:v>
                </c:pt>
                <c:pt idx="17">
                  <c:v>87.547375494453007</c:v>
                </c:pt>
                <c:pt idx="18">
                  <c:v>88.156162599413804</c:v>
                </c:pt>
                <c:pt idx="19">
                  <c:v>88.818389172521506</c:v>
                </c:pt>
                <c:pt idx="20">
                  <c:v>89.468681279092209</c:v>
                </c:pt>
                <c:pt idx="21">
                  <c:v>90.114407968611019</c:v>
                </c:pt>
                <c:pt idx="22">
                  <c:v>90.764975991756685</c:v>
                </c:pt>
                <c:pt idx="23">
                  <c:v>91.383292082981029</c:v>
                </c:pt>
                <c:pt idx="24">
                  <c:v>92.010767172139424</c:v>
                </c:pt>
                <c:pt idx="25">
                  <c:v>92.596020760220327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60.265446291592347</c:v>
                </c:pt>
                <c:pt idx="1">
                  <c:v>73.897816997834468</c:v>
                </c:pt>
                <c:pt idx="2">
                  <c:v>72.975992741683584</c:v>
                </c:pt>
                <c:pt idx="3">
                  <c:v>70.34262862405788</c:v>
                </c:pt>
                <c:pt idx="4">
                  <c:v>67.483894811615158</c:v>
                </c:pt>
                <c:pt idx="5">
                  <c:v>73.533541294347643</c:v>
                </c:pt>
                <c:pt idx="6">
                  <c:v>75.464707531730127</c:v>
                </c:pt>
                <c:pt idx="7">
                  <c:v>75.290543829216944</c:v>
                </c:pt>
                <c:pt idx="8">
                  <c:v>78.996562228559313</c:v>
                </c:pt>
                <c:pt idx="9">
                  <c:v>84.478011692194315</c:v>
                </c:pt>
                <c:pt idx="10">
                  <c:v>86.125986138898412</c:v>
                </c:pt>
                <c:pt idx="11">
                  <c:v>83.306622205854751</c:v>
                </c:pt>
                <c:pt idx="12">
                  <c:v>83.704480727663295</c:v>
                </c:pt>
                <c:pt idx="13">
                  <c:v>84.35204556384258</c:v>
                </c:pt>
                <c:pt idx="14">
                  <c:v>85.095265591672515</c:v>
                </c:pt>
                <c:pt idx="15">
                  <c:v>85.666011808708177</c:v>
                </c:pt>
                <c:pt idx="16">
                  <c:v>86.198373853963091</c:v>
                </c:pt>
                <c:pt idx="17">
                  <c:v>86.691278293683723</c:v>
                </c:pt>
                <c:pt idx="18">
                  <c:v>87.178477097856231</c:v>
                </c:pt>
                <c:pt idx="19">
                  <c:v>87.67695185346075</c:v>
                </c:pt>
                <c:pt idx="20">
                  <c:v>88.242109283172937</c:v>
                </c:pt>
                <c:pt idx="21">
                  <c:v>88.705715074036917</c:v>
                </c:pt>
                <c:pt idx="22">
                  <c:v>89.262214422758817</c:v>
                </c:pt>
                <c:pt idx="23">
                  <c:v>89.803699382102195</c:v>
                </c:pt>
                <c:pt idx="24">
                  <c:v>90.356351992019</c:v>
                </c:pt>
                <c:pt idx="25">
                  <c:v>90.894631327642372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47.182975093264865</c:v>
                </c:pt>
                <c:pt idx="1">
                  <c:v>54.760007980336837</c:v>
                </c:pt>
                <c:pt idx="2">
                  <c:v>55.460433537096563</c:v>
                </c:pt>
                <c:pt idx="3">
                  <c:v>51.024487616137051</c:v>
                </c:pt>
                <c:pt idx="4">
                  <c:v>51.933216356677782</c:v>
                </c:pt>
                <c:pt idx="5">
                  <c:v>52.502233305024085</c:v>
                </c:pt>
                <c:pt idx="6">
                  <c:v>57.295620467317242</c:v>
                </c:pt>
                <c:pt idx="7">
                  <c:v>53.780838556230741</c:v>
                </c:pt>
                <c:pt idx="8">
                  <c:v>52.189750146630388</c:v>
                </c:pt>
                <c:pt idx="9">
                  <c:v>51.530285399613028</c:v>
                </c:pt>
                <c:pt idx="10">
                  <c:v>54.342885529107896</c:v>
                </c:pt>
                <c:pt idx="11">
                  <c:v>60.914472671456679</c:v>
                </c:pt>
                <c:pt idx="12">
                  <c:v>62.355925387546023</c:v>
                </c:pt>
                <c:pt idx="13">
                  <c:v>63.615764359480643</c:v>
                </c:pt>
                <c:pt idx="14">
                  <c:v>64.988015351398289</c:v>
                </c:pt>
                <c:pt idx="15">
                  <c:v>66.056801639710457</c:v>
                </c:pt>
                <c:pt idx="16">
                  <c:v>67.033741952647759</c:v>
                </c:pt>
                <c:pt idx="17">
                  <c:v>67.939572619073289</c:v>
                </c:pt>
                <c:pt idx="18">
                  <c:v>68.857788908797659</c:v>
                </c:pt>
                <c:pt idx="19">
                  <c:v>69.888592074750122</c:v>
                </c:pt>
                <c:pt idx="20">
                  <c:v>70.989420584815704</c:v>
                </c:pt>
                <c:pt idx="21">
                  <c:v>72.091748418417339</c:v>
                </c:pt>
                <c:pt idx="22">
                  <c:v>73.146166596605894</c:v>
                </c:pt>
                <c:pt idx="23">
                  <c:v>74.194199888331624</c:v>
                </c:pt>
                <c:pt idx="24">
                  <c:v>75.175504474109673</c:v>
                </c:pt>
                <c:pt idx="25">
                  <c:v>76.183419144901237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75.172195052218299</c:v>
                </c:pt>
                <c:pt idx="1">
                  <c:v>89.105525246712688</c:v>
                </c:pt>
                <c:pt idx="2">
                  <c:v>98.07301030531508</c:v>
                </c:pt>
                <c:pt idx="3">
                  <c:v>92.316913620988416</c:v>
                </c:pt>
                <c:pt idx="4">
                  <c:v>102.56104737869832</c:v>
                </c:pt>
                <c:pt idx="5">
                  <c:v>115.85477280698125</c:v>
                </c:pt>
                <c:pt idx="6">
                  <c:v>106.15726916748105</c:v>
                </c:pt>
                <c:pt idx="7">
                  <c:v>117.80525749808496</c:v>
                </c:pt>
                <c:pt idx="8">
                  <c:v>109.56476456041945</c:v>
                </c:pt>
                <c:pt idx="9">
                  <c:v>107.44670441644277</c:v>
                </c:pt>
                <c:pt idx="10">
                  <c:v>112.03597685261944</c:v>
                </c:pt>
                <c:pt idx="11">
                  <c:v>105.72501678225508</c:v>
                </c:pt>
                <c:pt idx="12">
                  <c:v>106.97912695368976</c:v>
                </c:pt>
                <c:pt idx="13">
                  <c:v>108.33603962411054</c:v>
                </c:pt>
                <c:pt idx="14">
                  <c:v>109.83863779981563</c:v>
                </c:pt>
                <c:pt idx="15">
                  <c:v>111.01692523736953</c:v>
                </c:pt>
                <c:pt idx="16">
                  <c:v>112.11224932610774</c:v>
                </c:pt>
                <c:pt idx="17">
                  <c:v>113.13225867889356</c:v>
                </c:pt>
                <c:pt idx="18">
                  <c:v>114.21858557516654</c:v>
                </c:pt>
                <c:pt idx="19">
                  <c:v>115.25689665710176</c:v>
                </c:pt>
                <c:pt idx="20">
                  <c:v>116.28591811678365</c:v>
                </c:pt>
                <c:pt idx="21">
                  <c:v>117.26371080366734</c:v>
                </c:pt>
                <c:pt idx="22">
                  <c:v>118.39826797077988</c:v>
                </c:pt>
                <c:pt idx="23">
                  <c:v>119.48949628262811</c:v>
                </c:pt>
                <c:pt idx="24">
                  <c:v>120.77134988844229</c:v>
                </c:pt>
                <c:pt idx="25">
                  <c:v>121.863073271704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296.26264228144072</c:v>
                </c:pt>
                <c:pt idx="1">
                  <c:v>274.7052330009052</c:v>
                </c:pt>
                <c:pt idx="2">
                  <c:v>289.74511221239766</c:v>
                </c:pt>
                <c:pt idx="3">
                  <c:v>288.98663686602282</c:v>
                </c:pt>
                <c:pt idx="4">
                  <c:v>303.81449678887435</c:v>
                </c:pt>
                <c:pt idx="5">
                  <c:v>304.70550185497541</c:v>
                </c:pt>
                <c:pt idx="6">
                  <c:v>322.18203373960057</c:v>
                </c:pt>
                <c:pt idx="7">
                  <c:v>312.13350224711212</c:v>
                </c:pt>
                <c:pt idx="8">
                  <c:v>309.20740541592903</c:v>
                </c:pt>
                <c:pt idx="9">
                  <c:v>324.31363709872767</c:v>
                </c:pt>
                <c:pt idx="10">
                  <c:v>330.52546058120043</c:v>
                </c:pt>
                <c:pt idx="11">
                  <c:v>311.75459702168524</c:v>
                </c:pt>
                <c:pt idx="12">
                  <c:v>313.41594537870469</c:v>
                </c:pt>
                <c:pt idx="13">
                  <c:v>315.76090447845564</c:v>
                </c:pt>
                <c:pt idx="14">
                  <c:v>318.56426425153285</c:v>
                </c:pt>
                <c:pt idx="15">
                  <c:v>320.43099901866492</c:v>
                </c:pt>
                <c:pt idx="16">
                  <c:v>321.98118213450624</c:v>
                </c:pt>
                <c:pt idx="17">
                  <c:v>323.27923919554826</c:v>
                </c:pt>
                <c:pt idx="18">
                  <c:v>324.53856445428818</c:v>
                </c:pt>
                <c:pt idx="19">
                  <c:v>325.81564185824811</c:v>
                </c:pt>
                <c:pt idx="20">
                  <c:v>327.20689368843375</c:v>
                </c:pt>
                <c:pt idx="21">
                  <c:v>328.49652970360114</c:v>
                </c:pt>
                <c:pt idx="22">
                  <c:v>329.69396208454788</c:v>
                </c:pt>
                <c:pt idx="23">
                  <c:v>331.0292597892622</c:v>
                </c:pt>
                <c:pt idx="24">
                  <c:v>332.36212473178728</c:v>
                </c:pt>
                <c:pt idx="25">
                  <c:v>333.58110287737469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378.14786205990271</c:v>
                </c:pt>
                <c:pt idx="1">
                  <c:v>374.16000645780207</c:v>
                </c:pt>
                <c:pt idx="2">
                  <c:v>384.05471799833049</c:v>
                </c:pt>
                <c:pt idx="3">
                  <c:v>367.71713241256123</c:v>
                </c:pt>
                <c:pt idx="4">
                  <c:v>378.26900332653975</c:v>
                </c:pt>
                <c:pt idx="5">
                  <c:v>389.08414828611348</c:v>
                </c:pt>
                <c:pt idx="6">
                  <c:v>388.40517369895935</c:v>
                </c:pt>
                <c:pt idx="7">
                  <c:v>388.04184569353964</c:v>
                </c:pt>
                <c:pt idx="8">
                  <c:v>378.95040790284207</c:v>
                </c:pt>
                <c:pt idx="9">
                  <c:v>380.70105229392959</c:v>
                </c:pt>
                <c:pt idx="10">
                  <c:v>389.31244779492783</c:v>
                </c:pt>
                <c:pt idx="11">
                  <c:v>360.92153793073226</c:v>
                </c:pt>
                <c:pt idx="12">
                  <c:v>358.74968801557151</c:v>
                </c:pt>
                <c:pt idx="13">
                  <c:v>357.20105125724166</c:v>
                </c:pt>
                <c:pt idx="14">
                  <c:v>356.14179664177453</c:v>
                </c:pt>
                <c:pt idx="15">
                  <c:v>353.98377094957397</c:v>
                </c:pt>
                <c:pt idx="16">
                  <c:v>351.53802428997693</c:v>
                </c:pt>
                <c:pt idx="17">
                  <c:v>348.68250479860086</c:v>
                </c:pt>
                <c:pt idx="18">
                  <c:v>345.7747767127949</c:v>
                </c:pt>
                <c:pt idx="19">
                  <c:v>343.03440115977406</c:v>
                </c:pt>
                <c:pt idx="20">
                  <c:v>340.39967150462559</c:v>
                </c:pt>
                <c:pt idx="21">
                  <c:v>337.49674865288631</c:v>
                </c:pt>
                <c:pt idx="22">
                  <c:v>334.37033543901464</c:v>
                </c:pt>
                <c:pt idx="23">
                  <c:v>331.13455753961688</c:v>
                </c:pt>
                <c:pt idx="24">
                  <c:v>328.08234248790899</c:v>
                </c:pt>
                <c:pt idx="25">
                  <c:v>325.24968398754135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142.195320169263</c:v>
                </c:pt>
                <c:pt idx="1">
                  <c:v>127.92868815326854</c:v>
                </c:pt>
                <c:pt idx="2">
                  <c:v>125.15470206075021</c:v>
                </c:pt>
                <c:pt idx="3">
                  <c:v>124.74203221961299</c:v>
                </c:pt>
                <c:pt idx="4">
                  <c:v>123.11172170329793</c:v>
                </c:pt>
                <c:pt idx="5">
                  <c:v>117.13799543538246</c:v>
                </c:pt>
                <c:pt idx="6">
                  <c:v>112.2604771025387</c:v>
                </c:pt>
                <c:pt idx="7">
                  <c:v>113.44879641972639</c:v>
                </c:pt>
                <c:pt idx="8">
                  <c:v>115.85429037878795</c:v>
                </c:pt>
                <c:pt idx="9">
                  <c:v>105.70498070481138</c:v>
                </c:pt>
                <c:pt idx="10">
                  <c:v>102.53689412292708</c:v>
                </c:pt>
                <c:pt idx="11">
                  <c:v>113.61890655665849</c:v>
                </c:pt>
                <c:pt idx="12">
                  <c:v>111.23686728611516</c:v>
                </c:pt>
                <c:pt idx="13">
                  <c:v>108.95331000555548</c:v>
                </c:pt>
                <c:pt idx="14">
                  <c:v>106.64159597634921</c:v>
                </c:pt>
                <c:pt idx="15">
                  <c:v>104.21378144821352</c:v>
                </c:pt>
                <c:pt idx="16">
                  <c:v>101.74818553986138</c:v>
                </c:pt>
                <c:pt idx="17">
                  <c:v>99.440637326605327</c:v>
                </c:pt>
                <c:pt idx="18">
                  <c:v>97.210628905374307</c:v>
                </c:pt>
                <c:pt idx="19">
                  <c:v>94.706144076330787</c:v>
                </c:pt>
                <c:pt idx="20">
                  <c:v>92.513737613229551</c:v>
                </c:pt>
                <c:pt idx="21">
                  <c:v>91.015203741347889</c:v>
                </c:pt>
                <c:pt idx="22">
                  <c:v>89.437643537185437</c:v>
                </c:pt>
                <c:pt idx="23">
                  <c:v>87.65693923223786</c:v>
                </c:pt>
                <c:pt idx="24">
                  <c:v>84.281823439290861</c:v>
                </c:pt>
                <c:pt idx="25">
                  <c:v>82.152547245362399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34.558616583302289</c:v>
                </c:pt>
                <c:pt idx="1">
                  <c:v>39.056315097833405</c:v>
                </c:pt>
                <c:pt idx="2">
                  <c:v>45.531374036504175</c:v>
                </c:pt>
                <c:pt idx="3">
                  <c:v>38.060447469079882</c:v>
                </c:pt>
                <c:pt idx="4">
                  <c:v>55.859517566655875</c:v>
                </c:pt>
                <c:pt idx="5">
                  <c:v>47.339160033332639</c:v>
                </c:pt>
                <c:pt idx="6">
                  <c:v>47.446088426428041</c:v>
                </c:pt>
                <c:pt idx="7">
                  <c:v>46.053379184037595</c:v>
                </c:pt>
                <c:pt idx="8">
                  <c:v>41.364190332334744</c:v>
                </c:pt>
                <c:pt idx="9">
                  <c:v>53.143983393042006</c:v>
                </c:pt>
                <c:pt idx="10">
                  <c:v>40.998720491302521</c:v>
                </c:pt>
                <c:pt idx="11">
                  <c:v>40.588881974726853</c:v>
                </c:pt>
                <c:pt idx="12">
                  <c:v>41.276983133366038</c:v>
                </c:pt>
                <c:pt idx="13">
                  <c:v>42.136254234326465</c:v>
                </c:pt>
                <c:pt idx="14">
                  <c:v>42.999867461780013</c:v>
                </c:pt>
                <c:pt idx="15">
                  <c:v>43.716540491993776</c:v>
                </c:pt>
                <c:pt idx="16">
                  <c:v>44.397349906391383</c:v>
                </c:pt>
                <c:pt idx="17">
                  <c:v>45.057372201081996</c:v>
                </c:pt>
                <c:pt idx="18">
                  <c:v>45.680784695541263</c:v>
                </c:pt>
                <c:pt idx="19">
                  <c:v>46.3029723955921</c:v>
                </c:pt>
                <c:pt idx="20">
                  <c:v>47.025318926931256</c:v>
                </c:pt>
                <c:pt idx="21">
                  <c:v>47.744198963260843</c:v>
                </c:pt>
                <c:pt idx="22">
                  <c:v>48.459628992103376</c:v>
                </c:pt>
                <c:pt idx="23">
                  <c:v>49.203479011688884</c:v>
                </c:pt>
                <c:pt idx="24">
                  <c:v>49.955122745837855</c:v>
                </c:pt>
                <c:pt idx="25">
                  <c:v>50.783252720158309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150.77679503701444</c:v>
                </c:pt>
                <c:pt idx="1">
                  <c:v>152.31145679106439</c:v>
                </c:pt>
                <c:pt idx="2">
                  <c:v>145.11179695122007</c:v>
                </c:pt>
                <c:pt idx="3">
                  <c:v>150.78854781130212</c:v>
                </c:pt>
                <c:pt idx="4">
                  <c:v>157.38546554110059</c:v>
                </c:pt>
                <c:pt idx="5">
                  <c:v>155.5504783188882</c:v>
                </c:pt>
                <c:pt idx="6">
                  <c:v>164.55512039563942</c:v>
                </c:pt>
                <c:pt idx="7">
                  <c:v>160.2474080226533</c:v>
                </c:pt>
                <c:pt idx="8">
                  <c:v>150.79436671978638</c:v>
                </c:pt>
                <c:pt idx="9">
                  <c:v>161.94660985620411</c:v>
                </c:pt>
                <c:pt idx="10">
                  <c:v>141.02282070810995</c:v>
                </c:pt>
                <c:pt idx="11">
                  <c:v>144.32112065866673</c:v>
                </c:pt>
                <c:pt idx="12">
                  <c:v>144.17042190343753</c:v>
                </c:pt>
                <c:pt idx="13">
                  <c:v>144.55200259491951</c:v>
                </c:pt>
                <c:pt idx="14">
                  <c:v>144.89607067432485</c:v>
                </c:pt>
                <c:pt idx="15">
                  <c:v>144.63773588647777</c:v>
                </c:pt>
                <c:pt idx="16">
                  <c:v>144.24945812153209</c:v>
                </c:pt>
                <c:pt idx="17">
                  <c:v>143.78046682483199</c:v>
                </c:pt>
                <c:pt idx="18">
                  <c:v>143.35574123926997</c:v>
                </c:pt>
                <c:pt idx="19">
                  <c:v>142.92950525499376</c:v>
                </c:pt>
                <c:pt idx="20">
                  <c:v>142.48222250506515</c:v>
                </c:pt>
                <c:pt idx="21">
                  <c:v>142.00320655244653</c:v>
                </c:pt>
                <c:pt idx="22">
                  <c:v>141.54391342154221</c:v>
                </c:pt>
                <c:pt idx="23">
                  <c:v>141.11806322890499</c:v>
                </c:pt>
                <c:pt idx="24">
                  <c:v>140.78260961863145</c:v>
                </c:pt>
                <c:pt idx="25">
                  <c:v>140.31727481177001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154.4678931452782</c:v>
                </c:pt>
                <c:pt idx="1">
                  <c:v>138.62710714136927</c:v>
                </c:pt>
                <c:pt idx="2">
                  <c:v>127.92854486837683</c:v>
                </c:pt>
                <c:pt idx="3">
                  <c:v>133.78602078993111</c:v>
                </c:pt>
                <c:pt idx="4">
                  <c:v>133.82513093344295</c:v>
                </c:pt>
                <c:pt idx="5">
                  <c:v>134.53543202777902</c:v>
                </c:pt>
                <c:pt idx="6">
                  <c:v>149.24359766538566</c:v>
                </c:pt>
                <c:pt idx="7">
                  <c:v>151.93897262846249</c:v>
                </c:pt>
                <c:pt idx="8">
                  <c:v>120.98258989372421</c:v>
                </c:pt>
                <c:pt idx="9">
                  <c:v>131.43382112238567</c:v>
                </c:pt>
                <c:pt idx="10">
                  <c:v>117.381100037149</c:v>
                </c:pt>
                <c:pt idx="11">
                  <c:v>126.01198362574476</c:v>
                </c:pt>
                <c:pt idx="12">
                  <c:v>125.27104926339388</c:v>
                </c:pt>
                <c:pt idx="13">
                  <c:v>125.52699235255183</c:v>
                </c:pt>
                <c:pt idx="14">
                  <c:v>125.57922013687194</c:v>
                </c:pt>
                <c:pt idx="15">
                  <c:v>124.77533253683225</c:v>
                </c:pt>
                <c:pt idx="16">
                  <c:v>123.85514679461043</c:v>
                </c:pt>
                <c:pt idx="17">
                  <c:v>122.87429624777799</c:v>
                </c:pt>
                <c:pt idx="18">
                  <c:v>121.90875337738109</c:v>
                </c:pt>
                <c:pt idx="19">
                  <c:v>120.92223212380253</c:v>
                </c:pt>
                <c:pt idx="20">
                  <c:v>120.00152718650993</c:v>
                </c:pt>
                <c:pt idx="21">
                  <c:v>119.04836991760769</c:v>
                </c:pt>
                <c:pt idx="22">
                  <c:v>118.04482463770718</c:v>
                </c:pt>
                <c:pt idx="23">
                  <c:v>117.01675041566915</c:v>
                </c:pt>
                <c:pt idx="24">
                  <c:v>116.09580608830444</c:v>
                </c:pt>
                <c:pt idx="25">
                  <c:v>115.08294980942807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85.586290617036212</c:v>
                </c:pt>
                <c:pt idx="1">
                  <c:v>93.571774079785541</c:v>
                </c:pt>
                <c:pt idx="2">
                  <c:v>99.699734644979785</c:v>
                </c:pt>
                <c:pt idx="3">
                  <c:v>99.013725309146665</c:v>
                </c:pt>
                <c:pt idx="4">
                  <c:v>102.54896854275469</c:v>
                </c:pt>
                <c:pt idx="5">
                  <c:v>108.31707398676417</c:v>
                </c:pt>
                <c:pt idx="6">
                  <c:v>106.28373825247868</c:v>
                </c:pt>
                <c:pt idx="7">
                  <c:v>104.71557301246892</c:v>
                </c:pt>
                <c:pt idx="8">
                  <c:v>100.84811548681199</c:v>
                </c:pt>
                <c:pt idx="9">
                  <c:v>98.904761077418101</c:v>
                </c:pt>
                <c:pt idx="10">
                  <c:v>91.016977873047821</c:v>
                </c:pt>
                <c:pt idx="11">
                  <c:v>90.327171527804168</c:v>
                </c:pt>
                <c:pt idx="12">
                  <c:v>91.20359750234401</c:v>
                </c:pt>
                <c:pt idx="13">
                  <c:v>92.101377416357948</c:v>
                </c:pt>
                <c:pt idx="14">
                  <c:v>93.087943411217196</c:v>
                </c:pt>
                <c:pt idx="15">
                  <c:v>93.810786933477843</c:v>
                </c:pt>
                <c:pt idx="16">
                  <c:v>94.279908323734517</c:v>
                </c:pt>
                <c:pt idx="17">
                  <c:v>94.505175813400683</c:v>
                </c:pt>
                <c:pt idx="18">
                  <c:v>94.933686946179677</c:v>
                </c:pt>
                <c:pt idx="19">
                  <c:v>95.355747421702134</c:v>
                </c:pt>
                <c:pt idx="20">
                  <c:v>95.812690354733235</c:v>
                </c:pt>
                <c:pt idx="21">
                  <c:v>96.228239766537115</c:v>
                </c:pt>
                <c:pt idx="22">
                  <c:v>96.57108251100837</c:v>
                </c:pt>
                <c:pt idx="23">
                  <c:v>96.812787243417134</c:v>
                </c:pt>
                <c:pt idx="24">
                  <c:v>97.18157324060958</c:v>
                </c:pt>
                <c:pt idx="25">
                  <c:v>97.519666151461067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315.57941390916545</c:v>
                </c:pt>
                <c:pt idx="1">
                  <c:v>301.07582429473695</c:v>
                </c:pt>
                <c:pt idx="2">
                  <c:v>301.76922609419165</c:v>
                </c:pt>
                <c:pt idx="3">
                  <c:v>308.25817702395261</c:v>
                </c:pt>
                <c:pt idx="4">
                  <c:v>311.79388861309872</c:v>
                </c:pt>
                <c:pt idx="5">
                  <c:v>339.80448219319618</c:v>
                </c:pt>
                <c:pt idx="6">
                  <c:v>349.45013177130738</c:v>
                </c:pt>
                <c:pt idx="7">
                  <c:v>348.40001319979626</c:v>
                </c:pt>
                <c:pt idx="8">
                  <c:v>334.55474944920587</c:v>
                </c:pt>
                <c:pt idx="9">
                  <c:v>354.36535676855954</c:v>
                </c:pt>
                <c:pt idx="10">
                  <c:v>338.76882355221886</c:v>
                </c:pt>
                <c:pt idx="11">
                  <c:v>352.17465342149171</c:v>
                </c:pt>
                <c:pt idx="12">
                  <c:v>354.36767507369547</c:v>
                </c:pt>
                <c:pt idx="13">
                  <c:v>357.26262203969992</c:v>
                </c:pt>
                <c:pt idx="14">
                  <c:v>360.60226785088855</c:v>
                </c:pt>
                <c:pt idx="15">
                  <c:v>363.46757278827272</c:v>
                </c:pt>
                <c:pt idx="16">
                  <c:v>366.06048194148309</c:v>
                </c:pt>
                <c:pt idx="17">
                  <c:v>368.56609636392693</c:v>
                </c:pt>
                <c:pt idx="18">
                  <c:v>370.97620499182057</c:v>
                </c:pt>
                <c:pt idx="19">
                  <c:v>373.47534924381915</c:v>
                </c:pt>
                <c:pt idx="20">
                  <c:v>376.20385200996185</c:v>
                </c:pt>
                <c:pt idx="21">
                  <c:v>378.85233748988259</c:v>
                </c:pt>
                <c:pt idx="22">
                  <c:v>381.5301476171125</c:v>
                </c:pt>
                <c:pt idx="23">
                  <c:v>384.22256928235231</c:v>
                </c:pt>
                <c:pt idx="24">
                  <c:v>386.80536636838644</c:v>
                </c:pt>
                <c:pt idx="25">
                  <c:v>389.31450559422211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94.861282555520205</c:v>
                </c:pt>
                <c:pt idx="1">
                  <c:v>108.16063353284558</c:v>
                </c:pt>
                <c:pt idx="2">
                  <c:v>111.22462147877228</c:v>
                </c:pt>
                <c:pt idx="3">
                  <c:v>109.3492440042338</c:v>
                </c:pt>
                <c:pt idx="4">
                  <c:v>113.86946884874779</c:v>
                </c:pt>
                <c:pt idx="5">
                  <c:v>122.12283517774475</c:v>
                </c:pt>
                <c:pt idx="6">
                  <c:v>116.69237754906815</c:v>
                </c:pt>
                <c:pt idx="7">
                  <c:v>120.75770764451657</c:v>
                </c:pt>
                <c:pt idx="8">
                  <c:v>114.35153847485668</c:v>
                </c:pt>
                <c:pt idx="9">
                  <c:v>127.48963062428315</c:v>
                </c:pt>
                <c:pt idx="10">
                  <c:v>116.46299471640894</c:v>
                </c:pt>
                <c:pt idx="11">
                  <c:v>115.94844266161061</c:v>
                </c:pt>
                <c:pt idx="12">
                  <c:v>115.83884994958805</c:v>
                </c:pt>
                <c:pt idx="13">
                  <c:v>116.41690170719231</c:v>
                </c:pt>
                <c:pt idx="14">
                  <c:v>117.20777323716271</c:v>
                </c:pt>
                <c:pt idx="15">
                  <c:v>117.81839649528679</c:v>
                </c:pt>
                <c:pt idx="16">
                  <c:v>118.34748700026573</c:v>
                </c:pt>
                <c:pt idx="17">
                  <c:v>118.82735578980625</c:v>
                </c:pt>
                <c:pt idx="18">
                  <c:v>119.3401050165191</c:v>
                </c:pt>
                <c:pt idx="19">
                  <c:v>119.81329017067415</c:v>
                </c:pt>
                <c:pt idx="20">
                  <c:v>120.20081762493039</c:v>
                </c:pt>
                <c:pt idx="21">
                  <c:v>120.50120131841447</c:v>
                </c:pt>
                <c:pt idx="22">
                  <c:v>120.82974732303981</c:v>
                </c:pt>
                <c:pt idx="23">
                  <c:v>121.18105908267977</c:v>
                </c:pt>
                <c:pt idx="24">
                  <c:v>121.54594387117533</c:v>
                </c:pt>
                <c:pt idx="25">
                  <c:v>121.93809603655095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7.0362924946311063</c:v>
                </c:pt>
                <c:pt idx="1">
                  <c:v>5.1761478355212356</c:v>
                </c:pt>
                <c:pt idx="2">
                  <c:v>5.0988181121876899</c:v>
                </c:pt>
                <c:pt idx="3">
                  <c:v>4.4813607474701564</c:v>
                </c:pt>
                <c:pt idx="4">
                  <c:v>5.2189235323410585</c:v>
                </c:pt>
                <c:pt idx="5">
                  <c:v>4.9311305216100774</c:v>
                </c:pt>
                <c:pt idx="6">
                  <c:v>4.2905559590150135</c:v>
                </c:pt>
                <c:pt idx="7">
                  <c:v>4.4460697458300125</c:v>
                </c:pt>
                <c:pt idx="8">
                  <c:v>4.5087692371189352</c:v>
                </c:pt>
                <c:pt idx="9">
                  <c:v>4.1771041524508883</c:v>
                </c:pt>
                <c:pt idx="10">
                  <c:v>5.2711784129342947</c:v>
                </c:pt>
                <c:pt idx="11">
                  <c:v>4.0495917076881938</c:v>
                </c:pt>
                <c:pt idx="12">
                  <c:v>4.1099530131145485</c:v>
                </c:pt>
                <c:pt idx="13">
                  <c:v>4.1590371335985585</c:v>
                </c:pt>
                <c:pt idx="14">
                  <c:v>4.214499169350888</c:v>
                </c:pt>
                <c:pt idx="15">
                  <c:v>4.2509453231473824</c:v>
                </c:pt>
                <c:pt idx="16">
                  <c:v>4.2816466755582336</c:v>
                </c:pt>
                <c:pt idx="17">
                  <c:v>4.3077360320936835</c:v>
                </c:pt>
                <c:pt idx="18">
                  <c:v>4.3309527402477128</c:v>
                </c:pt>
                <c:pt idx="19">
                  <c:v>4.3591920818098426</c:v>
                </c:pt>
                <c:pt idx="20">
                  <c:v>4.3871795853782896</c:v>
                </c:pt>
                <c:pt idx="21">
                  <c:v>4.4141123862290685</c:v>
                </c:pt>
                <c:pt idx="22">
                  <c:v>4.4388951026934054</c:v>
                </c:pt>
                <c:pt idx="23">
                  <c:v>4.4657950374217972</c:v>
                </c:pt>
                <c:pt idx="24">
                  <c:v>4.4878266363661359</c:v>
                </c:pt>
                <c:pt idx="25">
                  <c:v>4.5106369905891341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266.48848207469393</c:v>
                </c:pt>
                <c:pt idx="1">
                  <c:v>290.61795564921738</c:v>
                </c:pt>
                <c:pt idx="2">
                  <c:v>310.66813458006214</c:v>
                </c:pt>
                <c:pt idx="3">
                  <c:v>308.66850977927726</c:v>
                </c:pt>
                <c:pt idx="4">
                  <c:v>303.23248675178172</c:v>
                </c:pt>
                <c:pt idx="5">
                  <c:v>298.77849737410855</c:v>
                </c:pt>
                <c:pt idx="6">
                  <c:v>309.8505380629752</c:v>
                </c:pt>
                <c:pt idx="7">
                  <c:v>286.98192975928623</c:v>
                </c:pt>
                <c:pt idx="8">
                  <c:v>285.75557427694696</c:v>
                </c:pt>
                <c:pt idx="9">
                  <c:v>289.77628293681113</c:v>
                </c:pt>
                <c:pt idx="10">
                  <c:v>288.86949695924221</c:v>
                </c:pt>
                <c:pt idx="11">
                  <c:v>270.92756331842708</c:v>
                </c:pt>
                <c:pt idx="12">
                  <c:v>269.76884274098416</c:v>
                </c:pt>
                <c:pt idx="13">
                  <c:v>269.29534390214479</c:v>
                </c:pt>
                <c:pt idx="14">
                  <c:v>269.0738903355354</c:v>
                </c:pt>
                <c:pt idx="15">
                  <c:v>268.21010470018899</c:v>
                </c:pt>
                <c:pt idx="16">
                  <c:v>267.04652459105188</c:v>
                </c:pt>
                <c:pt idx="17">
                  <c:v>265.76767368874954</c:v>
                </c:pt>
                <c:pt idx="18">
                  <c:v>264.58406963174428</c:v>
                </c:pt>
                <c:pt idx="19">
                  <c:v>263.31863242473207</c:v>
                </c:pt>
                <c:pt idx="20">
                  <c:v>261.93136405966311</c:v>
                </c:pt>
                <c:pt idx="21">
                  <c:v>260.78831164253819</c:v>
                </c:pt>
                <c:pt idx="22">
                  <c:v>259.43244198972394</c:v>
                </c:pt>
                <c:pt idx="23">
                  <c:v>258.04764012060429</c:v>
                </c:pt>
                <c:pt idx="24">
                  <c:v>256.6622653903807</c:v>
                </c:pt>
                <c:pt idx="25">
                  <c:v>255.38716775128987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64.644436331329914</c:v>
                </c:pt>
                <c:pt idx="1">
                  <c:v>65.161152772002438</c:v>
                </c:pt>
                <c:pt idx="2">
                  <c:v>67.080207917078951</c:v>
                </c:pt>
                <c:pt idx="3">
                  <c:v>65.71230218604768</c:v>
                </c:pt>
                <c:pt idx="4">
                  <c:v>63.760679160548349</c:v>
                </c:pt>
                <c:pt idx="5">
                  <c:v>70.111198083996754</c:v>
                </c:pt>
                <c:pt idx="6">
                  <c:v>70.353098713244151</c:v>
                </c:pt>
                <c:pt idx="7">
                  <c:v>73.70268611753157</c:v>
                </c:pt>
                <c:pt idx="8">
                  <c:v>74.737109325614753</c:v>
                </c:pt>
                <c:pt idx="9">
                  <c:v>75.32391492042477</c:v>
                </c:pt>
                <c:pt idx="10">
                  <c:v>76.669093424864968</c:v>
                </c:pt>
                <c:pt idx="11">
                  <c:v>92.004121563799259</c:v>
                </c:pt>
                <c:pt idx="12">
                  <c:v>93.142910298836171</c:v>
                </c:pt>
                <c:pt idx="13">
                  <c:v>94.600440604868666</c:v>
                </c:pt>
                <c:pt idx="14">
                  <c:v>96.23486568818538</c:v>
                </c:pt>
                <c:pt idx="15">
                  <c:v>97.670801957974689</c:v>
                </c:pt>
                <c:pt idx="16">
                  <c:v>99.026580334064491</c:v>
                </c:pt>
                <c:pt idx="17">
                  <c:v>100.33199053819348</c:v>
                </c:pt>
                <c:pt idx="18">
                  <c:v>101.60388062456563</c:v>
                </c:pt>
                <c:pt idx="19">
                  <c:v>102.91816983639828</c:v>
                </c:pt>
                <c:pt idx="20">
                  <c:v>104.26159702215847</c:v>
                </c:pt>
                <c:pt idx="21">
                  <c:v>105.54264833937115</c:v>
                </c:pt>
                <c:pt idx="22">
                  <c:v>106.82769467242922</c:v>
                </c:pt>
                <c:pt idx="23">
                  <c:v>108.16380022502733</c:v>
                </c:pt>
                <c:pt idx="24">
                  <c:v>109.48002628856803</c:v>
                </c:pt>
                <c:pt idx="25">
                  <c:v>110.79308872967339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73.62132442396279</c:v>
                </c:pt>
                <c:pt idx="1">
                  <c:v>71.531588936742551</c:v>
                </c:pt>
                <c:pt idx="2">
                  <c:v>71.61840122280887</c:v>
                </c:pt>
                <c:pt idx="3">
                  <c:v>71.363558991252049</c:v>
                </c:pt>
                <c:pt idx="4">
                  <c:v>73.332596708689508</c:v>
                </c:pt>
                <c:pt idx="5">
                  <c:v>72.534393998702768</c:v>
                </c:pt>
                <c:pt idx="6">
                  <c:v>75.97760456196319</c:v>
                </c:pt>
                <c:pt idx="7">
                  <c:v>79.159718323515918</c:v>
                </c:pt>
                <c:pt idx="8">
                  <c:v>76.117781790442194</c:v>
                </c:pt>
                <c:pt idx="9">
                  <c:v>73.783936267788192</c:v>
                </c:pt>
                <c:pt idx="10">
                  <c:v>64.527435540615215</c:v>
                </c:pt>
                <c:pt idx="11">
                  <c:v>78.584417795381455</c:v>
                </c:pt>
                <c:pt idx="12">
                  <c:v>78.396165501401029</c:v>
                </c:pt>
                <c:pt idx="13">
                  <c:v>78.783428675541373</c:v>
                </c:pt>
                <c:pt idx="14">
                  <c:v>79.181553234776487</c:v>
                </c:pt>
                <c:pt idx="15">
                  <c:v>79.194695971421865</c:v>
                </c:pt>
                <c:pt idx="16">
                  <c:v>79.008169320819604</c:v>
                </c:pt>
                <c:pt idx="17">
                  <c:v>78.913970620509929</c:v>
                </c:pt>
                <c:pt idx="18">
                  <c:v>78.861282114212628</c:v>
                </c:pt>
                <c:pt idx="19">
                  <c:v>78.775626668799646</c:v>
                </c:pt>
                <c:pt idx="20">
                  <c:v>78.698848453900169</c:v>
                </c:pt>
                <c:pt idx="21">
                  <c:v>78.650236857340118</c:v>
                </c:pt>
                <c:pt idx="22">
                  <c:v>78.561005526848419</c:v>
                </c:pt>
                <c:pt idx="23">
                  <c:v>78.568072546703903</c:v>
                </c:pt>
                <c:pt idx="24">
                  <c:v>78.781323559016329</c:v>
                </c:pt>
                <c:pt idx="25">
                  <c:v>78.972644638172923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145.22222690251374</c:v>
                </c:pt>
                <c:pt idx="1">
                  <c:v>148.51324304621465</c:v>
                </c:pt>
                <c:pt idx="2">
                  <c:v>152.99625438383057</c:v>
                </c:pt>
                <c:pt idx="3">
                  <c:v>141.63659342024201</c:v>
                </c:pt>
                <c:pt idx="4">
                  <c:v>155.99503526975491</c:v>
                </c:pt>
                <c:pt idx="5">
                  <c:v>154.12757961990735</c:v>
                </c:pt>
                <c:pt idx="6">
                  <c:v>171.83624746441845</c:v>
                </c:pt>
                <c:pt idx="7">
                  <c:v>162.18716226982519</c:v>
                </c:pt>
                <c:pt idx="8">
                  <c:v>166.7083349815577</c:v>
                </c:pt>
                <c:pt idx="9">
                  <c:v>172.3569239873278</c:v>
                </c:pt>
                <c:pt idx="10">
                  <c:v>141.33346799696653</c:v>
                </c:pt>
                <c:pt idx="11">
                  <c:v>151.84943208929027</c:v>
                </c:pt>
                <c:pt idx="12">
                  <c:v>150.9345783110702</c:v>
                </c:pt>
                <c:pt idx="13">
                  <c:v>150.97516288437961</c:v>
                </c:pt>
                <c:pt idx="14">
                  <c:v>151.21001077050886</c:v>
                </c:pt>
                <c:pt idx="15">
                  <c:v>150.96403006942322</c:v>
                </c:pt>
                <c:pt idx="16">
                  <c:v>150.77938931528843</c:v>
                </c:pt>
                <c:pt idx="17">
                  <c:v>150.60514172595182</c:v>
                </c:pt>
                <c:pt idx="18">
                  <c:v>150.38600016177938</c:v>
                </c:pt>
                <c:pt idx="19">
                  <c:v>150.18971383379142</c:v>
                </c:pt>
                <c:pt idx="20">
                  <c:v>150.02621565841915</c:v>
                </c:pt>
                <c:pt idx="21">
                  <c:v>149.80074785474753</c:v>
                </c:pt>
                <c:pt idx="22">
                  <c:v>149.76691994999507</c:v>
                </c:pt>
                <c:pt idx="23">
                  <c:v>149.81446462552626</c:v>
                </c:pt>
                <c:pt idx="24">
                  <c:v>149.94125252061556</c:v>
                </c:pt>
                <c:pt idx="25">
                  <c:v>150.08769958827975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60.833450015190756</c:v>
                </c:pt>
                <c:pt idx="1">
                  <c:v>61.452659168307626</c:v>
                </c:pt>
                <c:pt idx="2">
                  <c:v>60.82701225500977</c:v>
                </c:pt>
                <c:pt idx="3">
                  <c:v>58.137320109809231</c:v>
                </c:pt>
                <c:pt idx="4">
                  <c:v>65.722073537384048</c:v>
                </c:pt>
                <c:pt idx="5">
                  <c:v>64.970623382241982</c:v>
                </c:pt>
                <c:pt idx="6">
                  <c:v>68.306843712651144</c:v>
                </c:pt>
                <c:pt idx="7">
                  <c:v>62.779058436118234</c:v>
                </c:pt>
                <c:pt idx="8">
                  <c:v>58.26315299142405</c:v>
                </c:pt>
                <c:pt idx="9">
                  <c:v>58.355366860559634</c:v>
                </c:pt>
                <c:pt idx="10">
                  <c:v>51.825212412662921</c:v>
                </c:pt>
                <c:pt idx="11">
                  <c:v>44.348688315844207</c:v>
                </c:pt>
                <c:pt idx="12">
                  <c:v>44.066315750614066</c:v>
                </c:pt>
                <c:pt idx="13">
                  <c:v>43.985820152712115</c:v>
                </c:pt>
                <c:pt idx="14">
                  <c:v>43.909656742905284</c:v>
                </c:pt>
                <c:pt idx="15">
                  <c:v>43.629650030660414</c:v>
                </c:pt>
                <c:pt idx="16">
                  <c:v>43.365492624098195</c:v>
                </c:pt>
                <c:pt idx="17">
                  <c:v>43.106963489603928</c:v>
                </c:pt>
                <c:pt idx="18">
                  <c:v>42.880883621390204</c:v>
                </c:pt>
                <c:pt idx="19">
                  <c:v>42.650000939429376</c:v>
                </c:pt>
                <c:pt idx="20">
                  <c:v>42.395426953752924</c:v>
                </c:pt>
                <c:pt idx="21">
                  <c:v>42.13636557442338</c:v>
                </c:pt>
                <c:pt idx="22">
                  <c:v>41.883018984503046</c:v>
                </c:pt>
                <c:pt idx="23">
                  <c:v>41.631878720690402</c:v>
                </c:pt>
                <c:pt idx="24">
                  <c:v>41.364343039920286</c:v>
                </c:pt>
                <c:pt idx="25">
                  <c:v>41.095674302659098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445.23791416358841</c:v>
                </c:pt>
                <c:pt idx="1">
                  <c:v>456.79875247665228</c:v>
                </c:pt>
                <c:pt idx="2">
                  <c:v>471.27384562586576</c:v>
                </c:pt>
                <c:pt idx="3">
                  <c:v>451.66233035973579</c:v>
                </c:pt>
                <c:pt idx="4">
                  <c:v>470.80464855189422</c:v>
                </c:pt>
                <c:pt idx="5">
                  <c:v>476.71117510686912</c:v>
                </c:pt>
                <c:pt idx="6">
                  <c:v>480.11873568158836</c:v>
                </c:pt>
                <c:pt idx="7">
                  <c:v>475.33552779990112</c:v>
                </c:pt>
                <c:pt idx="8">
                  <c:v>465.11820265664545</c:v>
                </c:pt>
                <c:pt idx="9">
                  <c:v>484.38546633763599</c:v>
                </c:pt>
                <c:pt idx="10">
                  <c:v>441.01214941168604</c:v>
                </c:pt>
                <c:pt idx="11">
                  <c:v>453.91594339344465</c:v>
                </c:pt>
                <c:pt idx="12">
                  <c:v>454.43752922181915</c:v>
                </c:pt>
                <c:pt idx="13">
                  <c:v>454.66413291745266</c:v>
                </c:pt>
                <c:pt idx="14">
                  <c:v>455.31671522722633</c:v>
                </c:pt>
                <c:pt idx="15">
                  <c:v>454.73716802957864</c:v>
                </c:pt>
                <c:pt idx="16">
                  <c:v>453.68494742545948</c:v>
                </c:pt>
                <c:pt idx="17">
                  <c:v>452.3763559525288</c:v>
                </c:pt>
                <c:pt idx="18">
                  <c:v>450.93494312927817</c:v>
                </c:pt>
                <c:pt idx="19">
                  <c:v>449.5207028856106</c:v>
                </c:pt>
                <c:pt idx="20">
                  <c:v>448.17217265422931</c:v>
                </c:pt>
                <c:pt idx="21">
                  <c:v>446.8543884660271</c:v>
                </c:pt>
                <c:pt idx="22">
                  <c:v>445.44869514921152</c:v>
                </c:pt>
                <c:pt idx="23">
                  <c:v>444.27511374879305</c:v>
                </c:pt>
                <c:pt idx="24">
                  <c:v>442.83657345292528</c:v>
                </c:pt>
                <c:pt idx="25">
                  <c:v>441.06588830278469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427.43642756476879</c:v>
                </c:pt>
                <c:pt idx="1">
                  <c:v>473.3858659666447</c:v>
                </c:pt>
                <c:pt idx="2">
                  <c:v>498.19604219826505</c:v>
                </c:pt>
                <c:pt idx="3">
                  <c:v>508.11011211060475</c:v>
                </c:pt>
                <c:pt idx="4">
                  <c:v>516.54831684978183</c:v>
                </c:pt>
                <c:pt idx="5">
                  <c:v>530.11133590660336</c:v>
                </c:pt>
                <c:pt idx="6">
                  <c:v>563.64738041597855</c:v>
                </c:pt>
                <c:pt idx="7">
                  <c:v>563.71214244249472</c:v>
                </c:pt>
                <c:pt idx="8">
                  <c:v>563.39184452972313</c:v>
                </c:pt>
                <c:pt idx="9">
                  <c:v>601.25747159932416</c:v>
                </c:pt>
                <c:pt idx="10">
                  <c:v>600.61975072786038</c:v>
                </c:pt>
                <c:pt idx="11">
                  <c:v>586.25141799086168</c:v>
                </c:pt>
                <c:pt idx="12">
                  <c:v>593.82062540953018</c:v>
                </c:pt>
                <c:pt idx="13">
                  <c:v>602.81634534977593</c:v>
                </c:pt>
                <c:pt idx="14">
                  <c:v>612.27645249156035</c:v>
                </c:pt>
                <c:pt idx="15">
                  <c:v>619.90565813011108</c:v>
                </c:pt>
                <c:pt idx="16">
                  <c:v>627.1167333341225</c:v>
                </c:pt>
                <c:pt idx="17">
                  <c:v>634.13586517761837</c:v>
                </c:pt>
                <c:pt idx="18">
                  <c:v>641.00810893241601</c:v>
                </c:pt>
                <c:pt idx="19">
                  <c:v>647.78760690167474</c:v>
                </c:pt>
                <c:pt idx="20">
                  <c:v>654.8673040386409</c:v>
                </c:pt>
                <c:pt idx="21">
                  <c:v>661.82043523167408</c:v>
                </c:pt>
                <c:pt idx="22">
                  <c:v>669.00289961240549</c:v>
                </c:pt>
                <c:pt idx="23">
                  <c:v>676.04223202045421</c:v>
                </c:pt>
                <c:pt idx="24">
                  <c:v>683.69125120387559</c:v>
                </c:pt>
                <c:pt idx="25">
                  <c:v>691.07473453898103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948.77367190753421</c:v>
                </c:pt>
                <c:pt idx="1">
                  <c:v>924.18708475149856</c:v>
                </c:pt>
                <c:pt idx="2">
                  <c:v>947.43301166247966</c:v>
                </c:pt>
                <c:pt idx="3">
                  <c:v>965.98445709386874</c:v>
                </c:pt>
                <c:pt idx="4">
                  <c:v>972.48861674659258</c:v>
                </c:pt>
                <c:pt idx="5">
                  <c:v>994.5805303080183</c:v>
                </c:pt>
                <c:pt idx="6">
                  <c:v>1071.6581645174597</c:v>
                </c:pt>
                <c:pt idx="7">
                  <c:v>1018.1942063339504</c:v>
                </c:pt>
                <c:pt idx="8">
                  <c:v>1039.0159006575423</c:v>
                </c:pt>
                <c:pt idx="9">
                  <c:v>1119.3045455590045</c:v>
                </c:pt>
                <c:pt idx="10">
                  <c:v>1146.4036442893876</c:v>
                </c:pt>
                <c:pt idx="11">
                  <c:v>1178.5564876785877</c:v>
                </c:pt>
                <c:pt idx="12">
                  <c:v>1188.2392860613757</c:v>
                </c:pt>
                <c:pt idx="13">
                  <c:v>1202.0913611542037</c:v>
                </c:pt>
                <c:pt idx="14">
                  <c:v>1217.2357567079953</c:v>
                </c:pt>
                <c:pt idx="15">
                  <c:v>1229.5858325295339</c:v>
                </c:pt>
                <c:pt idx="16">
                  <c:v>1241.2433629281327</c:v>
                </c:pt>
                <c:pt idx="17">
                  <c:v>1252.398673127193</c:v>
                </c:pt>
                <c:pt idx="18">
                  <c:v>1263.4236185237621</c:v>
                </c:pt>
                <c:pt idx="19">
                  <c:v>1274.32524096615</c:v>
                </c:pt>
                <c:pt idx="20">
                  <c:v>1285.7990308967283</c:v>
                </c:pt>
                <c:pt idx="21">
                  <c:v>1296.8981352782173</c:v>
                </c:pt>
                <c:pt idx="22">
                  <c:v>1308.0715184686946</c:v>
                </c:pt>
                <c:pt idx="23">
                  <c:v>1319.4928504954146</c:v>
                </c:pt>
                <c:pt idx="24">
                  <c:v>1331.3164517938162</c:v>
                </c:pt>
                <c:pt idx="25">
                  <c:v>1342.6142414176843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560.38430004732584</c:v>
                </c:pt>
                <c:pt idx="1">
                  <c:v>571.7477438504236</c:v>
                </c:pt>
                <c:pt idx="2">
                  <c:v>599.02355391138087</c:v>
                </c:pt>
                <c:pt idx="3">
                  <c:v>586.10512816327628</c:v>
                </c:pt>
                <c:pt idx="4">
                  <c:v>604.13445781512621</c:v>
                </c:pt>
                <c:pt idx="5">
                  <c:v>624.95293023851559</c:v>
                </c:pt>
                <c:pt idx="6">
                  <c:v>647.38712604786838</c:v>
                </c:pt>
                <c:pt idx="7">
                  <c:v>647.93480296557937</c:v>
                </c:pt>
                <c:pt idx="8">
                  <c:v>640.49308091348894</c:v>
                </c:pt>
                <c:pt idx="9">
                  <c:v>657.78279153657968</c:v>
                </c:pt>
                <c:pt idx="10">
                  <c:v>680.05479152665339</c:v>
                </c:pt>
                <c:pt idx="11">
                  <c:v>644.99963778781625</c:v>
                </c:pt>
                <c:pt idx="12">
                  <c:v>650.28366156242396</c:v>
                </c:pt>
                <c:pt idx="13">
                  <c:v>656.73041561601553</c:v>
                </c:pt>
                <c:pt idx="14">
                  <c:v>664.07206424012736</c:v>
                </c:pt>
                <c:pt idx="15">
                  <c:v>669.44519572970273</c:v>
                </c:pt>
                <c:pt idx="16">
                  <c:v>674.26811153555764</c:v>
                </c:pt>
                <c:pt idx="17">
                  <c:v>678.5897242816518</c:v>
                </c:pt>
                <c:pt idx="18">
                  <c:v>682.94957863552236</c:v>
                </c:pt>
                <c:pt idx="19">
                  <c:v>687.45647161608235</c:v>
                </c:pt>
                <c:pt idx="20">
                  <c:v>692.19302295229818</c:v>
                </c:pt>
                <c:pt idx="21">
                  <c:v>696.67211196833375</c:v>
                </c:pt>
                <c:pt idx="22">
                  <c:v>701.26558706644914</c:v>
                </c:pt>
                <c:pt idx="23">
                  <c:v>705.89994742530519</c:v>
                </c:pt>
                <c:pt idx="24">
                  <c:v>710.67609825849763</c:v>
                </c:pt>
                <c:pt idx="25">
                  <c:v>715.11824738184259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520.34318222916568</c:v>
                </c:pt>
                <c:pt idx="1">
                  <c:v>502.08869461107059</c:v>
                </c:pt>
                <c:pt idx="2">
                  <c:v>509.20942005908068</c:v>
                </c:pt>
                <c:pt idx="3">
                  <c:v>492.45916463217424</c:v>
                </c:pt>
                <c:pt idx="4">
                  <c:v>501.38072502983766</c:v>
                </c:pt>
                <c:pt idx="5">
                  <c:v>506.22214372149597</c:v>
                </c:pt>
                <c:pt idx="6">
                  <c:v>500.66565080149803</c:v>
                </c:pt>
                <c:pt idx="7">
                  <c:v>501.49064211326606</c:v>
                </c:pt>
                <c:pt idx="8">
                  <c:v>494.80469828163001</c:v>
                </c:pt>
                <c:pt idx="9">
                  <c:v>486.40603299874095</c:v>
                </c:pt>
                <c:pt idx="10">
                  <c:v>491.84934191785493</c:v>
                </c:pt>
                <c:pt idx="11">
                  <c:v>474.54044448739074</c:v>
                </c:pt>
                <c:pt idx="12">
                  <c:v>469.98655530168668</c:v>
                </c:pt>
                <c:pt idx="13">
                  <c:v>466.15436126279712</c:v>
                </c:pt>
                <c:pt idx="14">
                  <c:v>462.78339261812374</c:v>
                </c:pt>
                <c:pt idx="15">
                  <c:v>458.19755239778749</c:v>
                </c:pt>
                <c:pt idx="16">
                  <c:v>453.2862098298383</c:v>
                </c:pt>
                <c:pt idx="17">
                  <c:v>448.12314212520619</c:v>
                </c:pt>
                <c:pt idx="18">
                  <c:v>442.98540561816924</c:v>
                </c:pt>
                <c:pt idx="19">
                  <c:v>437.74054523610482</c:v>
                </c:pt>
                <c:pt idx="20">
                  <c:v>432.91340911785517</c:v>
                </c:pt>
                <c:pt idx="21">
                  <c:v>428.51195239423419</c:v>
                </c:pt>
                <c:pt idx="22">
                  <c:v>423.80797897620005</c:v>
                </c:pt>
                <c:pt idx="23">
                  <c:v>418.79149677185472</c:v>
                </c:pt>
                <c:pt idx="24">
                  <c:v>412.36416592719985</c:v>
                </c:pt>
                <c:pt idx="25">
                  <c:v>407.40223123290377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425.38959538263111</c:v>
                </c:pt>
                <c:pt idx="1">
                  <c:v>423.56665311005258</c:v>
                </c:pt>
                <c:pt idx="2">
                  <c:v>418.27145050108089</c:v>
                </c:pt>
                <c:pt idx="3">
                  <c:v>421.64874137945975</c:v>
                </c:pt>
                <c:pt idx="4">
                  <c:v>449.61908258395408</c:v>
                </c:pt>
                <c:pt idx="5">
                  <c:v>445.74214436676402</c:v>
                </c:pt>
                <c:pt idx="6">
                  <c:v>467.52854473993182</c:v>
                </c:pt>
                <c:pt idx="7">
                  <c:v>462.95533284762234</c:v>
                </c:pt>
                <c:pt idx="8">
                  <c:v>413.98926243265731</c:v>
                </c:pt>
                <c:pt idx="9">
                  <c:v>445.42917544904992</c:v>
                </c:pt>
                <c:pt idx="10">
                  <c:v>390.4196191096093</c:v>
                </c:pt>
                <c:pt idx="11">
                  <c:v>401.24915778694253</c:v>
                </c:pt>
                <c:pt idx="12">
                  <c:v>401.92205180254143</c:v>
                </c:pt>
                <c:pt idx="13">
                  <c:v>404.31662659815572</c:v>
                </c:pt>
                <c:pt idx="14">
                  <c:v>406.56310168419395</c:v>
                </c:pt>
                <c:pt idx="15">
                  <c:v>406.94039584878169</c:v>
                </c:pt>
                <c:pt idx="16">
                  <c:v>406.78186314626839</c:v>
                </c:pt>
                <c:pt idx="17">
                  <c:v>406.21731108709264</c:v>
                </c:pt>
                <c:pt idx="18">
                  <c:v>405.87896625837197</c:v>
                </c:pt>
                <c:pt idx="19">
                  <c:v>405.5104571960905</c:v>
                </c:pt>
                <c:pt idx="20">
                  <c:v>405.32175897323953</c:v>
                </c:pt>
                <c:pt idx="21">
                  <c:v>405.02401519985216</c:v>
                </c:pt>
                <c:pt idx="22">
                  <c:v>404.61944956236118</c:v>
                </c:pt>
                <c:pt idx="23">
                  <c:v>404.15107989968016</c:v>
                </c:pt>
                <c:pt idx="24">
                  <c:v>404.01511169338329</c:v>
                </c:pt>
                <c:pt idx="25">
                  <c:v>403.70314349281745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417.47698895931671</c:v>
                </c:pt>
                <c:pt idx="1">
                  <c:v>414.41260566310376</c:v>
                </c:pt>
                <c:pt idx="2">
                  <c:v>418.09266568515164</c:v>
                </c:pt>
                <c:pt idx="3">
                  <c:v>422.08878177565657</c:v>
                </c:pt>
                <c:pt idx="4">
                  <c:v>430.88228099418757</c:v>
                </c:pt>
                <c:pt idx="5">
                  <c:v>466.85844789255106</c:v>
                </c:pt>
                <c:pt idx="6">
                  <c:v>470.43306527939058</c:v>
                </c:pt>
                <c:pt idx="7">
                  <c:v>473.60379059014286</c:v>
                </c:pt>
                <c:pt idx="8">
                  <c:v>453.41505716118149</c:v>
                </c:pt>
                <c:pt idx="9">
                  <c:v>486.03209154529361</c:v>
                </c:pt>
                <c:pt idx="10">
                  <c:v>460.50299668156214</c:v>
                </c:pt>
                <c:pt idx="11">
                  <c:v>472.17268779079052</c:v>
                </c:pt>
                <c:pt idx="12">
                  <c:v>474.31647803639805</c:v>
                </c:pt>
                <c:pt idx="13">
                  <c:v>477.83856088049077</c:v>
                </c:pt>
                <c:pt idx="14">
                  <c:v>482.02454025740218</c:v>
                </c:pt>
                <c:pt idx="15">
                  <c:v>485.53691460670689</c:v>
                </c:pt>
                <c:pt idx="16">
                  <c:v>488.68961561730708</c:v>
                </c:pt>
                <c:pt idx="17">
                  <c:v>491.70118818582682</c:v>
                </c:pt>
                <c:pt idx="18">
                  <c:v>494.64726274858737</c:v>
                </c:pt>
                <c:pt idx="19">
                  <c:v>497.64783149630318</c:v>
                </c:pt>
                <c:pt idx="20">
                  <c:v>500.79184922027054</c:v>
                </c:pt>
                <c:pt idx="21">
                  <c:v>503.76765119452614</c:v>
                </c:pt>
                <c:pt idx="22">
                  <c:v>506.79879004284572</c:v>
                </c:pt>
                <c:pt idx="23">
                  <c:v>509.86942340245389</c:v>
                </c:pt>
                <c:pt idx="24">
                  <c:v>512.83913687592792</c:v>
                </c:pt>
                <c:pt idx="25">
                  <c:v>515.76323862136212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331.13291840602386</c:v>
                </c:pt>
                <c:pt idx="1">
                  <c:v>355.7791084212198</c:v>
                </c:pt>
                <c:pt idx="2">
                  <c:v>377.7483424971411</c:v>
                </c:pt>
                <c:pt idx="3">
                  <c:v>374.38081196532494</c:v>
                </c:pt>
                <c:pt idx="4">
                  <c:v>366.99316591233008</c:v>
                </c:pt>
                <c:pt idx="5">
                  <c:v>368.88969545810528</c:v>
                </c:pt>
                <c:pt idx="6">
                  <c:v>380.20363677621935</c:v>
                </c:pt>
                <c:pt idx="7">
                  <c:v>360.68461587681782</c:v>
                </c:pt>
                <c:pt idx="8">
                  <c:v>360.49268360256173</c:v>
                </c:pt>
                <c:pt idx="9">
                  <c:v>365.10019785723591</c:v>
                </c:pt>
                <c:pt idx="10">
                  <c:v>365.53859038410718</c:v>
                </c:pt>
                <c:pt idx="11">
                  <c:v>362.93168488222636</c:v>
                </c:pt>
                <c:pt idx="12">
                  <c:v>362.91175303982033</c:v>
                </c:pt>
                <c:pt idx="13">
                  <c:v>363.89578450701345</c:v>
                </c:pt>
                <c:pt idx="14">
                  <c:v>365.30875602372078</c:v>
                </c:pt>
                <c:pt idx="15">
                  <c:v>365.88090665816367</c:v>
                </c:pt>
                <c:pt idx="16">
                  <c:v>366.07310492511635</c:v>
                </c:pt>
                <c:pt idx="17">
                  <c:v>366.09966422694299</c:v>
                </c:pt>
                <c:pt idx="18">
                  <c:v>366.18795025630993</c:v>
                </c:pt>
                <c:pt idx="19">
                  <c:v>366.23680226113038</c:v>
                </c:pt>
                <c:pt idx="20">
                  <c:v>366.19296108182158</c:v>
                </c:pt>
                <c:pt idx="21">
                  <c:v>366.33095998190936</c:v>
                </c:pt>
                <c:pt idx="22">
                  <c:v>366.26013666215317</c:v>
                </c:pt>
                <c:pt idx="23">
                  <c:v>366.21144034563162</c:v>
                </c:pt>
                <c:pt idx="24">
                  <c:v>366.14229167894871</c:v>
                </c:pt>
                <c:pt idx="25">
                  <c:v>366.18025648096324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218.84355132647653</c:v>
                </c:pt>
                <c:pt idx="1">
                  <c:v>220.04483198295719</c:v>
                </c:pt>
                <c:pt idx="2">
                  <c:v>224.61465560663945</c:v>
                </c:pt>
                <c:pt idx="3">
                  <c:v>213.00015241149407</c:v>
                </c:pt>
                <c:pt idx="4">
                  <c:v>229.3276319784444</c:v>
                </c:pt>
                <c:pt idx="5">
                  <c:v>226.66197361861012</c:v>
                </c:pt>
                <c:pt idx="6">
                  <c:v>247.81385202638165</c:v>
                </c:pt>
                <c:pt idx="7">
                  <c:v>241.3468805933411</c:v>
                </c:pt>
                <c:pt idx="8">
                  <c:v>242.82611677199989</c:v>
                </c:pt>
                <c:pt idx="9">
                  <c:v>246.140860255116</c:v>
                </c:pt>
                <c:pt idx="10">
                  <c:v>205.86090353758175</c:v>
                </c:pt>
                <c:pt idx="11">
                  <c:v>230.43384988467173</c:v>
                </c:pt>
                <c:pt idx="12">
                  <c:v>229.33074381247121</c:v>
                </c:pt>
                <c:pt idx="13">
                  <c:v>229.758591559921</c:v>
                </c:pt>
                <c:pt idx="14">
                  <c:v>230.39156400528535</c:v>
                </c:pt>
                <c:pt idx="15">
                  <c:v>230.15872604084507</c:v>
                </c:pt>
                <c:pt idx="16">
                  <c:v>229.78755863610803</c:v>
                </c:pt>
                <c:pt idx="17">
                  <c:v>229.51911234646175</c:v>
                </c:pt>
                <c:pt idx="18">
                  <c:v>229.24728227599201</c:v>
                </c:pt>
                <c:pt idx="19">
                  <c:v>228.96534050259106</c:v>
                </c:pt>
                <c:pt idx="20">
                  <c:v>228.72506411231933</c:v>
                </c:pt>
                <c:pt idx="21">
                  <c:v>228.45098471208763</c:v>
                </c:pt>
                <c:pt idx="22">
                  <c:v>228.32792547684349</c:v>
                </c:pt>
                <c:pt idx="23">
                  <c:v>228.38253717223017</c:v>
                </c:pt>
                <c:pt idx="24">
                  <c:v>228.72257607963189</c:v>
                </c:pt>
                <c:pt idx="25">
                  <c:v>229.06034422645268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506.07136417877916</c:v>
                </c:pt>
                <c:pt idx="1">
                  <c:v>518.25141164495994</c:v>
                </c:pt>
                <c:pt idx="2">
                  <c:v>532.10085788087554</c:v>
                </c:pt>
                <c:pt idx="3">
                  <c:v>509.79965046954504</c:v>
                </c:pt>
                <c:pt idx="4">
                  <c:v>536.52672208927822</c:v>
                </c:pt>
                <c:pt idx="5">
                  <c:v>541.68179848911109</c:v>
                </c:pt>
                <c:pt idx="6">
                  <c:v>548.42557939423955</c:v>
                </c:pt>
                <c:pt idx="7">
                  <c:v>538.11458623601936</c:v>
                </c:pt>
                <c:pt idx="8">
                  <c:v>523.38135564806953</c:v>
                </c:pt>
                <c:pt idx="9">
                  <c:v>542.74083319819567</c:v>
                </c:pt>
                <c:pt idx="10">
                  <c:v>492.83736182434893</c:v>
                </c:pt>
                <c:pt idx="11">
                  <c:v>498.26463170928884</c:v>
                </c:pt>
                <c:pt idx="12">
                  <c:v>498.50384497243323</c:v>
                </c:pt>
                <c:pt idx="13">
                  <c:v>498.64995307016477</c:v>
                </c:pt>
                <c:pt idx="14">
                  <c:v>499.22637197013159</c:v>
                </c:pt>
                <c:pt idx="15">
                  <c:v>498.36681806023904</c:v>
                </c:pt>
                <c:pt idx="16">
                  <c:v>497.05044004955766</c:v>
                </c:pt>
                <c:pt idx="17">
                  <c:v>495.48331944213271</c:v>
                </c:pt>
                <c:pt idx="18">
                  <c:v>493.81582675066835</c:v>
                </c:pt>
                <c:pt idx="19">
                  <c:v>492.17070382503999</c:v>
                </c:pt>
                <c:pt idx="20">
                  <c:v>490.56759960798223</c:v>
                </c:pt>
                <c:pt idx="21">
                  <c:v>488.9907540404505</c:v>
                </c:pt>
                <c:pt idx="22">
                  <c:v>487.33171413371457</c:v>
                </c:pt>
                <c:pt idx="23">
                  <c:v>485.90699246948344</c:v>
                </c:pt>
                <c:pt idx="24">
                  <c:v>484.20091649284558</c:v>
                </c:pt>
                <c:pt idx="25">
                  <c:v>482.16156260544381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427.43642756476879</c:v>
                </c:pt>
                <c:pt idx="1">
                  <c:v>473.3858659666447</c:v>
                </c:pt>
                <c:pt idx="2">
                  <c:v>498.19604219826505</c:v>
                </c:pt>
                <c:pt idx="3">
                  <c:v>508.11011211060475</c:v>
                </c:pt>
                <c:pt idx="4">
                  <c:v>516.54831684978183</c:v>
                </c:pt>
                <c:pt idx="5">
                  <c:v>530.11133590660336</c:v>
                </c:pt>
                <c:pt idx="6">
                  <c:v>563.64738041597855</c:v>
                </c:pt>
                <c:pt idx="7">
                  <c:v>563.71214244249472</c:v>
                </c:pt>
                <c:pt idx="8">
                  <c:v>563.39184452972313</c:v>
                </c:pt>
                <c:pt idx="9">
                  <c:v>601.25747159932416</c:v>
                </c:pt>
                <c:pt idx="10">
                  <c:v>600.61975072786038</c:v>
                </c:pt>
                <c:pt idx="11">
                  <c:v>586.25141799086168</c:v>
                </c:pt>
                <c:pt idx="12">
                  <c:v>593.82062540953018</c:v>
                </c:pt>
                <c:pt idx="13">
                  <c:v>602.81634534977593</c:v>
                </c:pt>
                <c:pt idx="14">
                  <c:v>612.27645249156035</c:v>
                </c:pt>
                <c:pt idx="15">
                  <c:v>619.90565813011108</c:v>
                </c:pt>
                <c:pt idx="16">
                  <c:v>627.1167333341225</c:v>
                </c:pt>
                <c:pt idx="17">
                  <c:v>634.13586517761837</c:v>
                </c:pt>
                <c:pt idx="18">
                  <c:v>641.00810893241601</c:v>
                </c:pt>
                <c:pt idx="19">
                  <c:v>647.78760690167474</c:v>
                </c:pt>
                <c:pt idx="20">
                  <c:v>654.8673040386409</c:v>
                </c:pt>
                <c:pt idx="21">
                  <c:v>661.82043523167408</c:v>
                </c:pt>
                <c:pt idx="22">
                  <c:v>669.00289961240549</c:v>
                </c:pt>
                <c:pt idx="23">
                  <c:v>676.04223202045421</c:v>
                </c:pt>
                <c:pt idx="24">
                  <c:v>683.69125120387559</c:v>
                </c:pt>
                <c:pt idx="25">
                  <c:v>691.07473453898103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948.77367190753421</c:v>
                </c:pt>
                <c:pt idx="1">
                  <c:v>924.18708475149856</c:v>
                </c:pt>
                <c:pt idx="2">
                  <c:v>947.43301166247966</c:v>
                </c:pt>
                <c:pt idx="3">
                  <c:v>965.98445709386874</c:v>
                </c:pt>
                <c:pt idx="4">
                  <c:v>972.48861674659258</c:v>
                </c:pt>
                <c:pt idx="5">
                  <c:v>994.5805303080183</c:v>
                </c:pt>
                <c:pt idx="6">
                  <c:v>1071.6581645174597</c:v>
                </c:pt>
                <c:pt idx="7">
                  <c:v>1018.1942063339504</c:v>
                </c:pt>
                <c:pt idx="8">
                  <c:v>1039.0159006575423</c:v>
                </c:pt>
                <c:pt idx="9">
                  <c:v>1119.3045455590045</c:v>
                </c:pt>
                <c:pt idx="10">
                  <c:v>1146.4036442893876</c:v>
                </c:pt>
                <c:pt idx="11">
                  <c:v>1178.5564876785877</c:v>
                </c:pt>
                <c:pt idx="12">
                  <c:v>1188.2392860613757</c:v>
                </c:pt>
                <c:pt idx="13">
                  <c:v>1202.0913611542037</c:v>
                </c:pt>
                <c:pt idx="14">
                  <c:v>1217.2357567079953</c:v>
                </c:pt>
                <c:pt idx="15">
                  <c:v>1229.5858325295339</c:v>
                </c:pt>
                <c:pt idx="16">
                  <c:v>1241.2433629281327</c:v>
                </c:pt>
                <c:pt idx="17">
                  <c:v>1252.398673127193</c:v>
                </c:pt>
                <c:pt idx="18">
                  <c:v>1263.4236185237621</c:v>
                </c:pt>
                <c:pt idx="19">
                  <c:v>1274.32524096615</c:v>
                </c:pt>
                <c:pt idx="20">
                  <c:v>1285.7990308967283</c:v>
                </c:pt>
                <c:pt idx="21">
                  <c:v>1296.8981352782173</c:v>
                </c:pt>
                <c:pt idx="22">
                  <c:v>1308.0715184686946</c:v>
                </c:pt>
                <c:pt idx="23">
                  <c:v>1319.4928504954146</c:v>
                </c:pt>
                <c:pt idx="24">
                  <c:v>1331.3164517938162</c:v>
                </c:pt>
                <c:pt idx="25">
                  <c:v>1342.6142414176843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560.38430004732584</c:v>
                </c:pt>
                <c:pt idx="1">
                  <c:v>571.7477438504236</c:v>
                </c:pt>
                <c:pt idx="2">
                  <c:v>599.02355391138087</c:v>
                </c:pt>
                <c:pt idx="3">
                  <c:v>586.10512816327628</c:v>
                </c:pt>
                <c:pt idx="4">
                  <c:v>604.13445781512621</c:v>
                </c:pt>
                <c:pt idx="5">
                  <c:v>624.95293023851559</c:v>
                </c:pt>
                <c:pt idx="6">
                  <c:v>647.38712604786838</c:v>
                </c:pt>
                <c:pt idx="7">
                  <c:v>647.93480296557937</c:v>
                </c:pt>
                <c:pt idx="8">
                  <c:v>640.49308091348894</c:v>
                </c:pt>
                <c:pt idx="9">
                  <c:v>657.78279153657968</c:v>
                </c:pt>
                <c:pt idx="10">
                  <c:v>680.05479152665339</c:v>
                </c:pt>
                <c:pt idx="11">
                  <c:v>644.99963778781625</c:v>
                </c:pt>
                <c:pt idx="12">
                  <c:v>650.28366156242396</c:v>
                </c:pt>
                <c:pt idx="13">
                  <c:v>656.73041561601553</c:v>
                </c:pt>
                <c:pt idx="14">
                  <c:v>664.07206424012736</c:v>
                </c:pt>
                <c:pt idx="15">
                  <c:v>669.44519572970273</c:v>
                </c:pt>
                <c:pt idx="16">
                  <c:v>674.26811153555764</c:v>
                </c:pt>
                <c:pt idx="17">
                  <c:v>678.5897242816518</c:v>
                </c:pt>
                <c:pt idx="18">
                  <c:v>682.94957863552236</c:v>
                </c:pt>
                <c:pt idx="19">
                  <c:v>687.45647161608235</c:v>
                </c:pt>
                <c:pt idx="20">
                  <c:v>692.19302295229818</c:v>
                </c:pt>
                <c:pt idx="21">
                  <c:v>696.67211196833375</c:v>
                </c:pt>
                <c:pt idx="22">
                  <c:v>701.26558706644914</c:v>
                </c:pt>
                <c:pt idx="23">
                  <c:v>705.89994742530519</c:v>
                </c:pt>
                <c:pt idx="24">
                  <c:v>710.67609825849763</c:v>
                </c:pt>
                <c:pt idx="25">
                  <c:v>715.11824738184259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520.34318222916568</c:v>
                </c:pt>
                <c:pt idx="1">
                  <c:v>502.08869461107059</c:v>
                </c:pt>
                <c:pt idx="2">
                  <c:v>509.20942005908068</c:v>
                </c:pt>
                <c:pt idx="3">
                  <c:v>492.45916463217424</c:v>
                </c:pt>
                <c:pt idx="4">
                  <c:v>501.38072502983766</c:v>
                </c:pt>
                <c:pt idx="5">
                  <c:v>506.22214372149597</c:v>
                </c:pt>
                <c:pt idx="6">
                  <c:v>500.66565080149803</c:v>
                </c:pt>
                <c:pt idx="7">
                  <c:v>501.49064211326606</c:v>
                </c:pt>
                <c:pt idx="8">
                  <c:v>494.80469828163001</c:v>
                </c:pt>
                <c:pt idx="9">
                  <c:v>486.40603299874095</c:v>
                </c:pt>
                <c:pt idx="10">
                  <c:v>491.84934191785493</c:v>
                </c:pt>
                <c:pt idx="11">
                  <c:v>474.54044448739074</c:v>
                </c:pt>
                <c:pt idx="12">
                  <c:v>469.98655530168668</c:v>
                </c:pt>
                <c:pt idx="13">
                  <c:v>466.15436126279712</c:v>
                </c:pt>
                <c:pt idx="14">
                  <c:v>462.78339261812374</c:v>
                </c:pt>
                <c:pt idx="15">
                  <c:v>458.19755239778749</c:v>
                </c:pt>
                <c:pt idx="16">
                  <c:v>453.2862098298383</c:v>
                </c:pt>
                <c:pt idx="17">
                  <c:v>448.12314212520619</c:v>
                </c:pt>
                <c:pt idx="18">
                  <c:v>442.98540561816924</c:v>
                </c:pt>
                <c:pt idx="19">
                  <c:v>437.74054523610482</c:v>
                </c:pt>
                <c:pt idx="20">
                  <c:v>432.91340911785517</c:v>
                </c:pt>
                <c:pt idx="21">
                  <c:v>428.51195239423419</c:v>
                </c:pt>
                <c:pt idx="22">
                  <c:v>423.80797897620005</c:v>
                </c:pt>
                <c:pt idx="23">
                  <c:v>418.79149677185472</c:v>
                </c:pt>
                <c:pt idx="24">
                  <c:v>412.36416592719985</c:v>
                </c:pt>
                <c:pt idx="25">
                  <c:v>407.40223123290377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425.38959538263111</c:v>
                </c:pt>
                <c:pt idx="1">
                  <c:v>423.56665311005258</c:v>
                </c:pt>
                <c:pt idx="2">
                  <c:v>418.27145050108089</c:v>
                </c:pt>
                <c:pt idx="3">
                  <c:v>421.64874137945975</c:v>
                </c:pt>
                <c:pt idx="4">
                  <c:v>449.61908258395408</c:v>
                </c:pt>
                <c:pt idx="5">
                  <c:v>445.74214436676402</c:v>
                </c:pt>
                <c:pt idx="6">
                  <c:v>467.52854473993182</c:v>
                </c:pt>
                <c:pt idx="7">
                  <c:v>462.95533284762234</c:v>
                </c:pt>
                <c:pt idx="8">
                  <c:v>413.98926243265731</c:v>
                </c:pt>
                <c:pt idx="9">
                  <c:v>445.42917544904992</c:v>
                </c:pt>
                <c:pt idx="10">
                  <c:v>390.4196191096093</c:v>
                </c:pt>
                <c:pt idx="11">
                  <c:v>401.24915778694253</c:v>
                </c:pt>
                <c:pt idx="12">
                  <c:v>401.92205180254143</c:v>
                </c:pt>
                <c:pt idx="13">
                  <c:v>404.31662659815572</c:v>
                </c:pt>
                <c:pt idx="14">
                  <c:v>406.56310168419395</c:v>
                </c:pt>
                <c:pt idx="15">
                  <c:v>406.94039584878169</c:v>
                </c:pt>
                <c:pt idx="16">
                  <c:v>406.78186314626839</c:v>
                </c:pt>
                <c:pt idx="17">
                  <c:v>406.21731108709264</c:v>
                </c:pt>
                <c:pt idx="18">
                  <c:v>405.87896625837197</c:v>
                </c:pt>
                <c:pt idx="19">
                  <c:v>405.5104571960905</c:v>
                </c:pt>
                <c:pt idx="20">
                  <c:v>405.32175897323953</c:v>
                </c:pt>
                <c:pt idx="21">
                  <c:v>405.02401519985216</c:v>
                </c:pt>
                <c:pt idx="22">
                  <c:v>404.61944956236118</c:v>
                </c:pt>
                <c:pt idx="23">
                  <c:v>404.15107989968016</c:v>
                </c:pt>
                <c:pt idx="24">
                  <c:v>404.01511169338329</c:v>
                </c:pt>
                <c:pt idx="25">
                  <c:v>403.70314349281745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417.47698895931671</c:v>
                </c:pt>
                <c:pt idx="1">
                  <c:v>414.41260566310376</c:v>
                </c:pt>
                <c:pt idx="2">
                  <c:v>418.09266568515164</c:v>
                </c:pt>
                <c:pt idx="3">
                  <c:v>422.08878177565657</c:v>
                </c:pt>
                <c:pt idx="4">
                  <c:v>430.88228099418757</c:v>
                </c:pt>
                <c:pt idx="5">
                  <c:v>466.85844789255106</c:v>
                </c:pt>
                <c:pt idx="6">
                  <c:v>470.43306527939058</c:v>
                </c:pt>
                <c:pt idx="7">
                  <c:v>473.60379059014286</c:v>
                </c:pt>
                <c:pt idx="8">
                  <c:v>453.41505716118149</c:v>
                </c:pt>
                <c:pt idx="9">
                  <c:v>486.03209154529361</c:v>
                </c:pt>
                <c:pt idx="10">
                  <c:v>460.50299668156214</c:v>
                </c:pt>
                <c:pt idx="11">
                  <c:v>472.17268779079052</c:v>
                </c:pt>
                <c:pt idx="12">
                  <c:v>474.31647803639805</c:v>
                </c:pt>
                <c:pt idx="13">
                  <c:v>477.83856088049077</c:v>
                </c:pt>
                <c:pt idx="14">
                  <c:v>482.02454025740218</c:v>
                </c:pt>
                <c:pt idx="15">
                  <c:v>485.53691460670689</c:v>
                </c:pt>
                <c:pt idx="16">
                  <c:v>488.68961561730708</c:v>
                </c:pt>
                <c:pt idx="17">
                  <c:v>491.70118818582682</c:v>
                </c:pt>
                <c:pt idx="18">
                  <c:v>494.64726274858737</c:v>
                </c:pt>
                <c:pt idx="19">
                  <c:v>497.64783149630318</c:v>
                </c:pt>
                <c:pt idx="20">
                  <c:v>500.79184922027054</c:v>
                </c:pt>
                <c:pt idx="21">
                  <c:v>503.76765119452614</c:v>
                </c:pt>
                <c:pt idx="22">
                  <c:v>506.79879004284572</c:v>
                </c:pt>
                <c:pt idx="23">
                  <c:v>509.86942340245389</c:v>
                </c:pt>
                <c:pt idx="24">
                  <c:v>512.83913687592792</c:v>
                </c:pt>
                <c:pt idx="25">
                  <c:v>515.76323862136212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331.13291840602386</c:v>
                </c:pt>
                <c:pt idx="1">
                  <c:v>355.7791084212198</c:v>
                </c:pt>
                <c:pt idx="2">
                  <c:v>377.7483424971411</c:v>
                </c:pt>
                <c:pt idx="3">
                  <c:v>374.38081196532494</c:v>
                </c:pt>
                <c:pt idx="4">
                  <c:v>366.99316591233008</c:v>
                </c:pt>
                <c:pt idx="5">
                  <c:v>368.88969545810528</c:v>
                </c:pt>
                <c:pt idx="6">
                  <c:v>380.20363677621935</c:v>
                </c:pt>
                <c:pt idx="7">
                  <c:v>360.68461587681782</c:v>
                </c:pt>
                <c:pt idx="8">
                  <c:v>360.49268360256173</c:v>
                </c:pt>
                <c:pt idx="9">
                  <c:v>365.10019785723591</c:v>
                </c:pt>
                <c:pt idx="10">
                  <c:v>365.53859038410718</c:v>
                </c:pt>
                <c:pt idx="11">
                  <c:v>362.93168488222636</c:v>
                </c:pt>
                <c:pt idx="12">
                  <c:v>362.91175303982033</c:v>
                </c:pt>
                <c:pt idx="13">
                  <c:v>363.89578450701345</c:v>
                </c:pt>
                <c:pt idx="14">
                  <c:v>365.30875602372078</c:v>
                </c:pt>
                <c:pt idx="15">
                  <c:v>365.88090665816367</c:v>
                </c:pt>
                <c:pt idx="16">
                  <c:v>366.07310492511635</c:v>
                </c:pt>
                <c:pt idx="17">
                  <c:v>366.09966422694299</c:v>
                </c:pt>
                <c:pt idx="18">
                  <c:v>366.18795025630993</c:v>
                </c:pt>
                <c:pt idx="19">
                  <c:v>366.23680226113038</c:v>
                </c:pt>
                <c:pt idx="20">
                  <c:v>366.19296108182158</c:v>
                </c:pt>
                <c:pt idx="21">
                  <c:v>366.33095998190936</c:v>
                </c:pt>
                <c:pt idx="22">
                  <c:v>366.26013666215317</c:v>
                </c:pt>
                <c:pt idx="23">
                  <c:v>366.21144034563162</c:v>
                </c:pt>
                <c:pt idx="24">
                  <c:v>366.14229167894871</c:v>
                </c:pt>
                <c:pt idx="25">
                  <c:v>366.18025648096324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218.84355132647653</c:v>
                </c:pt>
                <c:pt idx="1">
                  <c:v>220.04483198295719</c:v>
                </c:pt>
                <c:pt idx="2">
                  <c:v>224.61465560663945</c:v>
                </c:pt>
                <c:pt idx="3">
                  <c:v>213.00015241149407</c:v>
                </c:pt>
                <c:pt idx="4">
                  <c:v>229.3276319784444</c:v>
                </c:pt>
                <c:pt idx="5">
                  <c:v>226.66197361861012</c:v>
                </c:pt>
                <c:pt idx="6">
                  <c:v>247.81385202638165</c:v>
                </c:pt>
                <c:pt idx="7">
                  <c:v>241.3468805933411</c:v>
                </c:pt>
                <c:pt idx="8">
                  <c:v>242.82611677199989</c:v>
                </c:pt>
                <c:pt idx="9">
                  <c:v>246.140860255116</c:v>
                </c:pt>
                <c:pt idx="10">
                  <c:v>205.86090353758175</c:v>
                </c:pt>
                <c:pt idx="11">
                  <c:v>230.43384988467173</c:v>
                </c:pt>
                <c:pt idx="12">
                  <c:v>229.33074381247121</c:v>
                </c:pt>
                <c:pt idx="13">
                  <c:v>229.758591559921</c:v>
                </c:pt>
                <c:pt idx="14">
                  <c:v>230.39156400528535</c:v>
                </c:pt>
                <c:pt idx="15">
                  <c:v>230.15872604084507</c:v>
                </c:pt>
                <c:pt idx="16">
                  <c:v>229.78755863610803</c:v>
                </c:pt>
                <c:pt idx="17">
                  <c:v>229.51911234646175</c:v>
                </c:pt>
                <c:pt idx="18">
                  <c:v>229.24728227599201</c:v>
                </c:pt>
                <c:pt idx="19">
                  <c:v>228.96534050259106</c:v>
                </c:pt>
                <c:pt idx="20">
                  <c:v>228.72506411231933</c:v>
                </c:pt>
                <c:pt idx="21">
                  <c:v>228.45098471208763</c:v>
                </c:pt>
                <c:pt idx="22">
                  <c:v>228.32792547684349</c:v>
                </c:pt>
                <c:pt idx="23">
                  <c:v>228.38253717223017</c:v>
                </c:pt>
                <c:pt idx="24">
                  <c:v>228.72257607963189</c:v>
                </c:pt>
                <c:pt idx="25">
                  <c:v>229.06034422645268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506.07136417877916</c:v>
                </c:pt>
                <c:pt idx="1">
                  <c:v>518.25141164495994</c:v>
                </c:pt>
                <c:pt idx="2">
                  <c:v>532.10085788087554</c:v>
                </c:pt>
                <c:pt idx="3">
                  <c:v>509.79965046954504</c:v>
                </c:pt>
                <c:pt idx="4">
                  <c:v>536.52672208927822</c:v>
                </c:pt>
                <c:pt idx="5">
                  <c:v>541.68179848911109</c:v>
                </c:pt>
                <c:pt idx="6">
                  <c:v>548.42557939423955</c:v>
                </c:pt>
                <c:pt idx="7">
                  <c:v>538.11458623601936</c:v>
                </c:pt>
                <c:pt idx="8">
                  <c:v>523.38135564806953</c:v>
                </c:pt>
                <c:pt idx="9">
                  <c:v>542.74083319819567</c:v>
                </c:pt>
                <c:pt idx="10">
                  <c:v>492.83736182434893</c:v>
                </c:pt>
                <c:pt idx="11">
                  <c:v>498.26463170928884</c:v>
                </c:pt>
                <c:pt idx="12">
                  <c:v>498.50384497243323</c:v>
                </c:pt>
                <c:pt idx="13">
                  <c:v>498.64995307016477</c:v>
                </c:pt>
                <c:pt idx="14">
                  <c:v>499.22637197013159</c:v>
                </c:pt>
                <c:pt idx="15">
                  <c:v>498.36681806023904</c:v>
                </c:pt>
                <c:pt idx="16">
                  <c:v>497.05044004955766</c:v>
                </c:pt>
                <c:pt idx="17">
                  <c:v>495.48331944213271</c:v>
                </c:pt>
                <c:pt idx="18">
                  <c:v>493.81582675066835</c:v>
                </c:pt>
                <c:pt idx="19">
                  <c:v>492.17070382503999</c:v>
                </c:pt>
                <c:pt idx="20">
                  <c:v>490.56759960798223</c:v>
                </c:pt>
                <c:pt idx="21">
                  <c:v>488.9907540404505</c:v>
                </c:pt>
                <c:pt idx="22">
                  <c:v>487.33171413371457</c:v>
                </c:pt>
                <c:pt idx="23">
                  <c:v>485.90699246948344</c:v>
                </c:pt>
                <c:pt idx="24">
                  <c:v>484.20091649284558</c:v>
                </c:pt>
                <c:pt idx="25">
                  <c:v>482.16156260544381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691.07473453898103</c:v>
                </c:pt>
                <c:pt idx="1">
                  <c:v>1342.6142414176843</c:v>
                </c:pt>
                <c:pt idx="2">
                  <c:v>715.11824738184259</c:v>
                </c:pt>
                <c:pt idx="3">
                  <c:v>407.40223123290377</c:v>
                </c:pt>
                <c:pt idx="4">
                  <c:v>403.70314349281745</c:v>
                </c:pt>
                <c:pt idx="5">
                  <c:v>515.76323862136212</c:v>
                </c:pt>
                <c:pt idx="6">
                  <c:v>366.18025648096324</c:v>
                </c:pt>
                <c:pt idx="7">
                  <c:v>229.06034422645268</c:v>
                </c:pt>
                <c:pt idx="8">
                  <c:v>482.16156260544381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600.61975072786038</c:v>
                </c:pt>
                <c:pt idx="1">
                  <c:v>1146.4036442893876</c:v>
                </c:pt>
                <c:pt idx="2">
                  <c:v>680.05479152665339</c:v>
                </c:pt>
                <c:pt idx="3">
                  <c:v>491.84934191785493</c:v>
                </c:pt>
                <c:pt idx="4">
                  <c:v>390.4196191096093</c:v>
                </c:pt>
                <c:pt idx="5">
                  <c:v>460.50299668156214</c:v>
                </c:pt>
                <c:pt idx="6">
                  <c:v>365.53859038410718</c:v>
                </c:pt>
                <c:pt idx="7">
                  <c:v>205.86090353758175</c:v>
                </c:pt>
                <c:pt idx="8">
                  <c:v>492.83736182434893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13.410911586030499</c:v>
                </c:pt>
                <c:pt idx="1">
                  <c:v>26.054607390341999</c:v>
                </c:pt>
                <c:pt idx="2">
                  <c:v>13.877497048988149</c:v>
                </c:pt>
                <c:pt idx="3">
                  <c:v>7.9059977596501785</c:v>
                </c:pt>
                <c:pt idx="4">
                  <c:v>7.8342137164028713</c:v>
                </c:pt>
                <c:pt idx="5">
                  <c:v>10.008838186061169</c:v>
                </c:pt>
                <c:pt idx="6">
                  <c:v>7.1060491706330335</c:v>
                </c:pt>
                <c:pt idx="7">
                  <c:v>4.4451169616784671</c:v>
                </c:pt>
                <c:pt idx="8">
                  <c:v>9.356768180213626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12.424678139387829</c:v>
                </c:pt>
                <c:pt idx="1">
                  <c:v>23.714998184551352</c:v>
                </c:pt>
                <c:pt idx="2">
                  <c:v>14.067905511977729</c:v>
                </c:pt>
                <c:pt idx="3">
                  <c:v>10.174606744106182</c:v>
                </c:pt>
                <c:pt idx="4">
                  <c:v>8.0763879323994967</c:v>
                </c:pt>
                <c:pt idx="5">
                  <c:v>9.5261627827894024</c:v>
                </c:pt>
                <c:pt idx="6">
                  <c:v>7.5616882853822327</c:v>
                </c:pt>
                <c:pt idx="7">
                  <c:v>4.2585270711434404</c:v>
                </c:pt>
                <c:pt idx="8">
                  <c:v>10.195045348262338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11.265300024515557</c:v>
                </c:pt>
                <c:pt idx="1">
                  <c:v>21.135650784188499</c:v>
                </c:pt>
                <c:pt idx="2">
                  <c:v>13.280761574918287</c:v>
                </c:pt>
                <c:pt idx="3">
                  <c:v>10.75763512644599</c:v>
                </c:pt>
                <c:pt idx="4">
                  <c:v>9.47238560985463</c:v>
                </c:pt>
                <c:pt idx="5">
                  <c:v>9.9211243530469417</c:v>
                </c:pt>
                <c:pt idx="6">
                  <c:v>7.8392081319684985</c:v>
                </c:pt>
                <c:pt idx="7">
                  <c:v>4.8167525649976692</c:v>
                </c:pt>
                <c:pt idx="8">
                  <c:v>11.511181830063938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9.8129235695925937E-2</c:v>
                </c:pt>
                <c:pt idx="1">
                  <c:v>0.10750306258128535</c:v>
                </c:pt>
                <c:pt idx="2">
                  <c:v>0.11010611604287462</c:v>
                </c:pt>
                <c:pt idx="3">
                  <c:v>0.11307475361175427</c:v>
                </c:pt>
                <c:pt idx="4">
                  <c:v>0.1121005674492213</c:v>
                </c:pt>
                <c:pt idx="5">
                  <c:v>0.11265300024515557</c:v>
                </c:pt>
                <c:pt idx="6">
                  <c:v>0.11508261637324986</c:v>
                </c:pt>
                <c:pt idx="7">
                  <c:v>0.11724371972232839</c:v>
                </c:pt>
                <c:pt idx="8">
                  <c:v>0.11906476475806502</c:v>
                </c:pt>
                <c:pt idx="9">
                  <c:v>0.12146139557348688</c:v>
                </c:pt>
                <c:pt idx="10">
                  <c:v>0.12424678139387829</c:v>
                </c:pt>
                <c:pt idx="11">
                  <c:v>0.12089153668310179</c:v>
                </c:pt>
                <c:pt idx="12">
                  <c:v>0.12195157335471027</c:v>
                </c:pt>
                <c:pt idx="13">
                  <c:v>0.12296722921423781</c:v>
                </c:pt>
                <c:pt idx="14">
                  <c:v>0.12394556236196355</c:v>
                </c:pt>
                <c:pt idx="15">
                  <c:v>0.12487981673915714</c:v>
                </c:pt>
                <c:pt idx="16">
                  <c:v>0.12581849222345093</c:v>
                </c:pt>
                <c:pt idx="17">
                  <c:v>0.12676967031306646</c:v>
                </c:pt>
                <c:pt idx="18">
                  <c:v>0.12768719561280348</c:v>
                </c:pt>
                <c:pt idx="19">
                  <c:v>0.12858436915764604</c:v>
                </c:pt>
                <c:pt idx="20">
                  <c:v>0.12948766751555771</c:v>
                </c:pt>
                <c:pt idx="21">
                  <c:v>0.13037028217291802</c:v>
                </c:pt>
                <c:pt idx="22">
                  <c:v>0.13129324653471458</c:v>
                </c:pt>
                <c:pt idx="23">
                  <c:v>0.13217508116140281</c:v>
                </c:pt>
                <c:pt idx="24">
                  <c:v>0.13317014270508232</c:v>
                </c:pt>
                <c:pt idx="25">
                  <c:v>0.13410911586030499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0.21781586516417312</c:v>
                </c:pt>
                <c:pt idx="1">
                  <c:v>0.20987728859622637</c:v>
                </c:pt>
                <c:pt idx="2">
                  <c:v>0.20939180621479947</c:v>
                </c:pt>
                <c:pt idx="3">
                  <c:v>0.21497004660064062</c:v>
                </c:pt>
                <c:pt idx="4">
                  <c:v>0.211048070856273</c:v>
                </c:pt>
                <c:pt idx="5">
                  <c:v>0.21135650784188498</c:v>
                </c:pt>
                <c:pt idx="6">
                  <c:v>0.2188056393332396</c:v>
                </c:pt>
                <c:pt idx="7">
                  <c:v>0.2117692119120782</c:v>
                </c:pt>
                <c:pt idx="8">
                  <c:v>0.21958106953951956</c:v>
                </c:pt>
                <c:pt idx="9">
                  <c:v>0.22611326860307582</c:v>
                </c:pt>
                <c:pt idx="10">
                  <c:v>0.23714998184551353</c:v>
                </c:pt>
                <c:pt idx="11">
                  <c:v>0.24303140340638713</c:v>
                </c:pt>
                <c:pt idx="12">
                  <c:v>0.24402596382893643</c:v>
                </c:pt>
                <c:pt idx="13">
                  <c:v>0.24521207011686919</c:v>
                </c:pt>
                <c:pt idx="14">
                  <c:v>0.24640988523781637</c:v>
                </c:pt>
                <c:pt idx="15">
                  <c:v>0.24769971271842089</c:v>
                </c:pt>
                <c:pt idx="16">
                  <c:v>0.2490307786489514</c:v>
                </c:pt>
                <c:pt idx="17">
                  <c:v>0.25036616853138643</c:v>
                </c:pt>
                <c:pt idx="18">
                  <c:v>0.25167079241627582</c:v>
                </c:pt>
                <c:pt idx="19">
                  <c:v>0.25295066695551821</c:v>
                </c:pt>
                <c:pt idx="20">
                  <c:v>0.25424252574191386</c:v>
                </c:pt>
                <c:pt idx="21">
                  <c:v>0.25547258265992651</c:v>
                </c:pt>
                <c:pt idx="22">
                  <c:v>0.25671182659873204</c:v>
                </c:pt>
                <c:pt idx="23">
                  <c:v>0.25797807643597837</c:v>
                </c:pt>
                <c:pt idx="24">
                  <c:v>0.25931529993812702</c:v>
                </c:pt>
                <c:pt idx="25">
                  <c:v>0.26054607390341999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0.12865090458699371</c:v>
                </c:pt>
                <c:pt idx="1">
                  <c:v>0.12984044921229579</c:v>
                </c:pt>
                <c:pt idx="2">
                  <c:v>0.13238996570176156</c:v>
                </c:pt>
                <c:pt idx="3">
                  <c:v>0.1304317536259183</c:v>
                </c:pt>
                <c:pt idx="4">
                  <c:v>0.13110838488396073</c:v>
                </c:pt>
                <c:pt idx="5">
                  <c:v>0.13280761574918287</c:v>
                </c:pt>
                <c:pt idx="6">
                  <c:v>0.13218016593453069</c:v>
                </c:pt>
                <c:pt idx="7">
                  <c:v>0.13476077720817928</c:v>
                </c:pt>
                <c:pt idx="8">
                  <c:v>0.13535900235082224</c:v>
                </c:pt>
                <c:pt idx="9">
                  <c:v>0.13288020460143046</c:v>
                </c:pt>
                <c:pt idx="10">
                  <c:v>0.1406790551197773</c:v>
                </c:pt>
                <c:pt idx="11">
                  <c:v>0.13300607039798854</c:v>
                </c:pt>
                <c:pt idx="12">
                  <c:v>0.13354725696788977</c:v>
                </c:pt>
                <c:pt idx="13">
                  <c:v>0.13396504619024305</c:v>
                </c:pt>
                <c:pt idx="14">
                  <c:v>0.1344307544674799</c:v>
                </c:pt>
                <c:pt idx="15">
                  <c:v>0.13485954235650441</c:v>
                </c:pt>
                <c:pt idx="16">
                  <c:v>0.13527847789473338</c:v>
                </c:pt>
                <c:pt idx="17">
                  <c:v>0.13565641110824822</c:v>
                </c:pt>
                <c:pt idx="18">
                  <c:v>0.13604183040079124</c:v>
                </c:pt>
                <c:pt idx="19">
                  <c:v>0.13645854873465102</c:v>
                </c:pt>
                <c:pt idx="20">
                  <c:v>0.13686812497718973</c:v>
                </c:pt>
                <c:pt idx="21">
                  <c:v>0.13723562311508328</c:v>
                </c:pt>
                <c:pt idx="22">
                  <c:v>0.13762486778812064</c:v>
                </c:pt>
                <c:pt idx="23">
                  <c:v>0.13801265427445478</c:v>
                </c:pt>
                <c:pt idx="24">
                  <c:v>0.13842628124248657</c:v>
                </c:pt>
                <c:pt idx="25">
                  <c:v>0.13877497048988149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0.11945841645421473</c:v>
                </c:pt>
                <c:pt idx="1">
                  <c:v>0.11402130109633017</c:v>
                </c:pt>
                <c:pt idx="2">
                  <c:v>0.11254017845616936</c:v>
                </c:pt>
                <c:pt idx="3">
                  <c:v>0.10959179393877534</c:v>
                </c:pt>
                <c:pt idx="4">
                  <c:v>0.10880891864427829</c:v>
                </c:pt>
                <c:pt idx="5">
                  <c:v>0.1075763512644599</c:v>
                </c:pt>
                <c:pt idx="6">
                  <c:v>0.10222333150901822</c:v>
                </c:pt>
                <c:pt idx="7">
                  <c:v>0.1043025754821242</c:v>
                </c:pt>
                <c:pt idx="8">
                  <c:v>0.10456985768273661</c:v>
                </c:pt>
                <c:pt idx="9">
                  <c:v>9.825999405253294E-2</c:v>
                </c:pt>
                <c:pt idx="10">
                  <c:v>0.10174606744106182</c:v>
                </c:pt>
                <c:pt idx="11">
                  <c:v>9.7855496450598031E-2</c:v>
                </c:pt>
                <c:pt idx="12">
                  <c:v>9.6520055757701853E-2</c:v>
                </c:pt>
                <c:pt idx="13">
                  <c:v>9.5089840600388581E-2</c:v>
                </c:pt>
                <c:pt idx="14">
                  <c:v>9.3683086482280437E-2</c:v>
                </c:pt>
                <c:pt idx="15">
                  <c:v>9.2303765296099793E-2</c:v>
                </c:pt>
                <c:pt idx="16">
                  <c:v>9.0942857102948652E-2</c:v>
                </c:pt>
                <c:pt idx="17">
                  <c:v>8.9583993125757128E-2</c:v>
                </c:pt>
                <c:pt idx="18">
                  <c:v>8.8241573472431653E-2</c:v>
                </c:pt>
                <c:pt idx="19">
                  <c:v>8.6890504332312865E-2</c:v>
                </c:pt>
                <c:pt idx="20">
                  <c:v>8.5600467815647369E-2</c:v>
                </c:pt>
                <c:pt idx="21">
                  <c:v>8.4411452373102339E-2</c:v>
                </c:pt>
                <c:pt idx="22">
                  <c:v>8.3173220174888401E-2</c:v>
                </c:pt>
                <c:pt idx="23">
                  <c:v>8.1879204365816138E-2</c:v>
                </c:pt>
                <c:pt idx="24">
                  <c:v>8.032075110847367E-2</c:v>
                </c:pt>
                <c:pt idx="25">
                  <c:v>7.9059977596501782E-2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9.7659331717981621E-2</c:v>
                </c:pt>
                <c:pt idx="1">
                  <c:v>9.6189421126155875E-2</c:v>
                </c:pt>
                <c:pt idx="2">
                  <c:v>9.2442012712669205E-2</c:v>
                </c:pt>
                <c:pt idx="3">
                  <c:v>9.3833652206099502E-2</c:v>
                </c:pt>
                <c:pt idx="4">
                  <c:v>9.7575681982750864E-2</c:v>
                </c:pt>
                <c:pt idx="5">
                  <c:v>9.4723856098546291E-2</c:v>
                </c:pt>
                <c:pt idx="6">
                  <c:v>9.5457568024428771E-2</c:v>
                </c:pt>
                <c:pt idx="7">
                  <c:v>9.6287805781797464E-2</c:v>
                </c:pt>
                <c:pt idx="8">
                  <c:v>8.7490677443252715E-2</c:v>
                </c:pt>
                <c:pt idx="9">
                  <c:v>8.9982165436179096E-2</c:v>
                </c:pt>
                <c:pt idx="10">
                  <c:v>8.0763879323994966E-2</c:v>
                </c:pt>
                <c:pt idx="11">
                  <c:v>8.2742021237072694E-2</c:v>
                </c:pt>
                <c:pt idx="12">
                  <c:v>8.2541805531712434E-2</c:v>
                </c:pt>
                <c:pt idx="13">
                  <c:v>8.247569211013149E-2</c:v>
                </c:pt>
                <c:pt idx="14">
                  <c:v>8.2302188935750697E-2</c:v>
                </c:pt>
                <c:pt idx="15">
                  <c:v>8.1978025834843524E-2</c:v>
                </c:pt>
                <c:pt idx="16">
                  <c:v>8.1612685429079457E-2</c:v>
                </c:pt>
                <c:pt idx="17">
                  <c:v>8.1206626891458508E-2</c:v>
                </c:pt>
                <c:pt idx="18">
                  <c:v>8.085006451177261E-2</c:v>
                </c:pt>
                <c:pt idx="19">
                  <c:v>8.0492905035311063E-2</c:v>
                </c:pt>
                <c:pt idx="20">
                  <c:v>8.0144739001431348E-2</c:v>
                </c:pt>
                <c:pt idx="21">
                  <c:v>7.9784624858144387E-2</c:v>
                </c:pt>
                <c:pt idx="22">
                  <c:v>7.9407430333873708E-2</c:v>
                </c:pt>
                <c:pt idx="23">
                  <c:v>7.9016811756802488E-2</c:v>
                </c:pt>
                <c:pt idx="24">
                  <c:v>7.8694513034179125E-2</c:v>
                </c:pt>
                <c:pt idx="25">
                  <c:v>7.8342137164028713E-2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9.5842785512254072E-2</c:v>
                </c:pt>
                <c:pt idx="1">
                  <c:v>9.4110592402463625E-2</c:v>
                </c:pt>
                <c:pt idx="2">
                  <c:v>9.2402499549131115E-2</c:v>
                </c:pt>
                <c:pt idx="3">
                  <c:v>9.3931578734608223E-2</c:v>
                </c:pt>
                <c:pt idx="4">
                  <c:v>9.3509448443929527E-2</c:v>
                </c:pt>
                <c:pt idx="5">
                  <c:v>9.9211243530469409E-2</c:v>
                </c:pt>
                <c:pt idx="6">
                  <c:v>9.6050598054558733E-2</c:v>
                </c:pt>
                <c:pt idx="7">
                  <c:v>9.8502526205646576E-2</c:v>
                </c:pt>
                <c:pt idx="8">
                  <c:v>9.582275221559855E-2</c:v>
                </c:pt>
                <c:pt idx="9">
                  <c:v>9.8184453285151407E-2</c:v>
                </c:pt>
                <c:pt idx="10">
                  <c:v>9.5261627827894019E-2</c:v>
                </c:pt>
                <c:pt idx="11">
                  <c:v>9.736723879055742E-2</c:v>
                </c:pt>
                <c:pt idx="12">
                  <c:v>9.7409282011232903E-2</c:v>
                </c:pt>
                <c:pt idx="13">
                  <c:v>9.7473275727284786E-2</c:v>
                </c:pt>
                <c:pt idx="14">
                  <c:v>9.7578148679977494E-2</c:v>
                </c:pt>
                <c:pt idx="15">
                  <c:v>9.7811271958829285E-2</c:v>
                </c:pt>
                <c:pt idx="16">
                  <c:v>9.8045845907077794E-2</c:v>
                </c:pt>
                <c:pt idx="17">
                  <c:v>9.829565072999176E-2</c:v>
                </c:pt>
                <c:pt idx="18">
                  <c:v>9.8532484874658405E-2</c:v>
                </c:pt>
                <c:pt idx="19">
                  <c:v>9.8781964634490821E-2</c:v>
                </c:pt>
                <c:pt idx="20">
                  <c:v>9.9022150085094796E-2</c:v>
                </c:pt>
                <c:pt idx="21">
                  <c:v>9.9235876288449945E-2</c:v>
                </c:pt>
                <c:pt idx="22">
                  <c:v>9.9460343928465297E-2</c:v>
                </c:pt>
                <c:pt idx="23">
                  <c:v>9.9686127919147507E-2</c:v>
                </c:pt>
                <c:pt idx="24">
                  <c:v>9.98913777560584E-2</c:v>
                </c:pt>
                <c:pt idx="25">
                  <c:v>0.10008838186061168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7.6020240909440942E-2</c:v>
                </c:pt>
                <c:pt idx="1">
                  <c:v>8.0795280356797242E-2</c:v>
                </c:pt>
                <c:pt idx="2">
                  <c:v>8.3486016168393018E-2</c:v>
                </c:pt>
                <c:pt idx="3">
                  <c:v>8.3314653774756262E-2</c:v>
                </c:pt>
                <c:pt idx="4">
                  <c:v>7.9644325238838104E-2</c:v>
                </c:pt>
                <c:pt idx="5">
                  <c:v>7.8392081319684989E-2</c:v>
                </c:pt>
                <c:pt idx="6">
                  <c:v>7.7628018500752183E-2</c:v>
                </c:pt>
                <c:pt idx="7">
                  <c:v>7.5017021682003554E-2</c:v>
                </c:pt>
                <c:pt idx="8">
                  <c:v>7.6184944789129128E-2</c:v>
                </c:pt>
                <c:pt idx="9">
                  <c:v>7.3754725139528562E-2</c:v>
                </c:pt>
                <c:pt idx="10">
                  <c:v>7.5616882853822329E-2</c:v>
                </c:pt>
                <c:pt idx="11">
                  <c:v>7.4840533856215807E-2</c:v>
                </c:pt>
                <c:pt idx="12">
                  <c:v>7.4530350375754839E-2</c:v>
                </c:pt>
                <c:pt idx="13">
                  <c:v>7.4230330163998506E-2</c:v>
                </c:pt>
                <c:pt idx="14">
                  <c:v>7.3950907334189089E-2</c:v>
                </c:pt>
                <c:pt idx="15">
                  <c:v>7.3706603533271978E-2</c:v>
                </c:pt>
                <c:pt idx="16">
                  <c:v>7.3445283241542147E-2</c:v>
                </c:pt>
                <c:pt idx="17">
                  <c:v>7.3186735342235507E-2</c:v>
                </c:pt>
                <c:pt idx="18">
                  <c:v>7.2943714414631253E-2</c:v>
                </c:pt>
                <c:pt idx="19">
                  <c:v>7.2697173702196138E-2</c:v>
                </c:pt>
                <c:pt idx="20">
                  <c:v>7.2407756653403751E-2</c:v>
                </c:pt>
                <c:pt idx="21">
                  <c:v>7.2162580783410327E-2</c:v>
                </c:pt>
                <c:pt idx="22">
                  <c:v>7.187933332797565E-2</c:v>
                </c:pt>
                <c:pt idx="23">
                  <c:v>7.1599116974179769E-2</c:v>
                </c:pt>
                <c:pt idx="24">
                  <c:v>7.1317603007781574E-2</c:v>
                </c:pt>
                <c:pt idx="25">
                  <c:v>7.1060491706330331E-2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5.0241273423976517E-2</c:v>
                </c:pt>
                <c:pt idx="1">
                  <c:v>4.9970848400909082E-2</c:v>
                </c:pt>
                <c:pt idx="2">
                  <c:v>4.9641998812412658E-2</c:v>
                </c:pt>
                <c:pt idx="3">
                  <c:v>4.7401024264506313E-2</c:v>
                </c:pt>
                <c:pt idx="4">
                  <c:v>4.9768350487232188E-2</c:v>
                </c:pt>
                <c:pt idx="5">
                  <c:v>4.8167525649976693E-2</c:v>
                </c:pt>
                <c:pt idx="6">
                  <c:v>5.0597354756943914E-2</c:v>
                </c:pt>
                <c:pt idx="7">
                  <c:v>5.0196552271411302E-2</c:v>
                </c:pt>
                <c:pt idx="8">
                  <c:v>5.1317807936510286E-2</c:v>
                </c:pt>
                <c:pt idx="9">
                  <c:v>4.9723477555665196E-2</c:v>
                </c:pt>
                <c:pt idx="10">
                  <c:v>4.2585270711434406E-2</c:v>
                </c:pt>
                <c:pt idx="11">
                  <c:v>4.7518012513865504E-2</c:v>
                </c:pt>
                <c:pt idx="12">
                  <c:v>4.7097126354021732E-2</c:v>
                </c:pt>
                <c:pt idx="13">
                  <c:v>4.6867968345974363E-2</c:v>
                </c:pt>
                <c:pt idx="14">
                  <c:v>4.6639082473094173E-2</c:v>
                </c:pt>
                <c:pt idx="15">
                  <c:v>4.6365409239200642E-2</c:v>
                </c:pt>
                <c:pt idx="16">
                  <c:v>4.6102300612506725E-2</c:v>
                </c:pt>
                <c:pt idx="17">
                  <c:v>4.588300993598423E-2</c:v>
                </c:pt>
                <c:pt idx="18">
                  <c:v>4.5665479371906695E-2</c:v>
                </c:pt>
                <c:pt idx="19">
                  <c:v>4.5449100220220924E-2</c:v>
                </c:pt>
                <c:pt idx="20">
                  <c:v>4.5226070795715057E-2</c:v>
                </c:pt>
                <c:pt idx="21">
                  <c:v>4.5001963907581752E-2</c:v>
                </c:pt>
                <c:pt idx="22">
                  <c:v>4.4809842569829214E-2</c:v>
                </c:pt>
                <c:pt idx="23">
                  <c:v>4.4651767237040452E-2</c:v>
                </c:pt>
                <c:pt idx="24">
                  <c:v>4.4550837885909696E-2</c:v>
                </c:pt>
                <c:pt idx="25">
                  <c:v>4.4451169616784671E-2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0.11618194653503937</c:v>
                </c:pt>
                <c:pt idx="1">
                  <c:v>0.11769175622753648</c:v>
                </c:pt>
                <c:pt idx="2">
                  <c:v>0.11759940634178898</c:v>
                </c:pt>
                <c:pt idx="3">
                  <c:v>0.11345074324294113</c:v>
                </c:pt>
                <c:pt idx="4">
                  <c:v>0.11643625201351607</c:v>
                </c:pt>
                <c:pt idx="5">
                  <c:v>0.11511181830063938</c:v>
                </c:pt>
                <c:pt idx="6">
                  <c:v>0.11197470751327802</c:v>
                </c:pt>
                <c:pt idx="7">
                  <c:v>0.11191980973443115</c:v>
                </c:pt>
                <c:pt idx="8">
                  <c:v>0.11060912328436609</c:v>
                </c:pt>
                <c:pt idx="9">
                  <c:v>0.1096403157529494</c:v>
                </c:pt>
                <c:pt idx="10">
                  <c:v>0.10195045348262338</c:v>
                </c:pt>
                <c:pt idx="11">
                  <c:v>0.10274768666421312</c:v>
                </c:pt>
                <c:pt idx="12">
                  <c:v>0.10237658581803977</c:v>
                </c:pt>
                <c:pt idx="13">
                  <c:v>0.10171854753087224</c:v>
                </c:pt>
                <c:pt idx="14">
                  <c:v>0.10106038402744824</c:v>
                </c:pt>
                <c:pt idx="15">
                  <c:v>0.1003958523236723</c:v>
                </c:pt>
                <c:pt idx="16">
                  <c:v>9.9723278939709517E-2</c:v>
                </c:pt>
                <c:pt idx="17">
                  <c:v>9.9051734021871715E-2</c:v>
                </c:pt>
                <c:pt idx="18">
                  <c:v>9.8366864924728875E-2</c:v>
                </c:pt>
                <c:pt idx="19">
                  <c:v>9.7694767227652871E-2</c:v>
                </c:pt>
                <c:pt idx="20">
                  <c:v>9.7000497414046288E-2</c:v>
                </c:pt>
                <c:pt idx="21">
                  <c:v>9.6325013841383533E-2</c:v>
                </c:pt>
                <c:pt idx="22">
                  <c:v>9.5639888743400556E-2</c:v>
                </c:pt>
                <c:pt idx="23">
                  <c:v>9.5001159875177654E-2</c:v>
                </c:pt>
                <c:pt idx="24">
                  <c:v>9.4313193321901564E-2</c:v>
                </c:pt>
                <c:pt idx="25">
                  <c:v>9.356768180213626E-2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71.146135692720804</c:v>
                </c:pt>
                <c:pt idx="1">
                  <c:v>124.72401525098621</c:v>
                </c:pt>
                <c:pt idx="2">
                  <c:v>32.829861298064088</c:v>
                </c:pt>
                <c:pt idx="3">
                  <c:v>-19.816110722755013</c:v>
                </c:pt>
                <c:pt idx="4">
                  <c:v>-0.31296891771410174</c:v>
                </c:pt>
                <c:pt idx="5">
                  <c:v>19.173643652742555</c:v>
                </c:pt>
                <c:pt idx="6">
                  <c:v>-3.7894976008693675</c:v>
                </c:pt>
                <c:pt idx="7">
                  <c:v>19.478886636505877</c:v>
                </c:pt>
                <c:pt idx="8">
                  <c:v>1.0590347090845853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-0.63772087146378453</c:v>
                </c:pt>
                <c:pt idx="1">
                  <c:v>27.099098730383048</c:v>
                </c:pt>
                <c:pt idx="2">
                  <c:v>22.271999990073709</c:v>
                </c:pt>
                <c:pt idx="3">
                  <c:v>5.4433089191139743</c:v>
                </c:pt>
                <c:pt idx="4">
                  <c:v>-55.009556339440621</c:v>
                </c:pt>
                <c:pt idx="5">
                  <c:v>-25.529094863731473</c:v>
                </c:pt>
                <c:pt idx="6">
                  <c:v>0.43839252687126873</c:v>
                </c:pt>
                <c:pt idx="7">
                  <c:v>-40.279956717534247</c:v>
                </c:pt>
                <c:pt idx="8">
                  <c:v>-49.903471373846742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19.2859074022507</c:v>
                </c:pt>
                <c:pt idx="1">
                  <c:v>83.182188240146388</c:v>
                </c:pt>
                <c:pt idx="2">
                  <c:v>-10.609595796950657</c:v>
                </c:pt>
                <c:pt idx="3">
                  <c:v>-33.651789520067439</c:v>
                </c:pt>
                <c:pt idx="4">
                  <c:v>16.520776739172391</c:v>
                </c:pt>
                <c:pt idx="5">
                  <c:v>25.033917925144749</c:v>
                </c:pt>
                <c:pt idx="6">
                  <c:v>0.34231627405648624</c:v>
                </c:pt>
                <c:pt idx="7">
                  <c:v>24.297822503263319</c:v>
                </c:pt>
                <c:pt idx="8">
                  <c:v>5.5294562358901089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71.169076408869955</c:v>
                </c:pt>
                <c:pt idx="1">
                  <c:v>113.02840888815035</c:v>
                </c:pt>
                <c:pt idx="2">
                  <c:v>45.673051652139861</c:v>
                </c:pt>
                <c:pt idx="3">
                  <c:v>-50.795321164883717</c:v>
                </c:pt>
                <c:pt idx="4">
                  <c:v>-3.2372523559642445</c:v>
                </c:pt>
                <c:pt idx="5">
                  <c:v>30.226324014655233</c:v>
                </c:pt>
                <c:pt idx="6">
                  <c:v>0.29934982279957012</c:v>
                </c:pt>
                <c:pt idx="7">
                  <c:v>-1.0983818143923827</c:v>
                </c:pt>
                <c:pt idx="8">
                  <c:v>-16.205255454795235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90.454983811120655</c:v>
                </c:pt>
                <c:pt idx="1">
                  <c:v>196.21059712829674</c:v>
                </c:pt>
                <c:pt idx="2">
                  <c:v>35.063455855189204</c:v>
                </c:pt>
                <c:pt idx="3">
                  <c:v>-84.447110684951156</c:v>
                </c:pt>
                <c:pt idx="4">
                  <c:v>13.283524383208146</c:v>
                </c:pt>
                <c:pt idx="5">
                  <c:v>55.260241939799982</c:v>
                </c:pt>
                <c:pt idx="6">
                  <c:v>0.64166609685605636</c:v>
                </c:pt>
                <c:pt idx="7">
                  <c:v>23.199440688870936</c:v>
                </c:pt>
                <c:pt idx="8">
                  <c:v>-10.675799218905127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58.207766937093567</c:v>
                </c:pt>
                <c:pt idx="1">
                  <c:v>104.78304006087353</c:v>
                </c:pt>
                <c:pt idx="2">
                  <c:v>38.231985974770168</c:v>
                </c:pt>
                <c:pt idx="3">
                  <c:v>-85.752021123979546</c:v>
                </c:pt>
                <c:pt idx="4">
                  <c:v>18.256686622720331</c:v>
                </c:pt>
                <c:pt idx="5">
                  <c:v>23.113001777960676</c:v>
                </c:pt>
                <c:pt idx="6">
                  <c:v>-9.7051721680492449</c:v>
                </c:pt>
                <c:pt idx="7">
                  <c:v>10.562762786434753</c:v>
                </c:pt>
                <c:pt idx="8">
                  <c:v>-5.033050867427761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32.24721687402706</c:v>
                </c:pt>
                <c:pt idx="1">
                  <c:v>91.427557067424232</c:v>
                </c:pt>
                <c:pt idx="2">
                  <c:v>-3.1685301195797138</c:v>
                </c:pt>
                <c:pt idx="3">
                  <c:v>1.3049104390294133</c:v>
                </c:pt>
                <c:pt idx="4">
                  <c:v>-4.9731622395126465</c:v>
                </c:pt>
                <c:pt idx="5">
                  <c:v>32.14724016183979</c:v>
                </c:pt>
                <c:pt idx="6">
                  <c:v>10.346838264905955</c:v>
                </c:pt>
                <c:pt idx="7">
                  <c:v>12.636677902435707</c:v>
                </c:pt>
                <c:pt idx="8">
                  <c:v>-5.6427483514771382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15.117736113323318</c:v>
                </c:pt>
                <c:pt idx="1">
                  <c:v>9.1406797484410163E-3</c:v>
                </c:pt>
                <c:pt idx="2">
                  <c:v>6.7724911918028852</c:v>
                </c:pt>
                <c:pt idx="3">
                  <c:v>2.065226521431164</c:v>
                </c:pt>
                <c:pt idx="4">
                  <c:v>22.565796686760251</c:v>
                </c:pt>
                <c:pt idx="5">
                  <c:v>8.6382311901496251</c:v>
                </c:pt>
                <c:pt idx="6">
                  <c:v>-1.5052661341416904</c:v>
                </c:pt>
                <c:pt idx="7">
                  <c:v>9.0633194701489259</c:v>
                </c:pt>
                <c:pt idx="8">
                  <c:v>7.8453242844305784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22.807002133763731</c:v>
                </c:pt>
                <c:pt idx="1">
                  <c:v>43.175314964938565</c:v>
                </c:pt>
                <c:pt idx="2">
                  <c:v>4.055773503446062</c:v>
                </c:pt>
                <c:pt idx="3">
                  <c:v>-37.996461078619177</c:v>
                </c:pt>
                <c:pt idx="4">
                  <c:v>9.3941450872248282</c:v>
                </c:pt>
                <c:pt idx="5">
                  <c:v>8.5702049773701958</c:v>
                </c:pt>
                <c:pt idx="6">
                  <c:v>-1.0764816306382272</c:v>
                </c:pt>
                <c:pt idx="7">
                  <c:v>14.763454217049883</c:v>
                </c:pt>
                <c:pt idx="8">
                  <c:v>-11.530952179461735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52.530245564032953</c:v>
                </c:pt>
                <c:pt idx="1">
                  <c:v>153.02614148361044</c:v>
                </c:pt>
                <c:pt idx="2">
                  <c:v>24.235191159941508</c:v>
                </c:pt>
                <c:pt idx="3">
                  <c:v>-48.515876127763391</c:v>
                </c:pt>
                <c:pt idx="4">
                  <c:v>-18.676417390776749</c:v>
                </c:pt>
                <c:pt idx="5">
                  <c:v>38.051805772280233</c:v>
                </c:pt>
                <c:pt idx="6">
                  <c:v>3.2234138616361321</c:v>
                </c:pt>
                <c:pt idx="7">
                  <c:v>-0.62733299832835598</c:v>
                </c:pt>
                <c:pt idx="8">
                  <c:v>-6.9901713238741365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4.4544292772319238</c:v>
                </c:pt>
                <c:pt idx="1">
                  <c:v>3.4431318857977971</c:v>
                </c:pt>
                <c:pt idx="2">
                  <c:v>5.3967128078051729</c:v>
                </c:pt>
                <c:pt idx="3">
                  <c:v>-0.60801359120313236</c:v>
                </c:pt>
                <c:pt idx="4">
                  <c:v>6.5406355370015596</c:v>
                </c:pt>
                <c:pt idx="5">
                  <c:v>5.2158651962068134</c:v>
                </c:pt>
                <c:pt idx="6">
                  <c:v>-0.68663257865583738</c:v>
                </c:pt>
                <c:pt idx="7">
                  <c:v>1.460676743763706</c:v>
                </c:pt>
                <c:pt idx="8">
                  <c:v>1.3541947246175869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14.107874422289719</c:v>
                </c:pt>
                <c:pt idx="1">
                  <c:v>23.888440079836016</c:v>
                </c:pt>
                <c:pt idx="2">
                  <c:v>6.8865051228418679</c:v>
                </c:pt>
                <c:pt idx="3">
                  <c:v>-34.468761672609332</c:v>
                </c:pt>
                <c:pt idx="4">
                  <c:v>3.7451673336578644</c:v>
                </c:pt>
                <c:pt idx="5">
                  <c:v>0.43219944366398977</c:v>
                </c:pt>
                <c:pt idx="6">
                  <c:v>-5.6444482240759442</c:v>
                </c:pt>
                <c:pt idx="7">
                  <c:v>7.6428721506233739</c:v>
                </c:pt>
                <c:pt idx="8">
                  <c:v>-11.856848662288598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39.645463237571505</c:v>
                </c:pt>
                <c:pt idx="1">
                  <c:v>77.451468095239534</c:v>
                </c:pt>
                <c:pt idx="2">
                  <c:v>25.948768044122914</c:v>
                </c:pt>
                <c:pt idx="3">
                  <c:v>-50.67524586016799</c:v>
                </c:pt>
                <c:pt idx="4">
                  <c:v>7.9708837520608604</c:v>
                </c:pt>
                <c:pt idx="5">
                  <c:v>17.464937138089738</c:v>
                </c:pt>
                <c:pt idx="6">
                  <c:v>-3.37409136531749</c:v>
                </c:pt>
                <c:pt idx="7">
                  <c:v>1.4592138920477211</c:v>
                </c:pt>
                <c:pt idx="8">
                  <c:v>5.469603070242691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10.663306836091166</c:v>
                </c:pt>
                <c:pt idx="1">
                  <c:v>-3.4339912060493418</c:v>
                </c:pt>
                <c:pt idx="2">
                  <c:v>1.3757783839977691</c:v>
                </c:pt>
                <c:pt idx="3">
                  <c:v>2.6732401126343213</c:v>
                </c:pt>
                <c:pt idx="4">
                  <c:v>16.025161149758517</c:v>
                </c:pt>
                <c:pt idx="5">
                  <c:v>3.4223659939428082</c:v>
                </c:pt>
                <c:pt idx="6">
                  <c:v>-0.8186335554858708</c:v>
                </c:pt>
                <c:pt idx="7">
                  <c:v>7.6026427263852128</c:v>
                </c:pt>
                <c:pt idx="8">
                  <c:v>6.4911295598130323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8.6991277114740697</c:v>
                </c:pt>
                <c:pt idx="1">
                  <c:v>19.286874885102591</c:v>
                </c:pt>
                <c:pt idx="2">
                  <c:v>-2.8307316193958059</c:v>
                </c:pt>
                <c:pt idx="3">
                  <c:v>-3.5276994060097735</c:v>
                </c:pt>
                <c:pt idx="4">
                  <c:v>5.6489777535670278</c:v>
                </c:pt>
                <c:pt idx="5">
                  <c:v>8.1380055337061918</c:v>
                </c:pt>
                <c:pt idx="6">
                  <c:v>4.5679665934379869</c:v>
                </c:pt>
                <c:pt idx="7">
                  <c:v>7.1205820664264792</c:v>
                </c:pt>
                <c:pt idx="8">
                  <c:v>0.32589648282655048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12.884782326461618</c:v>
                </c:pt>
                <c:pt idx="1">
                  <c:v>75.574673388371025</c:v>
                </c:pt>
                <c:pt idx="2">
                  <c:v>-1.7135768841808385</c:v>
                </c:pt>
                <c:pt idx="3">
                  <c:v>2.1593697324049543</c:v>
                </c:pt>
                <c:pt idx="4">
                  <c:v>-26.647301142837762</c:v>
                </c:pt>
                <c:pt idx="5">
                  <c:v>20.586868634190715</c:v>
                </c:pt>
                <c:pt idx="6">
                  <c:v>6.5975052269537002</c:v>
                </c:pt>
                <c:pt idx="7">
                  <c:v>-2.0865468903759563</c:v>
                </c:pt>
                <c:pt idx="8">
                  <c:v>-12.459774394116579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239.45176236383077</c:v>
                </c:pt>
                <c:pt idx="1">
                  <c:v>221.44759363879021</c:v>
                </c:pt>
                <c:pt idx="2">
                  <c:v>181.66591635737331</c:v>
                </c:pt>
                <c:pt idx="3">
                  <c:v>195.09836927296956</c:v>
                </c:pt>
                <c:pt idx="4">
                  <c:v>145.83100220462376</c:v>
                </c:pt>
                <c:pt idx="5">
                  <c:v>178.02683354792828</c:v>
                </c:pt>
                <c:pt idx="6">
                  <c:v>168.12466302184507</c:v>
                </c:pt>
                <c:pt idx="7">
                  <c:v>172.67650208673712</c:v>
                </c:pt>
                <c:pt idx="8">
                  <c:v>162.69209794702246</c:v>
                </c:pt>
                <c:pt idx="9">
                  <c:v>183.29935465198503</c:v>
                </c:pt>
                <c:pt idx="10">
                  <c:v>159.13703196700618</c:v>
                </c:pt>
                <c:pt idx="11">
                  <c:v>178.87115549434199</c:v>
                </c:pt>
                <c:pt idx="12">
                  <c:v>160.47350522834239</c:v>
                </c:pt>
                <c:pt idx="13">
                  <c:v>156.79209998762542</c:v>
                </c:pt>
                <c:pt idx="14">
                  <c:v>152.72699920055541</c:v>
                </c:pt>
                <c:pt idx="15">
                  <c:v>152.22544907890205</c:v>
                </c:pt>
                <c:pt idx="16">
                  <c:v>151.97157030062598</c:v>
                </c:pt>
                <c:pt idx="17">
                  <c:v>151.44954814726873</c:v>
                </c:pt>
                <c:pt idx="18">
                  <c:v>150.73174172683599</c:v>
                </c:pt>
                <c:pt idx="19">
                  <c:v>149.81179859331237</c:v>
                </c:pt>
                <c:pt idx="20">
                  <c:v>148.74860881397336</c:v>
                </c:pt>
                <c:pt idx="21">
                  <c:v>147.46963881766555</c:v>
                </c:pt>
                <c:pt idx="22">
                  <c:v>145.98338949328715</c:v>
                </c:pt>
                <c:pt idx="23">
                  <c:v>144.29562866258877</c:v>
                </c:pt>
                <c:pt idx="24">
                  <c:v>142.73797165916861</c:v>
                </c:pt>
                <c:pt idx="25">
                  <c:v>146.12030333365399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668.63126848189597</c:v>
                </c:pt>
                <c:pt idx="1">
                  <c:v>655.96555641699047</c:v>
                </c:pt>
                <c:pt idx="2">
                  <c:v>636.69750012271959</c:v>
                </c:pt>
                <c:pt idx="3">
                  <c:v>612.3803026219731</c:v>
                </c:pt>
                <c:pt idx="4">
                  <c:v>610.33258166779103</c:v>
                </c:pt>
                <c:pt idx="5">
                  <c:v>630.38516864689132</c:v>
                </c:pt>
                <c:pt idx="6">
                  <c:v>641.60921893193063</c:v>
                </c:pt>
                <c:pt idx="7">
                  <c:v>591.91263471962986</c:v>
                </c:pt>
                <c:pt idx="8">
                  <c:v>573.20203417649282</c:v>
                </c:pt>
                <c:pt idx="9">
                  <c:v>579.51116388494336</c:v>
                </c:pt>
                <c:pt idx="10">
                  <c:v>501.670134826469</c:v>
                </c:pt>
                <c:pt idx="11">
                  <c:v>547.66304683137412</c:v>
                </c:pt>
                <c:pt idx="12">
                  <c:v>514.64359920673314</c:v>
                </c:pt>
                <c:pt idx="13">
                  <c:v>501.674162603713</c:v>
                </c:pt>
                <c:pt idx="14">
                  <c:v>489.06046283803767</c:v>
                </c:pt>
                <c:pt idx="15">
                  <c:v>474.6268466306492</c:v>
                </c:pt>
                <c:pt idx="16">
                  <c:v>459.77716521905683</c:v>
                </c:pt>
                <c:pt idx="17">
                  <c:v>444.70360189216223</c:v>
                </c:pt>
                <c:pt idx="18">
                  <c:v>429.62717297629069</c:v>
                </c:pt>
                <c:pt idx="19">
                  <c:v>414.52542509471027</c:v>
                </c:pt>
                <c:pt idx="20">
                  <c:v>399.55911295403774</c:v>
                </c:pt>
                <c:pt idx="21">
                  <c:v>384.51764369048692</c:v>
                </c:pt>
                <c:pt idx="22">
                  <c:v>369.42483314753338</c:v>
                </c:pt>
                <c:pt idx="23">
                  <c:v>354.29119668278912</c:v>
                </c:pt>
                <c:pt idx="24">
                  <c:v>339.05027525991443</c:v>
                </c:pt>
                <c:pt idx="25">
                  <c:v>323.24278105025672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889.95760759883262</c:v>
                </c:pt>
                <c:pt idx="1">
                  <c:v>912.33236890620469</c:v>
                </c:pt>
                <c:pt idx="2">
                  <c:v>911.79457944214425</c:v>
                </c:pt>
                <c:pt idx="3">
                  <c:v>923.76474748868134</c:v>
                </c:pt>
                <c:pt idx="4">
                  <c:v>912.72907522364176</c:v>
                </c:pt>
                <c:pt idx="5">
                  <c:v>917.61093866479712</c:v>
                </c:pt>
                <c:pt idx="6">
                  <c:v>953.40601517949835</c:v>
                </c:pt>
                <c:pt idx="7">
                  <c:v>911.46955817520256</c:v>
                </c:pt>
                <c:pt idx="8">
                  <c:v>871.30088208367954</c:v>
                </c:pt>
                <c:pt idx="9">
                  <c:v>916.20123138416591</c:v>
                </c:pt>
                <c:pt idx="10">
                  <c:v>835.06843528032448</c:v>
                </c:pt>
                <c:pt idx="11">
                  <c:v>875.87972562974346</c:v>
                </c:pt>
                <c:pt idx="12">
                  <c:v>845.46478454648911</c:v>
                </c:pt>
                <c:pt idx="13">
                  <c:v>836.69505697930538</c:v>
                </c:pt>
                <c:pt idx="14">
                  <c:v>828.65242532852938</c:v>
                </c:pt>
                <c:pt idx="15">
                  <c:v>817.5391043159741</c:v>
                </c:pt>
                <c:pt idx="16">
                  <c:v>805.67228670628901</c:v>
                </c:pt>
                <c:pt idx="17">
                  <c:v>793.41144271673852</c:v>
                </c:pt>
                <c:pt idx="18">
                  <c:v>781.11800635258703</c:v>
                </c:pt>
                <c:pt idx="19">
                  <c:v>768.76885878880353</c:v>
                </c:pt>
                <c:pt idx="20">
                  <c:v>756.6612997651381</c:v>
                </c:pt>
                <c:pt idx="21">
                  <c:v>744.43284013067557</c:v>
                </c:pt>
                <c:pt idx="22">
                  <c:v>732.13096984845117</c:v>
                </c:pt>
                <c:pt idx="23">
                  <c:v>719.79067501883026</c:v>
                </c:pt>
                <c:pt idx="24">
                  <c:v>707.30626929992764</c:v>
                </c:pt>
                <c:pt idx="25">
                  <c:v>693.92363359280932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900.5674144343601</c:v>
                </c:pt>
                <c:pt idx="1">
                  <c:v>889.6882233015765</c:v>
                </c:pt>
                <c:pt idx="2">
                  <c:v>942.91376662107291</c:v>
                </c:pt>
                <c:pt idx="3">
                  <c:v>885.01239222441541</c:v>
                </c:pt>
                <c:pt idx="4">
                  <c:v>920.66677128253718</c:v>
                </c:pt>
                <c:pt idx="5">
                  <c:v>952.99822577400528</c:v>
                </c:pt>
                <c:pt idx="6">
                  <c:v>1000.5777120640998</c:v>
                </c:pt>
                <c:pt idx="7">
                  <c:v>968.65729113099599</c:v>
                </c:pt>
                <c:pt idx="8">
                  <c:v>960.2453887201915</c:v>
                </c:pt>
                <c:pt idx="9">
                  <c:v>932.63404687352386</c:v>
                </c:pt>
                <c:pt idx="10">
                  <c:v>968.37294223323522</c:v>
                </c:pt>
                <c:pt idx="11">
                  <c:v>930.75408821715075</c:v>
                </c:pt>
                <c:pt idx="12">
                  <c:v>944.91611690544289</c:v>
                </c:pt>
                <c:pt idx="13">
                  <c:v>947.465809406836</c:v>
                </c:pt>
                <c:pt idx="14">
                  <c:v>951.10423495835687</c:v>
                </c:pt>
                <c:pt idx="15">
                  <c:v>951.46932904236132</c:v>
                </c:pt>
                <c:pt idx="16">
                  <c:v>951.15716171039639</c:v>
                </c:pt>
                <c:pt idx="17">
                  <c:v>950.57204579282677</c:v>
                </c:pt>
                <c:pt idx="18">
                  <c:v>950.1436586161592</c:v>
                </c:pt>
                <c:pt idx="19">
                  <c:v>949.85479786671863</c:v>
                </c:pt>
                <c:pt idx="20">
                  <c:v>950.08704898661358</c:v>
                </c:pt>
                <c:pt idx="21">
                  <c:v>950.4099720173906</c:v>
                </c:pt>
                <c:pt idx="22">
                  <c:v>950.89377313497687</c:v>
                </c:pt>
                <c:pt idx="23">
                  <c:v>951.59903913370579</c:v>
                </c:pt>
                <c:pt idx="24">
                  <c:v>952.40640162571731</c:v>
                </c:pt>
                <c:pt idx="25">
                  <c:v>952.36226811698339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233.4772949159007</c:v>
                </c:pt>
                <c:pt idx="1">
                  <c:v>246.81351816081377</c:v>
                </c:pt>
                <c:pt idx="2">
                  <c:v>263.27862121552175</c:v>
                </c:pt>
                <c:pt idx="3">
                  <c:v>264.24130058982854</c:v>
                </c:pt>
                <c:pt idx="4">
                  <c:v>280.96166345167353</c:v>
                </c:pt>
                <c:pt idx="5">
                  <c:v>268.38895806850383</c:v>
                </c:pt>
                <c:pt idx="6">
                  <c:v>272.94443939747083</c:v>
                </c:pt>
                <c:pt idx="7">
                  <c:v>280.6707305052177</c:v>
                </c:pt>
                <c:pt idx="8">
                  <c:v>276.07990748959577</c:v>
                </c:pt>
                <c:pt idx="9">
                  <c:v>301.53649383345015</c:v>
                </c:pt>
                <c:pt idx="10">
                  <c:v>300.52367957540764</c:v>
                </c:pt>
                <c:pt idx="11">
                  <c:v>292.11924538324149</c:v>
                </c:pt>
                <c:pt idx="12">
                  <c:v>296.6787034801572</c:v>
                </c:pt>
                <c:pt idx="13">
                  <c:v>301.10268483008633</c:v>
                </c:pt>
                <c:pt idx="14">
                  <c:v>305.95647750098578</c:v>
                </c:pt>
                <c:pt idx="15">
                  <c:v>309.73644408236737</c:v>
                </c:pt>
                <c:pt idx="16">
                  <c:v>313.51316279788023</c:v>
                </c:pt>
                <c:pt idx="17">
                  <c:v>317.25378296159414</c:v>
                </c:pt>
                <c:pt idx="18">
                  <c:v>321.14542026060315</c:v>
                </c:pt>
                <c:pt idx="19">
                  <c:v>325.18336183191724</c:v>
                </c:pt>
                <c:pt idx="20">
                  <c:v>329.50934539894109</c:v>
                </c:pt>
                <c:pt idx="21" formatCode="General">
                  <c:v>333.9239794944495</c:v>
                </c:pt>
                <c:pt idx="22" formatCode="General">
                  <c:v>338.42087425630262</c:v>
                </c:pt>
                <c:pt idx="23" formatCode="General">
                  <c:v>343.13752307340019</c:v>
                </c:pt>
                <c:pt idx="24" formatCode="General">
                  <c:v>348.10248837917396</c:v>
                </c:pt>
                <c:pt idx="25">
                  <c:v>352.74126299098032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269.92973036267682</c:v>
                </c:pt>
                <c:pt idx="1">
                  <c:v>269.94104405786697</c:v>
                </c:pt>
                <c:pt idx="2">
                  <c:v>280.8288030006521</c:v>
                </c:pt>
                <c:pt idx="3">
                  <c:v>279.45600459825465</c:v>
                </c:pt>
                <c:pt idx="4">
                  <c:v>285.31513908011704</c:v>
                </c:pt>
                <c:pt idx="5">
                  <c:v>274.90898508921384</c:v>
                </c:pt>
                <c:pt idx="6">
                  <c:v>274.36893282166426</c:v>
                </c:pt>
                <c:pt idx="7">
                  <c:v>279.28316926055271</c:v>
                </c:pt>
                <c:pt idx="8">
                  <c:v>275.31701169105941</c:v>
                </c:pt>
                <c:pt idx="9">
                  <c:v>294.26202309881961</c:v>
                </c:pt>
                <c:pt idx="10">
                  <c:v>291.009137032409</c:v>
                </c:pt>
                <c:pt idx="11">
                  <c:v>281.00512811286694</c:v>
                </c:pt>
                <c:pt idx="12">
                  <c:v>283.80140983586966</c:v>
                </c:pt>
                <c:pt idx="13">
                  <c:v>286.43775141512748</c:v>
                </c:pt>
                <c:pt idx="14">
                  <c:v>289.76119291134688</c:v>
                </c:pt>
                <c:pt idx="15">
                  <c:v>292.22350291150536</c:v>
                </c:pt>
                <c:pt idx="16">
                  <c:v>294.8371628063237</c:v>
                </c:pt>
                <c:pt idx="17">
                  <c:v>297.36198044058887</c:v>
                </c:pt>
                <c:pt idx="18">
                  <c:v>299.95079549568754</c:v>
                </c:pt>
                <c:pt idx="19">
                  <c:v>302.98616540870688</c:v>
                </c:pt>
                <c:pt idx="20">
                  <c:v>306.29778941094105</c:v>
                </c:pt>
                <c:pt idx="21" formatCode="General">
                  <c:v>309.79486227352379</c:v>
                </c:pt>
                <c:pt idx="22" formatCode="General">
                  <c:v>313.60191821966106</c:v>
                </c:pt>
                <c:pt idx="23" formatCode="General">
                  <c:v>317.67085749585124</c:v>
                </c:pt>
                <c:pt idx="24" formatCode="General">
                  <c:v>321.86325709423841</c:v>
                </c:pt>
                <c:pt idx="25">
                  <c:v>325.78987252967096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755.65652952501</c:v>
                </c:pt>
                <c:pt idx="1">
                  <c:v>808.16036929759173</c:v>
                </c:pt>
                <c:pt idx="2">
                  <c:v>875.21644049800375</c:v>
                </c:pt>
                <c:pt idx="3">
                  <c:v>913.77603371810164</c:v>
                </c:pt>
                <c:pt idx="4">
                  <c:v>969.8143489949133</c:v>
                </c:pt>
                <c:pt idx="5">
                  <c:v>964.48628414787561</c:v>
                </c:pt>
                <c:pt idx="6">
                  <c:v>969.68412353195004</c:v>
                </c:pt>
                <c:pt idx="7">
                  <c:v>984.43274567527806</c:v>
                </c:pt>
                <c:pt idx="8">
                  <c:v>1001.4879256836869</c:v>
                </c:pt>
                <c:pt idx="9">
                  <c:v>1090.5369799969051</c:v>
                </c:pt>
                <c:pt idx="10">
                  <c:v>1078.7139192177285</c:v>
                </c:pt>
                <c:pt idx="11">
                  <c:v>1080.4789490937044</c:v>
                </c:pt>
                <c:pt idx="12">
                  <c:v>1095.8370213641847</c:v>
                </c:pt>
                <c:pt idx="13">
                  <c:v>1116.1279944433165</c:v>
                </c:pt>
                <c:pt idx="14">
                  <c:v>1137.6931760419186</c:v>
                </c:pt>
                <c:pt idx="15">
                  <c:v>1155.4837800438711</c:v>
                </c:pt>
                <c:pt idx="16">
                  <c:v>1172.0456811210158</c:v>
                </c:pt>
                <c:pt idx="17">
                  <c:v>1188.4354873701157</c:v>
                </c:pt>
                <c:pt idx="18">
                  <c:v>1205.0888097975576</c:v>
                </c:pt>
                <c:pt idx="19">
                  <c:v>1221.6244800378001</c:v>
                </c:pt>
                <c:pt idx="20">
                  <c:v>1238.8222033740394</c:v>
                </c:pt>
                <c:pt idx="21" formatCode="General">
                  <c:v>1256.1778644272001</c:v>
                </c:pt>
                <c:pt idx="22" formatCode="General">
                  <c:v>1273.7223814869931</c:v>
                </c:pt>
                <c:pt idx="23" formatCode="General">
                  <c:v>1291.513576186293</c:v>
                </c:pt>
                <c:pt idx="24" formatCode="General">
                  <c:v>1309.4580207359807</c:v>
                </c:pt>
                <c:pt idx="25" formatCode="General">
                  <c:v>1326.7690714466755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348.23477154493457</c:v>
                </c:pt>
                <c:pt idx="1">
                  <c:v>350.28234193029419</c:v>
                </c:pt>
                <c:pt idx="2">
                  <c:v>378.85218991703522</c:v>
                </c:pt>
                <c:pt idx="3">
                  <c:v>367.28994731319682</c:v>
                </c:pt>
                <c:pt idx="4">
                  <c:v>423.35457023968218</c:v>
                </c:pt>
                <c:pt idx="5">
                  <c:v>454.96997951564327</c:v>
                </c:pt>
                <c:pt idx="6">
                  <c:v>540.94674050964488</c:v>
                </c:pt>
                <c:pt idx="7">
                  <c:v>543.24062375906192</c:v>
                </c:pt>
                <c:pt idx="8">
                  <c:v>536.75021712597731</c:v>
                </c:pt>
                <c:pt idx="9">
                  <c:v>572.40848813388754</c:v>
                </c:pt>
                <c:pt idx="10">
                  <c:v>613.98358256700556</c:v>
                </c:pt>
                <c:pt idx="11">
                  <c:v>581.35243273807725</c:v>
                </c:pt>
                <c:pt idx="12">
                  <c:v>638.63577851015043</c:v>
                </c:pt>
                <c:pt idx="13">
                  <c:v>663.70520378005699</c:v>
                </c:pt>
                <c:pt idx="14">
                  <c:v>689.22825893675781</c:v>
                </c:pt>
                <c:pt idx="15">
                  <c:v>711.92163266160435</c:v>
                </c:pt>
                <c:pt idx="16">
                  <c:v>733.57010219459039</c:v>
                </c:pt>
                <c:pt idx="17">
                  <c:v>754.46217460352977</c:v>
                </c:pt>
                <c:pt idx="18">
                  <c:v>774.91175065132529</c:v>
                </c:pt>
                <c:pt idx="19">
                  <c:v>794.937480271406</c:v>
                </c:pt>
                <c:pt idx="20">
                  <c:v>814.82998545837756</c:v>
                </c:pt>
                <c:pt idx="21" formatCode="General">
                  <c:v>834.24644078664005</c:v>
                </c:pt>
                <c:pt idx="22" formatCode="General">
                  <c:v>853.22666916343667</c:v>
                </c:pt>
                <c:pt idx="23" formatCode="General">
                  <c:v>871.84438679083507</c:v>
                </c:pt>
                <c:pt idx="24" formatCode="General">
                  <c:v>889.94744775562174</c:v>
                </c:pt>
                <c:pt idx="25" formatCode="General">
                  <c:v>906.70848818726859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49.945620774575687</c:v>
                </c:pt>
                <c:pt idx="1">
                  <c:v>48.832984291808785</c:v>
                </c:pt>
                <c:pt idx="2">
                  <c:v>53.442182827573959</c:v>
                </c:pt>
                <c:pt idx="3">
                  <c:v>52.55790217398593</c:v>
                </c:pt>
                <c:pt idx="4">
                  <c:v>58.895847854548478</c:v>
                </c:pt>
                <c:pt idx="5">
                  <c:v>63.925626544919652</c:v>
                </c:pt>
                <c:pt idx="6">
                  <c:v>76.10115454085259</c:v>
                </c:pt>
                <c:pt idx="7">
                  <c:v>75.693744686557679</c:v>
                </c:pt>
                <c:pt idx="8">
                  <c:v>74.734535081143321</c:v>
                </c:pt>
                <c:pt idx="9">
                  <c:v>79.804218140864705</c:v>
                </c:pt>
                <c:pt idx="10">
                  <c:v>85.608137299381966</c:v>
                </c:pt>
                <c:pt idx="11">
                  <c:v>81.276228498062622</c:v>
                </c:pt>
                <c:pt idx="12">
                  <c:v>88.864080921308755</c:v>
                </c:pt>
                <c:pt idx="13">
                  <c:v>92.251236552483945</c:v>
                </c:pt>
                <c:pt idx="14">
                  <c:v>95.69877228204119</c:v>
                </c:pt>
                <c:pt idx="15">
                  <c:v>98.791911234629595</c:v>
                </c:pt>
                <c:pt idx="16">
                  <c:v>101.75270714583466</c:v>
                </c:pt>
                <c:pt idx="17">
                  <c:v>104.61793607529651</c:v>
                </c:pt>
                <c:pt idx="18">
                  <c:v>107.42664412274783</c:v>
                </c:pt>
                <c:pt idx="19">
                  <c:v>110.14863210778752</c:v>
                </c:pt>
                <c:pt idx="20">
                  <c:v>112.85660583909305</c:v>
                </c:pt>
                <c:pt idx="21" formatCode="General">
                  <c:v>115.49375836325272</c:v>
                </c:pt>
                <c:pt idx="22" formatCode="General">
                  <c:v>118.08119125102154</c:v>
                </c:pt>
                <c:pt idx="23" formatCode="General">
                  <c:v>120.60511695821098</c:v>
                </c:pt>
                <c:pt idx="24" formatCode="General">
                  <c:v>123.09586819437654</c:v>
                </c:pt>
                <c:pt idx="25" formatCode="General">
                  <c:v>125.42031875014752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239.45176236383077</c:v>
                </c:pt>
                <c:pt idx="1">
                  <c:v>221.44759363879021</c:v>
                </c:pt>
                <c:pt idx="2">
                  <c:v>181.66591635737331</c:v>
                </c:pt>
                <c:pt idx="3">
                  <c:v>195.09836927296956</c:v>
                </c:pt>
                <c:pt idx="4">
                  <c:v>145.83100220462376</c:v>
                </c:pt>
                <c:pt idx="5">
                  <c:v>178.02683354792828</c:v>
                </c:pt>
                <c:pt idx="6">
                  <c:v>168.12466302184507</c:v>
                </c:pt>
                <c:pt idx="7">
                  <c:v>172.67650208673712</c:v>
                </c:pt>
                <c:pt idx="8">
                  <c:v>162.69209794702246</c:v>
                </c:pt>
                <c:pt idx="9">
                  <c:v>183.29935465198503</c:v>
                </c:pt>
                <c:pt idx="10">
                  <c:v>159.13703196700618</c:v>
                </c:pt>
                <c:pt idx="11">
                  <c:v>178.87115549434199</c:v>
                </c:pt>
                <c:pt idx="12">
                  <c:v>160.47350522834239</c:v>
                </c:pt>
                <c:pt idx="13">
                  <c:v>156.79209998762542</c:v>
                </c:pt>
                <c:pt idx="14">
                  <c:v>152.72699920055541</c:v>
                </c:pt>
                <c:pt idx="15">
                  <c:v>152.22544907890205</c:v>
                </c:pt>
                <c:pt idx="16">
                  <c:v>151.97157030062598</c:v>
                </c:pt>
                <c:pt idx="17">
                  <c:v>151.44954814726873</c:v>
                </c:pt>
                <c:pt idx="18">
                  <c:v>150.73174172683599</c:v>
                </c:pt>
                <c:pt idx="19">
                  <c:v>149.81179859331237</c:v>
                </c:pt>
                <c:pt idx="20">
                  <c:v>148.74860881397336</c:v>
                </c:pt>
                <c:pt idx="21">
                  <c:v>147.46963881766555</c:v>
                </c:pt>
                <c:pt idx="22">
                  <c:v>145.98338949328715</c:v>
                </c:pt>
                <c:pt idx="23">
                  <c:v>144.29562866258877</c:v>
                </c:pt>
                <c:pt idx="24">
                  <c:v>142.73797165916861</c:v>
                </c:pt>
                <c:pt idx="25">
                  <c:v>146.12030333365399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668.63126848189597</c:v>
                </c:pt>
                <c:pt idx="1">
                  <c:v>655.96555641699047</c:v>
                </c:pt>
                <c:pt idx="2">
                  <c:v>636.69750012271959</c:v>
                </c:pt>
                <c:pt idx="3">
                  <c:v>612.3803026219731</c:v>
                </c:pt>
                <c:pt idx="4">
                  <c:v>610.33258166779103</c:v>
                </c:pt>
                <c:pt idx="5">
                  <c:v>630.38516864689132</c:v>
                </c:pt>
                <c:pt idx="6">
                  <c:v>641.60921893193063</c:v>
                </c:pt>
                <c:pt idx="7">
                  <c:v>591.91263471962986</c:v>
                </c:pt>
                <c:pt idx="8">
                  <c:v>573.20203417649282</c:v>
                </c:pt>
                <c:pt idx="9">
                  <c:v>579.51116388494336</c:v>
                </c:pt>
                <c:pt idx="10">
                  <c:v>501.670134826469</c:v>
                </c:pt>
                <c:pt idx="11">
                  <c:v>547.66304683137412</c:v>
                </c:pt>
                <c:pt idx="12">
                  <c:v>514.64359920673314</c:v>
                </c:pt>
                <c:pt idx="13">
                  <c:v>501.674162603713</c:v>
                </c:pt>
                <c:pt idx="14">
                  <c:v>489.06046283803767</c:v>
                </c:pt>
                <c:pt idx="15">
                  <c:v>474.6268466306492</c:v>
                </c:pt>
                <c:pt idx="16">
                  <c:v>459.77716521905683</c:v>
                </c:pt>
                <c:pt idx="17">
                  <c:v>444.70360189216223</c:v>
                </c:pt>
                <c:pt idx="18">
                  <c:v>429.62717297629069</c:v>
                </c:pt>
                <c:pt idx="19">
                  <c:v>414.52542509471027</c:v>
                </c:pt>
                <c:pt idx="20">
                  <c:v>399.55911295403774</c:v>
                </c:pt>
                <c:pt idx="21">
                  <c:v>384.51764369048692</c:v>
                </c:pt>
                <c:pt idx="22">
                  <c:v>369.42483314753338</c:v>
                </c:pt>
                <c:pt idx="23">
                  <c:v>354.29119668278912</c:v>
                </c:pt>
                <c:pt idx="24">
                  <c:v>339.05027525991443</c:v>
                </c:pt>
                <c:pt idx="25">
                  <c:v>323.24278105025672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889.95760759883262</c:v>
                </c:pt>
                <c:pt idx="1">
                  <c:v>912.33236890620469</c:v>
                </c:pt>
                <c:pt idx="2">
                  <c:v>911.79457944214425</c:v>
                </c:pt>
                <c:pt idx="3">
                  <c:v>923.76474748868134</c:v>
                </c:pt>
                <c:pt idx="4">
                  <c:v>912.72907522364176</c:v>
                </c:pt>
                <c:pt idx="5">
                  <c:v>917.61093866479712</c:v>
                </c:pt>
                <c:pt idx="6">
                  <c:v>953.40601517949835</c:v>
                </c:pt>
                <c:pt idx="7">
                  <c:v>911.46955817520256</c:v>
                </c:pt>
                <c:pt idx="8">
                  <c:v>871.30088208367954</c:v>
                </c:pt>
                <c:pt idx="9">
                  <c:v>916.20123138416591</c:v>
                </c:pt>
                <c:pt idx="10">
                  <c:v>835.06843528032448</c:v>
                </c:pt>
                <c:pt idx="11">
                  <c:v>875.87972562974346</c:v>
                </c:pt>
                <c:pt idx="12">
                  <c:v>845.46478454648911</c:v>
                </c:pt>
                <c:pt idx="13">
                  <c:v>836.69505697930538</c:v>
                </c:pt>
                <c:pt idx="14">
                  <c:v>828.65242532852938</c:v>
                </c:pt>
                <c:pt idx="15">
                  <c:v>817.5391043159741</c:v>
                </c:pt>
                <c:pt idx="16">
                  <c:v>805.67228670628901</c:v>
                </c:pt>
                <c:pt idx="17">
                  <c:v>793.41144271673852</c:v>
                </c:pt>
                <c:pt idx="18">
                  <c:v>781.11800635258703</c:v>
                </c:pt>
                <c:pt idx="19">
                  <c:v>768.76885878880353</c:v>
                </c:pt>
                <c:pt idx="20">
                  <c:v>756.6612997651381</c:v>
                </c:pt>
                <c:pt idx="21">
                  <c:v>744.43284013067557</c:v>
                </c:pt>
                <c:pt idx="22">
                  <c:v>732.13096984845117</c:v>
                </c:pt>
                <c:pt idx="23">
                  <c:v>719.79067501883026</c:v>
                </c:pt>
                <c:pt idx="24">
                  <c:v>707.30626929992764</c:v>
                </c:pt>
                <c:pt idx="25">
                  <c:v>693.92363359280932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900.5674144343601</c:v>
                </c:pt>
                <c:pt idx="1">
                  <c:v>889.6882233015765</c:v>
                </c:pt>
                <c:pt idx="2">
                  <c:v>942.91376662107291</c:v>
                </c:pt>
                <c:pt idx="3">
                  <c:v>885.01239222441541</c:v>
                </c:pt>
                <c:pt idx="4">
                  <c:v>920.66677128253718</c:v>
                </c:pt>
                <c:pt idx="5">
                  <c:v>952.99822577400528</c:v>
                </c:pt>
                <c:pt idx="6">
                  <c:v>1000.5777120640998</c:v>
                </c:pt>
                <c:pt idx="7">
                  <c:v>968.65729113099599</c:v>
                </c:pt>
                <c:pt idx="8">
                  <c:v>960.2453887201915</c:v>
                </c:pt>
                <c:pt idx="9">
                  <c:v>932.63404687352386</c:v>
                </c:pt>
                <c:pt idx="10">
                  <c:v>968.37294223323522</c:v>
                </c:pt>
                <c:pt idx="11">
                  <c:v>930.75408821715075</c:v>
                </c:pt>
                <c:pt idx="12">
                  <c:v>944.91611690544289</c:v>
                </c:pt>
                <c:pt idx="13">
                  <c:v>947.465809406836</c:v>
                </c:pt>
                <c:pt idx="14">
                  <c:v>951.10423495835687</c:v>
                </c:pt>
                <c:pt idx="15">
                  <c:v>951.46932904236132</c:v>
                </c:pt>
                <c:pt idx="16">
                  <c:v>951.15716171039639</c:v>
                </c:pt>
                <c:pt idx="17">
                  <c:v>950.57204579282677</c:v>
                </c:pt>
                <c:pt idx="18">
                  <c:v>950.1436586161592</c:v>
                </c:pt>
                <c:pt idx="19">
                  <c:v>949.85479786671863</c:v>
                </c:pt>
                <c:pt idx="20">
                  <c:v>950.08704898661358</c:v>
                </c:pt>
                <c:pt idx="21">
                  <c:v>950.4099720173906</c:v>
                </c:pt>
                <c:pt idx="22">
                  <c:v>950.89377313497687</c:v>
                </c:pt>
                <c:pt idx="23">
                  <c:v>951.59903913370579</c:v>
                </c:pt>
                <c:pt idx="24">
                  <c:v>952.40640162571731</c:v>
                </c:pt>
                <c:pt idx="25">
                  <c:v>952.36226811698339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233.4772949159007</c:v>
                </c:pt>
                <c:pt idx="1">
                  <c:v>246.81351816081377</c:v>
                </c:pt>
                <c:pt idx="2">
                  <c:v>263.27862121552175</c:v>
                </c:pt>
                <c:pt idx="3">
                  <c:v>264.24130058982854</c:v>
                </c:pt>
                <c:pt idx="4">
                  <c:v>280.96166345167353</c:v>
                </c:pt>
                <c:pt idx="5">
                  <c:v>268.38895806850383</c:v>
                </c:pt>
                <c:pt idx="6">
                  <c:v>272.94443939747083</c:v>
                </c:pt>
                <c:pt idx="7">
                  <c:v>280.6707305052177</c:v>
                </c:pt>
                <c:pt idx="8">
                  <c:v>276.07990748959577</c:v>
                </c:pt>
                <c:pt idx="9">
                  <c:v>301.53649383345015</c:v>
                </c:pt>
                <c:pt idx="10">
                  <c:v>300.52367957540764</c:v>
                </c:pt>
                <c:pt idx="11">
                  <c:v>292.11924538324149</c:v>
                </c:pt>
                <c:pt idx="12">
                  <c:v>296.6787034801572</c:v>
                </c:pt>
                <c:pt idx="13">
                  <c:v>301.10268483008633</c:v>
                </c:pt>
                <c:pt idx="14">
                  <c:v>305.95647750098578</c:v>
                </c:pt>
                <c:pt idx="15">
                  <c:v>309.73644408236737</c:v>
                </c:pt>
                <c:pt idx="16">
                  <c:v>313.51316279788023</c:v>
                </c:pt>
                <c:pt idx="17">
                  <c:v>317.25378296159414</c:v>
                </c:pt>
                <c:pt idx="18">
                  <c:v>321.14542026060315</c:v>
                </c:pt>
                <c:pt idx="19">
                  <c:v>325.18336183191724</c:v>
                </c:pt>
                <c:pt idx="20">
                  <c:v>329.50934539894109</c:v>
                </c:pt>
                <c:pt idx="21" formatCode="General">
                  <c:v>333.9239794944495</c:v>
                </c:pt>
                <c:pt idx="22" formatCode="General">
                  <c:v>338.42087425630262</c:v>
                </c:pt>
                <c:pt idx="23" formatCode="General">
                  <c:v>343.13752307340019</c:v>
                </c:pt>
                <c:pt idx="24" formatCode="General">
                  <c:v>348.10248837917396</c:v>
                </c:pt>
                <c:pt idx="25">
                  <c:v>352.74126299098032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269.92973036267682</c:v>
                </c:pt>
                <c:pt idx="1">
                  <c:v>269.94104405786697</c:v>
                </c:pt>
                <c:pt idx="2">
                  <c:v>280.8288030006521</c:v>
                </c:pt>
                <c:pt idx="3">
                  <c:v>279.45600459825465</c:v>
                </c:pt>
                <c:pt idx="4">
                  <c:v>285.31513908011704</c:v>
                </c:pt>
                <c:pt idx="5">
                  <c:v>274.90898508921384</c:v>
                </c:pt>
                <c:pt idx="6">
                  <c:v>274.36893282166426</c:v>
                </c:pt>
                <c:pt idx="7">
                  <c:v>279.28316926055271</c:v>
                </c:pt>
                <c:pt idx="8">
                  <c:v>275.31701169105941</c:v>
                </c:pt>
                <c:pt idx="9">
                  <c:v>294.26202309881961</c:v>
                </c:pt>
                <c:pt idx="10">
                  <c:v>291.009137032409</c:v>
                </c:pt>
                <c:pt idx="11">
                  <c:v>281.00512811286694</c:v>
                </c:pt>
                <c:pt idx="12">
                  <c:v>283.80140983586966</c:v>
                </c:pt>
                <c:pt idx="13">
                  <c:v>286.43775141512748</c:v>
                </c:pt>
                <c:pt idx="14">
                  <c:v>289.76119291134688</c:v>
                </c:pt>
                <c:pt idx="15">
                  <c:v>292.22350291150536</c:v>
                </c:pt>
                <c:pt idx="16">
                  <c:v>294.8371628063237</c:v>
                </c:pt>
                <c:pt idx="17">
                  <c:v>297.36198044058887</c:v>
                </c:pt>
                <c:pt idx="18">
                  <c:v>299.95079549568754</c:v>
                </c:pt>
                <c:pt idx="19">
                  <c:v>302.98616540870688</c:v>
                </c:pt>
                <c:pt idx="20">
                  <c:v>306.29778941094105</c:v>
                </c:pt>
                <c:pt idx="21" formatCode="General">
                  <c:v>309.79486227352379</c:v>
                </c:pt>
                <c:pt idx="22" formatCode="General">
                  <c:v>313.60191821966106</c:v>
                </c:pt>
                <c:pt idx="23" formatCode="General">
                  <c:v>317.67085749585124</c:v>
                </c:pt>
                <c:pt idx="24" formatCode="General">
                  <c:v>321.86325709423841</c:v>
                </c:pt>
                <c:pt idx="25">
                  <c:v>325.78987252967096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755.65652952501</c:v>
                </c:pt>
                <c:pt idx="1">
                  <c:v>808.16036929759173</c:v>
                </c:pt>
                <c:pt idx="2">
                  <c:v>875.21644049800375</c:v>
                </c:pt>
                <c:pt idx="3">
                  <c:v>913.77603371810164</c:v>
                </c:pt>
                <c:pt idx="4">
                  <c:v>969.8143489949133</c:v>
                </c:pt>
                <c:pt idx="5">
                  <c:v>964.48628414787561</c:v>
                </c:pt>
                <c:pt idx="6">
                  <c:v>969.68412353195004</c:v>
                </c:pt>
                <c:pt idx="7">
                  <c:v>984.43274567527806</c:v>
                </c:pt>
                <c:pt idx="8">
                  <c:v>1001.4879256836869</c:v>
                </c:pt>
                <c:pt idx="9">
                  <c:v>1090.5369799969051</c:v>
                </c:pt>
                <c:pt idx="10">
                  <c:v>1078.7139192177285</c:v>
                </c:pt>
                <c:pt idx="11">
                  <c:v>1080.4789490937044</c:v>
                </c:pt>
                <c:pt idx="12">
                  <c:v>1095.8370213641847</c:v>
                </c:pt>
                <c:pt idx="13">
                  <c:v>1116.1279944433165</c:v>
                </c:pt>
                <c:pt idx="14">
                  <c:v>1137.6931760419186</c:v>
                </c:pt>
                <c:pt idx="15">
                  <c:v>1155.4837800438711</c:v>
                </c:pt>
                <c:pt idx="16">
                  <c:v>1172.0456811210158</c:v>
                </c:pt>
                <c:pt idx="17">
                  <c:v>1188.4354873701157</c:v>
                </c:pt>
                <c:pt idx="18">
                  <c:v>1205.0888097975576</c:v>
                </c:pt>
                <c:pt idx="19">
                  <c:v>1221.6244800378001</c:v>
                </c:pt>
                <c:pt idx="20">
                  <c:v>1238.8222033740394</c:v>
                </c:pt>
                <c:pt idx="21" formatCode="General">
                  <c:v>1256.1778644272001</c:v>
                </c:pt>
                <c:pt idx="22" formatCode="General">
                  <c:v>1273.7223814869931</c:v>
                </c:pt>
                <c:pt idx="23" formatCode="General">
                  <c:v>1291.513576186293</c:v>
                </c:pt>
                <c:pt idx="24" formatCode="General">
                  <c:v>1309.4580207359807</c:v>
                </c:pt>
                <c:pt idx="25" formatCode="General">
                  <c:v>1326.7690714466755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348.23477154493457</c:v>
                </c:pt>
                <c:pt idx="1">
                  <c:v>350.28234193029419</c:v>
                </c:pt>
                <c:pt idx="2">
                  <c:v>378.85218991703522</c:v>
                </c:pt>
                <c:pt idx="3">
                  <c:v>367.28994731319682</c:v>
                </c:pt>
                <c:pt idx="4">
                  <c:v>423.35457023968218</c:v>
                </c:pt>
                <c:pt idx="5">
                  <c:v>454.96997951564327</c:v>
                </c:pt>
                <c:pt idx="6">
                  <c:v>540.94674050964488</c:v>
                </c:pt>
                <c:pt idx="7">
                  <c:v>543.24062375906192</c:v>
                </c:pt>
                <c:pt idx="8">
                  <c:v>536.75021712597731</c:v>
                </c:pt>
                <c:pt idx="9">
                  <c:v>572.40848813388754</c:v>
                </c:pt>
                <c:pt idx="10">
                  <c:v>613.98358256700556</c:v>
                </c:pt>
                <c:pt idx="11">
                  <c:v>581.35243273807725</c:v>
                </c:pt>
                <c:pt idx="12">
                  <c:v>638.63577851015043</c:v>
                </c:pt>
                <c:pt idx="13">
                  <c:v>663.70520378005699</c:v>
                </c:pt>
                <c:pt idx="14">
                  <c:v>689.22825893675781</c:v>
                </c:pt>
                <c:pt idx="15">
                  <c:v>711.92163266160435</c:v>
                </c:pt>
                <c:pt idx="16">
                  <c:v>733.57010219459039</c:v>
                </c:pt>
                <c:pt idx="17">
                  <c:v>754.46217460352977</c:v>
                </c:pt>
                <c:pt idx="18">
                  <c:v>774.91175065132529</c:v>
                </c:pt>
                <c:pt idx="19">
                  <c:v>794.937480271406</c:v>
                </c:pt>
                <c:pt idx="20">
                  <c:v>814.82998545837756</c:v>
                </c:pt>
                <c:pt idx="21" formatCode="General">
                  <c:v>834.24644078664005</c:v>
                </c:pt>
                <c:pt idx="22" formatCode="General">
                  <c:v>853.22666916343667</c:v>
                </c:pt>
                <c:pt idx="23" formatCode="General">
                  <c:v>871.84438679083507</c:v>
                </c:pt>
                <c:pt idx="24" formatCode="General">
                  <c:v>889.94744775562174</c:v>
                </c:pt>
                <c:pt idx="25" formatCode="General">
                  <c:v>906.70848818726859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49.945620774575687</c:v>
                </c:pt>
                <c:pt idx="1">
                  <c:v>48.832984291808785</c:v>
                </c:pt>
                <c:pt idx="2">
                  <c:v>53.442182827573959</c:v>
                </c:pt>
                <c:pt idx="3">
                  <c:v>52.55790217398593</c:v>
                </c:pt>
                <c:pt idx="4">
                  <c:v>58.895847854548478</c:v>
                </c:pt>
                <c:pt idx="5">
                  <c:v>63.925626544919652</c:v>
                </c:pt>
                <c:pt idx="6">
                  <c:v>76.10115454085259</c:v>
                </c:pt>
                <c:pt idx="7">
                  <c:v>75.693744686557679</c:v>
                </c:pt>
                <c:pt idx="8">
                  <c:v>74.734535081143321</c:v>
                </c:pt>
                <c:pt idx="9">
                  <c:v>79.804218140864705</c:v>
                </c:pt>
                <c:pt idx="10">
                  <c:v>85.608137299381966</c:v>
                </c:pt>
                <c:pt idx="11">
                  <c:v>81.276228498062622</c:v>
                </c:pt>
                <c:pt idx="12">
                  <c:v>88.864080921308755</c:v>
                </c:pt>
                <c:pt idx="13">
                  <c:v>92.251236552483945</c:v>
                </c:pt>
                <c:pt idx="14">
                  <c:v>95.69877228204119</c:v>
                </c:pt>
                <c:pt idx="15">
                  <c:v>98.791911234629595</c:v>
                </c:pt>
                <c:pt idx="16">
                  <c:v>101.75270714583466</c:v>
                </c:pt>
                <c:pt idx="17">
                  <c:v>104.61793607529651</c:v>
                </c:pt>
                <c:pt idx="18">
                  <c:v>107.42664412274783</c:v>
                </c:pt>
                <c:pt idx="19">
                  <c:v>110.14863210778752</c:v>
                </c:pt>
                <c:pt idx="20">
                  <c:v>112.85660583909305</c:v>
                </c:pt>
                <c:pt idx="21" formatCode="General">
                  <c:v>115.49375836325272</c:v>
                </c:pt>
                <c:pt idx="22" formatCode="General">
                  <c:v>118.08119125102154</c:v>
                </c:pt>
                <c:pt idx="23" formatCode="General">
                  <c:v>120.60511695821098</c:v>
                </c:pt>
                <c:pt idx="24" formatCode="General">
                  <c:v>123.09586819437654</c:v>
                </c:pt>
                <c:pt idx="25" formatCode="General">
                  <c:v>125.42031875014752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363.35891127987952</c:v>
                </c:pt>
                <c:pt idx="1">
                  <c:v>166.75242462672384</c:v>
                </c:pt>
                <c:pt idx="2">
                  <c:v>312.76852676878184</c:v>
                </c:pt>
                <c:pt idx="3">
                  <c:v>162.91033782858162</c:v>
                </c:pt>
                <c:pt idx="4">
                  <c:v>223.59325749963625</c:v>
                </c:pt>
                <c:pt idx="5">
                  <c:v>295.30840821101862</c:v>
                </c:pt>
                <c:pt idx="6">
                  <c:v>78.35688097718716</c:v>
                </c:pt>
                <c:pt idx="7">
                  <c:v>73.533541294347643</c:v>
                </c:pt>
                <c:pt idx="8">
                  <c:v>52.502233305024085</c:v>
                </c:pt>
                <c:pt idx="9">
                  <c:v>115.85477280698125</c:v>
                </c:pt>
                <c:pt idx="10">
                  <c:v>304.70550185497541</c:v>
                </c:pt>
                <c:pt idx="11">
                  <c:v>389.08414828611348</c:v>
                </c:pt>
                <c:pt idx="12">
                  <c:v>117.13799543538246</c:v>
                </c:pt>
                <c:pt idx="13">
                  <c:v>47.339160033332639</c:v>
                </c:pt>
                <c:pt idx="14">
                  <c:v>155.5504783188882</c:v>
                </c:pt>
                <c:pt idx="15">
                  <c:v>134.53543202777902</c:v>
                </c:pt>
                <c:pt idx="16">
                  <c:v>108.31707398676417</c:v>
                </c:pt>
                <c:pt idx="17">
                  <c:v>339.80448219319618</c:v>
                </c:pt>
                <c:pt idx="18">
                  <c:v>122.12283517774475</c:v>
                </c:pt>
                <c:pt idx="19">
                  <c:v>4.9311305216100774</c:v>
                </c:pt>
                <c:pt idx="20">
                  <c:v>298.77849737410855</c:v>
                </c:pt>
                <c:pt idx="21">
                  <c:v>70.111198083996754</c:v>
                </c:pt>
                <c:pt idx="22">
                  <c:v>72.534393998702768</c:v>
                </c:pt>
                <c:pt idx="23">
                  <c:v>154.12757961990735</c:v>
                </c:pt>
                <c:pt idx="24">
                  <c:v>64.970623382241982</c:v>
                </c:pt>
                <c:pt idx="25">
                  <c:v>476.71117510686912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428.77663999155283</c:v>
                </c:pt>
                <c:pt idx="1">
                  <c:v>171.84311073630752</c:v>
                </c:pt>
                <c:pt idx="2">
                  <c:v>356.85699472122553</c:v>
                </c:pt>
                <c:pt idx="3">
                  <c:v>194.7838373171854</c:v>
                </c:pt>
                <c:pt idx="4">
                  <c:v>238.17737359201959</c:v>
                </c:pt>
                <c:pt idx="5">
                  <c:v>356.58543865895695</c:v>
                </c:pt>
                <c:pt idx="6">
                  <c:v>97.024482424827269</c:v>
                </c:pt>
                <c:pt idx="7">
                  <c:v>86.125986138898412</c:v>
                </c:pt>
                <c:pt idx="8">
                  <c:v>54.342885529107896</c:v>
                </c:pt>
                <c:pt idx="9">
                  <c:v>112.03597685261944</c:v>
                </c:pt>
                <c:pt idx="10">
                  <c:v>330.52546058120043</c:v>
                </c:pt>
                <c:pt idx="11">
                  <c:v>389.31244779492783</c:v>
                </c:pt>
                <c:pt idx="12">
                  <c:v>102.53689412292708</c:v>
                </c:pt>
                <c:pt idx="13">
                  <c:v>40.998720491302521</c:v>
                </c:pt>
                <c:pt idx="14">
                  <c:v>141.02282070810995</c:v>
                </c:pt>
                <c:pt idx="15">
                  <c:v>117.381100037149</c:v>
                </c:pt>
                <c:pt idx="16">
                  <c:v>91.016977873047821</c:v>
                </c:pt>
                <c:pt idx="17">
                  <c:v>338.76882355221886</c:v>
                </c:pt>
                <c:pt idx="18">
                  <c:v>116.46299471640894</c:v>
                </c:pt>
                <c:pt idx="19">
                  <c:v>5.2711784129342947</c:v>
                </c:pt>
                <c:pt idx="20">
                  <c:v>288.86949695924221</c:v>
                </c:pt>
                <c:pt idx="21">
                  <c:v>76.669093424864968</c:v>
                </c:pt>
                <c:pt idx="22">
                  <c:v>64.527435540615215</c:v>
                </c:pt>
                <c:pt idx="23">
                  <c:v>141.33346799696653</c:v>
                </c:pt>
                <c:pt idx="24">
                  <c:v>51.825212412662921</c:v>
                </c:pt>
                <c:pt idx="25">
                  <c:v>441.01214941168604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439.44914957244885</c:v>
                </c:pt>
                <c:pt idx="1">
                  <c:v>251.62558496653222</c:v>
                </c:pt>
                <c:pt idx="2">
                  <c:v>418.27206045596586</c:v>
                </c:pt>
                <c:pt idx="3">
                  <c:v>214.76517544112332</c:v>
                </c:pt>
                <c:pt idx="4">
                  <c:v>265.24405836488819</c:v>
                </c:pt>
                <c:pt idx="5">
                  <c:v>444.33294715570685</c:v>
                </c:pt>
                <c:pt idx="6">
                  <c:v>92.596020760220327</c:v>
                </c:pt>
                <c:pt idx="7">
                  <c:v>90.894631327642372</c:v>
                </c:pt>
                <c:pt idx="8">
                  <c:v>76.183419144901237</c:v>
                </c:pt>
                <c:pt idx="9">
                  <c:v>121.863073271704</c:v>
                </c:pt>
                <c:pt idx="10">
                  <c:v>333.58110287737469</c:v>
                </c:pt>
                <c:pt idx="11">
                  <c:v>325.24968398754135</c:v>
                </c:pt>
                <c:pt idx="12">
                  <c:v>82.152547245362399</c:v>
                </c:pt>
                <c:pt idx="13">
                  <c:v>50.783252720158309</c:v>
                </c:pt>
                <c:pt idx="14">
                  <c:v>140.31727481177001</c:v>
                </c:pt>
                <c:pt idx="15">
                  <c:v>115.08294980942807</c:v>
                </c:pt>
                <c:pt idx="16">
                  <c:v>97.519666151461067</c:v>
                </c:pt>
                <c:pt idx="17">
                  <c:v>389.31450559422211</c:v>
                </c:pt>
                <c:pt idx="18">
                  <c:v>121.93809603655095</c:v>
                </c:pt>
                <c:pt idx="19">
                  <c:v>4.5106369905891341</c:v>
                </c:pt>
                <c:pt idx="20">
                  <c:v>255.38716775128987</c:v>
                </c:pt>
                <c:pt idx="21">
                  <c:v>110.79308872967339</c:v>
                </c:pt>
                <c:pt idx="22">
                  <c:v>78.972644638172923</c:v>
                </c:pt>
                <c:pt idx="23">
                  <c:v>150.08769958827975</c:v>
                </c:pt>
                <c:pt idx="24">
                  <c:v>41.095674302659098</c:v>
                </c:pt>
                <c:pt idx="25">
                  <c:v>441.06588830278469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65.417728711673305</c:v>
                </c:pt>
                <c:pt idx="1">
                  <c:v>5.0906861095836859</c:v>
                </c:pt>
                <c:pt idx="2">
                  <c:v>44.088467952443693</c:v>
                </c:pt>
                <c:pt idx="3">
                  <c:v>31.873499488603784</c:v>
                </c:pt>
                <c:pt idx="4">
                  <c:v>14.58411609238334</c:v>
                </c:pt>
                <c:pt idx="5">
                  <c:v>61.27703044793833</c:v>
                </c:pt>
                <c:pt idx="6">
                  <c:v>18.667601447640109</c:v>
                </c:pt>
                <c:pt idx="7">
                  <c:v>12.592444844550769</c:v>
                </c:pt>
                <c:pt idx="8">
                  <c:v>1.8406522240838115</c:v>
                </c:pt>
                <c:pt idx="9">
                  <c:v>-3.8187959543618035</c:v>
                </c:pt>
                <c:pt idx="10">
                  <c:v>25.819958726225025</c:v>
                </c:pt>
                <c:pt idx="11">
                  <c:v>0.22829950881435934</c:v>
                </c:pt>
                <c:pt idx="12">
                  <c:v>-14.601101312455384</c:v>
                </c:pt>
                <c:pt idx="13">
                  <c:v>-6.3404395420301185</c:v>
                </c:pt>
                <c:pt idx="14">
                  <c:v>-14.527657610778249</c:v>
                </c:pt>
                <c:pt idx="15">
                  <c:v>-17.154331990630027</c:v>
                </c:pt>
                <c:pt idx="16">
                  <c:v>-17.30009611371635</c:v>
                </c:pt>
                <c:pt idx="17">
                  <c:v>-1.0356586409773172</c:v>
                </c:pt>
                <c:pt idx="18">
                  <c:v>-5.6598404613358042</c:v>
                </c:pt>
                <c:pt idx="19">
                  <c:v>0.34004789132421731</c:v>
                </c:pt>
                <c:pt idx="20">
                  <c:v>-9.9090004148663411</c:v>
                </c:pt>
                <c:pt idx="21">
                  <c:v>6.5578953408682139</c:v>
                </c:pt>
                <c:pt idx="22">
                  <c:v>-8.0069584580875528</c:v>
                </c:pt>
                <c:pt idx="23">
                  <c:v>-12.794111622940818</c:v>
                </c:pt>
                <c:pt idx="24">
                  <c:v>-13.145410969579061</c:v>
                </c:pt>
                <c:pt idx="25">
                  <c:v>-35.699025695183082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10.672509580896019</c:v>
                </c:pt>
                <c:pt idx="1">
                  <c:v>79.782474230224693</c:v>
                </c:pt>
                <c:pt idx="2">
                  <c:v>61.415065734740324</c:v>
                </c:pt>
                <c:pt idx="3">
                  <c:v>19.981338123937917</c:v>
                </c:pt>
                <c:pt idx="4">
                  <c:v>27.066684772868598</c:v>
                </c:pt>
                <c:pt idx="5">
                  <c:v>87.747508496749901</c:v>
                </c:pt>
                <c:pt idx="6">
                  <c:v>-4.4284616646069423</c:v>
                </c:pt>
                <c:pt idx="7">
                  <c:v>4.7686451887439603</c:v>
                </c:pt>
                <c:pt idx="8">
                  <c:v>21.840533615793341</c:v>
                </c:pt>
                <c:pt idx="9">
                  <c:v>9.8270964190845547</c:v>
                </c:pt>
                <c:pt idx="10">
                  <c:v>3.0556422961742555</c:v>
                </c:pt>
                <c:pt idx="11">
                  <c:v>-64.062763807386489</c:v>
                </c:pt>
                <c:pt idx="12">
                  <c:v>-20.384346877564681</c:v>
                </c:pt>
                <c:pt idx="13">
                  <c:v>9.7845322288557881</c:v>
                </c:pt>
                <c:pt idx="14">
                  <c:v>-0.70554589633994169</c:v>
                </c:pt>
                <c:pt idx="15">
                  <c:v>-2.2981502277209245</c:v>
                </c:pt>
                <c:pt idx="16">
                  <c:v>6.5026882784132454</c:v>
                </c:pt>
                <c:pt idx="17">
                  <c:v>50.54568204200325</c:v>
                </c:pt>
                <c:pt idx="18">
                  <c:v>5.4751013201420022</c:v>
                </c:pt>
                <c:pt idx="19">
                  <c:v>-0.76054142234516053</c:v>
                </c:pt>
                <c:pt idx="20">
                  <c:v>-33.482329207952347</c:v>
                </c:pt>
                <c:pt idx="21">
                  <c:v>34.123995304808417</c:v>
                </c:pt>
                <c:pt idx="22">
                  <c:v>14.445209097557708</c:v>
                </c:pt>
                <c:pt idx="23">
                  <c:v>8.7542315913132143</c:v>
                </c:pt>
                <c:pt idx="24">
                  <c:v>-10.729538110003823</c:v>
                </c:pt>
                <c:pt idx="25">
                  <c:v>5.3738891098646491E-2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7.7216744387264935</c:v>
                </c:pt>
                <c:pt idx="1">
                  <c:v>8.8698577413200166</c:v>
                </c:pt>
                <c:pt idx="2">
                  <c:v>8.5278963286133251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3.5436255857890648</c:v>
                </c:pt>
                <c:pt idx="1">
                  <c:v>3.554820398067811</c:v>
                </c:pt>
                <c:pt idx="2">
                  <c:v>4.8830152574171759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1.665147891402172</c:v>
                </c:pt>
                <c:pt idx="1">
                  <c:v>2.0070901170137825</c:v>
                </c:pt>
                <c:pt idx="2">
                  <c:v>1.7969070283866877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1.5626479730512239</c:v>
                </c:pt>
                <c:pt idx="1">
                  <c:v>1.7816391417638293</c:v>
                </c:pt>
                <c:pt idx="2">
                  <c:v>1.763890073615608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1.1157154546161479</c:v>
                </c:pt>
                <c:pt idx="1">
                  <c:v>1.1241602711974263</c:v>
                </c:pt>
                <c:pt idx="2">
                  <c:v>1.4784060933081964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2.4620088018126696</c:v>
                </c:pt>
                <c:pt idx="1">
                  <c:v>2.3176243384250927</c:v>
                </c:pt>
                <c:pt idx="2">
                  <c:v>2.3648598618484065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6.4752414540360732</c:v>
                </c:pt>
                <c:pt idx="1">
                  <c:v>6.8373916435776021</c:v>
                </c:pt>
                <c:pt idx="2">
                  <c:v>6.4734339918292525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8.2683567928802137</c:v>
                </c:pt>
                <c:pt idx="1">
                  <c:v>8.0534845110361317</c:v>
                </c:pt>
                <c:pt idx="2">
                  <c:v>6.3117554981244055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2.4892783335657769</c:v>
                </c:pt>
                <c:pt idx="1">
                  <c:v>2.1211222330700505</c:v>
                </c:pt>
                <c:pt idx="2">
                  <c:v>1.5942422615257734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7.2211235306538297</c:v>
                </c:pt>
                <c:pt idx="1">
                  <c:v>7.0079173906529064</c:v>
                </c:pt>
                <c:pt idx="2">
                  <c:v>7.5549895731122083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2.5952102604426126</c:v>
                </c:pt>
                <c:pt idx="1">
                  <c:v>2.4092035314307307</c:v>
                </c:pt>
                <c:pt idx="2">
                  <c:v>2.3663157444266827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0.10479056195050035</c:v>
                </c:pt>
                <c:pt idx="1">
                  <c:v>0.10904186070576352</c:v>
                </c:pt>
                <c:pt idx="2">
                  <c:v>8.7532868522279109E-2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6.3492877548769657</c:v>
                </c:pt>
                <c:pt idx="1">
                  <c:v>5.9756784881882359</c:v>
                </c:pt>
                <c:pt idx="2">
                  <c:v>4.9560120718406875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1.4899203770915348</c:v>
                </c:pt>
                <c:pt idx="1">
                  <c:v>1.586009797193997</c:v>
                </c:pt>
                <c:pt idx="2">
                  <c:v>2.1500370987923469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1.5414152747636591</c:v>
                </c:pt>
                <c:pt idx="1">
                  <c:v>1.3348422471633015</c:v>
                </c:pt>
                <c:pt idx="2">
                  <c:v>1.53253346132538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3.2753372902340114</c:v>
                </c:pt>
                <c:pt idx="1">
                  <c:v>2.923684823980139</c:v>
                </c:pt>
                <c:pt idx="2">
                  <c:v>2.9125835003530876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6.6465873366964221</c:v>
                </c:pt>
                <c:pt idx="1">
                  <c:v>7.3820970686150647</c:v>
                </c:pt>
                <c:pt idx="2">
                  <c:v>8.116936333121517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3.4619780948383556</c:v>
                </c:pt>
                <c:pt idx="1">
                  <c:v>4.0293821215304382</c:v>
                </c:pt>
                <c:pt idx="2">
                  <c:v>4.1677066685423334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4.7515398343338653</c:v>
                </c:pt>
                <c:pt idx="1">
                  <c:v>4.927039451132563</c:v>
                </c:pt>
                <c:pt idx="2">
                  <c:v>5.1472936828235074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6.2755455183198601</c:v>
                </c:pt>
                <c:pt idx="1">
                  <c:v>7.3764795432732857</c:v>
                </c:pt>
                <c:pt idx="2">
                  <c:v>8.6226707058546452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1.0059959192761061</c:v>
                </c:pt>
                <c:pt idx="1">
                  <c:v>0.84811714169213936</c:v>
                </c:pt>
                <c:pt idx="2">
                  <c:v>0.98549357724011899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3.3055750528751338</c:v>
                </c:pt>
                <c:pt idx="1">
                  <c:v>2.9172586407348509</c:v>
                </c:pt>
                <c:pt idx="2">
                  <c:v>2.7229798348057646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2.8589881088446867</c:v>
                </c:pt>
                <c:pt idx="1">
                  <c:v>2.4281958524365432</c:v>
                </c:pt>
                <c:pt idx="2">
                  <c:v>2.2332856170518411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2.3018265288587054</c:v>
                </c:pt>
                <c:pt idx="1">
                  <c:v>1.8828162975359628</c:v>
                </c:pt>
                <c:pt idx="2">
                  <c:v>1.8924546873051482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1.3806789547879288</c:v>
                </c:pt>
                <c:pt idx="1">
                  <c:v>1.072078603729598</c:v>
                </c:pt>
                <c:pt idx="2">
                  <c:v>0.79749761798038865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10.130502875276012</c:v>
                </c:pt>
                <c:pt idx="1">
                  <c:v>9.1229667445327394</c:v>
                </c:pt>
                <c:pt idx="2">
                  <c:v>8.5592705622332392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-10.675799218905127</c:v>
                </c:pt>
                <c:pt idx="1">
                  <c:v>23.199440688870936</c:v>
                </c:pt>
                <c:pt idx="2">
                  <c:v>0.64166609685605636</c:v>
                </c:pt>
                <c:pt idx="3">
                  <c:v>55.260241939799982</c:v>
                </c:pt>
                <c:pt idx="4">
                  <c:v>13.283524383208146</c:v>
                </c:pt>
                <c:pt idx="5">
                  <c:v>-84.447110684951156</c:v>
                </c:pt>
                <c:pt idx="6">
                  <c:v>35.063455855189204</c:v>
                </c:pt>
                <c:pt idx="7">
                  <c:v>196.21059712829674</c:v>
                </c:pt>
                <c:pt idx="8">
                  <c:v>90.454983811120655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222.41672915514633</c:v>
                </c:pt>
                <c:pt idx="1">
                  <c:v>131.09958468063715</c:v>
                </c:pt>
                <c:pt idx="2">
                  <c:v>162.82610782556736</c:v>
                </c:pt>
                <c:pt idx="3">
                  <c:v>321.39509339422222</c:v>
                </c:pt>
                <c:pt idx="4">
                  <c:v>185.62214197593386</c:v>
                </c:pt>
                <c:pt idx="5">
                  <c:v>140.62590722405659</c:v>
                </c:pt>
                <c:pt idx="6">
                  <c:v>348.30990538720232</c:v>
                </c:pt>
                <c:pt idx="7">
                  <c:v>777.44213730408069</c:v>
                </c:pt>
                <c:pt idx="8">
                  <c:v>430.94611110823286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10.672509580896019</c:v>
                </c:pt>
                <c:pt idx="1">
                  <c:v>79.782474230224693</c:v>
                </c:pt>
                <c:pt idx="2">
                  <c:v>61.415065734740324</c:v>
                </c:pt>
                <c:pt idx="3">
                  <c:v>19.981338123937917</c:v>
                </c:pt>
                <c:pt idx="4">
                  <c:v>27.066684772868598</c:v>
                </c:pt>
                <c:pt idx="5">
                  <c:v>87.747508496749901</c:v>
                </c:pt>
                <c:pt idx="6">
                  <c:v>-4.4284616646069423</c:v>
                </c:pt>
                <c:pt idx="7">
                  <c:v>4.7686451887439603</c:v>
                </c:pt>
                <c:pt idx="8">
                  <c:v>21.840533615793341</c:v>
                </c:pt>
                <c:pt idx="9">
                  <c:v>9.8270964190845547</c:v>
                </c:pt>
                <c:pt idx="10">
                  <c:v>3.0556422961742555</c:v>
                </c:pt>
                <c:pt idx="11">
                  <c:v>-64.062763807386489</c:v>
                </c:pt>
                <c:pt idx="12">
                  <c:v>-20.384346877564681</c:v>
                </c:pt>
                <c:pt idx="13">
                  <c:v>9.7845322288557881</c:v>
                </c:pt>
                <c:pt idx="14">
                  <c:v>-0.70554589633994169</c:v>
                </c:pt>
                <c:pt idx="15">
                  <c:v>-2.2981502277209245</c:v>
                </c:pt>
                <c:pt idx="16">
                  <c:v>6.5026882784132454</c:v>
                </c:pt>
                <c:pt idx="17">
                  <c:v>50.54568204200325</c:v>
                </c:pt>
                <c:pt idx="18">
                  <c:v>5.4751013201420022</c:v>
                </c:pt>
                <c:pt idx="19">
                  <c:v>-0.76054142234516053</c:v>
                </c:pt>
                <c:pt idx="20">
                  <c:v>-33.482329207952347</c:v>
                </c:pt>
                <c:pt idx="21">
                  <c:v>34.123995304808417</c:v>
                </c:pt>
                <c:pt idx="22">
                  <c:v>14.445209097557708</c:v>
                </c:pt>
                <c:pt idx="23">
                  <c:v>8.7542315913132143</c:v>
                </c:pt>
                <c:pt idx="24">
                  <c:v>-10.729538110003823</c:v>
                </c:pt>
                <c:pt idx="25">
                  <c:v>5.3738891098646491E-2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223.75531842245016</c:v>
                </c:pt>
                <c:pt idx="1">
                  <c:v>207.19079268578275</c:v>
                </c:pt>
                <c:pt idx="2">
                  <c:v>207.76261302967788</c:v>
                </c:pt>
                <c:pt idx="3">
                  <c:v>130.96454083338648</c:v>
                </c:pt>
                <c:pt idx="4">
                  <c:v>156.5540566919511</c:v>
                </c:pt>
                <c:pt idx="5">
                  <c:v>282.16092674906514</c:v>
                </c:pt>
                <c:pt idx="6">
                  <c:v>32.570407219566889</c:v>
                </c:pt>
                <c:pt idx="7">
                  <c:v>54.720447097514878</c:v>
                </c:pt>
                <c:pt idx="8">
                  <c:v>45.552022098228733</c:v>
                </c:pt>
                <c:pt idx="9">
                  <c:v>63.086423766486483</c:v>
                </c:pt>
                <c:pt idx="10">
                  <c:v>152.38060520540529</c:v>
                </c:pt>
                <c:pt idx="11">
                  <c:v>109.70362953777214</c:v>
                </c:pt>
                <c:pt idx="12">
                  <c:v>30.922277686284431</c:v>
                </c:pt>
                <c:pt idx="13">
                  <c:v>35.476762769131057</c:v>
                </c:pt>
                <c:pt idx="14">
                  <c:v>54.32772100345791</c:v>
                </c:pt>
                <c:pt idx="15">
                  <c:v>48.350506739757883</c:v>
                </c:pt>
                <c:pt idx="16">
                  <c:v>47.46715146358703</c:v>
                </c:pt>
                <c:pt idx="17">
                  <c:v>254.24183835444302</c:v>
                </c:pt>
                <c:pt idx="18">
                  <c:v>65.788856697258723</c:v>
                </c:pt>
                <c:pt idx="19">
                  <c:v>1.3643983425205928</c:v>
                </c:pt>
                <c:pt idx="20">
                  <c:v>83.204252847297781</c:v>
                </c:pt>
                <c:pt idx="21">
                  <c:v>79.62185497826961</c:v>
                </c:pt>
                <c:pt idx="22">
                  <c:v>43.897433249407499</c:v>
                </c:pt>
                <c:pt idx="23">
                  <c:v>87.202151431229638</c:v>
                </c:pt>
                <c:pt idx="24">
                  <c:v>5.3059480468716131</c:v>
                </c:pt>
                <c:pt idx="25">
                  <c:v>217.11078110827467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44967.563946759263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automation/Data/Results/Workbooks/SE/SE_Database.Main.xlsx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South East</v>
      </c>
      <c r="L1" s="18" t="str">
        <f>CONCATENATE("Industry Table 1.1  Employment by Industry Sector (SIC 2007), ",B$5,"-",F$5,", ",Info!B5)</f>
        <v>Industry Table 1.1  Employment by Industry Sector (SIC 2007), 2015-2035, South East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87.945000000226258</v>
      </c>
      <c r="N5" s="11">
        <f t="shared" si="0"/>
        <v>108.69700000044911</v>
      </c>
      <c r="O5" s="11">
        <f t="shared" si="0"/>
        <v>98.263999999801939</v>
      </c>
      <c r="P5" s="11">
        <f t="shared" si="0"/>
        <v>101.08900000080951</v>
      </c>
      <c r="Q5" s="11">
        <f t="shared" si="0"/>
        <v>106.15300000029917</v>
      </c>
      <c r="R5" s="39">
        <f>IF(D$5-B$5 &lt;&gt; 0,(EXP(LN(D7/B7)/(D$5-B$5))-1)*100,0)</f>
        <v>2.2437234838363684</v>
      </c>
      <c r="S5" s="39">
        <f>F34</f>
        <v>0.51615226924757174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272.09799999988547</v>
      </c>
      <c r="N6" s="11">
        <f t="shared" si="0"/>
        <v>299.07799999998224</v>
      </c>
      <c r="O6" s="11">
        <f t="shared" si="0"/>
        <v>295.54699999955551</v>
      </c>
      <c r="P6" s="11">
        <f t="shared" si="0"/>
        <v>282.41800000206598</v>
      </c>
      <c r="Q6" s="11">
        <f t="shared" si="0"/>
        <v>252.14700000089366</v>
      </c>
      <c r="R6" s="39">
        <f t="shared" ref="R6:R10" si="1">IF(D$5-B$5 &lt;&gt; 0,(EXP(LN(D8/B8)/(D$5-B$5))-1)*100,0)</f>
        <v>1.6670544519637343</v>
      </c>
      <c r="S6" s="39">
        <f t="shared" ref="S6:S12" si="2">F35</f>
        <v>-1.053185589761263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87.945000000226258</v>
      </c>
      <c r="C7" s="11">
        <f t="array" ref="C7:C12">MMULT(aggregation!$B$28:$BX$33,'Ind T3'!C5:C79)</f>
        <v>108.69700000044911</v>
      </c>
      <c r="D7" s="11">
        <f t="array" ref="D7:D12">MMULT(aggregation!$B$28:$BX$33,'Ind T3'!D5:D79)</f>
        <v>98.263999999801939</v>
      </c>
      <c r="E7" s="11">
        <f t="array" ref="E7:E12">MMULT(aggregation!$B$28:$BX$33,'Ind T3'!E5:E79)</f>
        <v>101.08900000080951</v>
      </c>
      <c r="F7" s="11">
        <f t="array" ref="F7:F12">MMULT(aggregation!$B$28:$BX$33,'Ind T3'!F5:F79)</f>
        <v>106.15300000029917</v>
      </c>
      <c r="G7" s="11"/>
      <c r="H7" s="11">
        <f>F7-D7</f>
        <v>7.8890000004972336</v>
      </c>
      <c r="I7" s="11">
        <f t="array" ref="I7:I12">MMULT(aggregation!$B$28:$BX$33,'RD T1'!AB7:AB81)</f>
        <v>47.298331286296609</v>
      </c>
      <c r="J7" s="11">
        <f>SUM(H7:I7)</f>
        <v>55.187331286793842</v>
      </c>
      <c r="K7" s="11"/>
      <c r="L7" t="str">
        <f t="shared" si="0"/>
        <v>Construction</v>
      </c>
      <c r="M7" s="11">
        <f t="shared" si="0"/>
        <v>300.90399999731562</v>
      </c>
      <c r="N7" s="11">
        <f t="shared" si="0"/>
        <v>345.71400000449989</v>
      </c>
      <c r="O7" s="11">
        <f t="shared" si="0"/>
        <v>355.38999999661485</v>
      </c>
      <c r="P7" s="11">
        <f t="shared" si="0"/>
        <v>377.8849999911788</v>
      </c>
      <c r="Q7" s="11">
        <f t="shared" si="0"/>
        <v>406.43299999659365</v>
      </c>
      <c r="R7" s="39">
        <f t="shared" si="1"/>
        <v>3.3845039949077949</v>
      </c>
      <c r="S7" s="39">
        <f t="shared" si="2"/>
        <v>0.89870307450876652</v>
      </c>
    </row>
    <row r="8" spans="1:19" x14ac:dyDescent="0.2">
      <c r="A8" t="str">
        <f>name!C5</f>
        <v>Manufacturing</v>
      </c>
      <c r="B8" s="11">
        <v>272.09799999988547</v>
      </c>
      <c r="C8" s="11">
        <v>299.07799999998224</v>
      </c>
      <c r="D8" s="11">
        <v>295.54699999955551</v>
      </c>
      <c r="E8" s="11">
        <v>282.41800000206598</v>
      </c>
      <c r="F8" s="11">
        <v>252.14700000089366</v>
      </c>
      <c r="G8" s="11"/>
      <c r="H8" s="11">
        <f t="shared" ref="H8:H12" si="3">F8-D8</f>
        <v>-43.399999998661855</v>
      </c>
      <c r="I8" s="11">
        <v>117.26331773229221</v>
      </c>
      <c r="J8" s="11">
        <f t="shared" ref="J8:J12" si="4">SUM(H8:I8)</f>
        <v>73.863317733630353</v>
      </c>
      <c r="K8" s="11"/>
      <c r="L8" t="str">
        <f t="shared" si="0"/>
        <v>Trade, accomod. and transport</v>
      </c>
      <c r="M8" s="11">
        <f t="shared" si="0"/>
        <v>1233.9400000192929</v>
      </c>
      <c r="N8" s="11">
        <f t="shared" si="0"/>
        <v>1322.4570000238921</v>
      </c>
      <c r="O8" s="11">
        <f t="shared" si="0"/>
        <v>1293.9400000167418</v>
      </c>
      <c r="P8" s="11">
        <f t="shared" si="0"/>
        <v>1323.6340000451869</v>
      </c>
      <c r="Q8" s="11">
        <f t="shared" si="0"/>
        <v>1384.7220000093666</v>
      </c>
      <c r="R8" s="39">
        <f t="shared" si="1"/>
        <v>0.95411341997704291</v>
      </c>
      <c r="S8" s="39">
        <f t="shared" si="2"/>
        <v>0.45307375822567497</v>
      </c>
    </row>
    <row r="9" spans="1:19" x14ac:dyDescent="0.2">
      <c r="A9" t="str">
        <f>name!C6</f>
        <v>Construction</v>
      </c>
      <c r="B9" s="11">
        <v>300.90399999731562</v>
      </c>
      <c r="C9" s="11">
        <v>345.71400000449989</v>
      </c>
      <c r="D9" s="11">
        <v>355.38999999661485</v>
      </c>
      <c r="E9" s="11">
        <v>377.8849999911788</v>
      </c>
      <c r="F9" s="11">
        <v>406.43299999659365</v>
      </c>
      <c r="G9" s="11"/>
      <c r="H9" s="11">
        <f t="shared" si="3"/>
        <v>51.042999999978804</v>
      </c>
      <c r="I9" s="11">
        <v>160.18208271499896</v>
      </c>
      <c r="J9" s="11">
        <f t="shared" si="4"/>
        <v>211.22508271497776</v>
      </c>
      <c r="K9" s="11"/>
      <c r="L9" t="str">
        <f t="shared" si="0"/>
        <v>Business and other services</v>
      </c>
      <c r="M9" s="11">
        <f t="shared" si="0"/>
        <v>1644.0999999954315</v>
      </c>
      <c r="N9" s="11">
        <f t="shared" si="0"/>
        <v>1675.0829999885505</v>
      </c>
      <c r="O9" s="11">
        <f t="shared" si="0"/>
        <v>1607.8119999918749</v>
      </c>
      <c r="P9" s="11">
        <f t="shared" si="0"/>
        <v>1668.3780000058186</v>
      </c>
      <c r="Q9" s="11">
        <f t="shared" si="0"/>
        <v>1772.5859999931577</v>
      </c>
      <c r="R9" s="39">
        <f t="shared" si="1"/>
        <v>-0.44538268724598762</v>
      </c>
      <c r="S9" s="39">
        <f t="shared" si="2"/>
        <v>0.65255491407631983</v>
      </c>
    </row>
    <row r="10" spans="1:19" x14ac:dyDescent="0.2">
      <c r="A10" t="str">
        <f>name!C7</f>
        <v>Trade, accomod. and transport</v>
      </c>
      <c r="B10" s="11">
        <v>1233.9400000192929</v>
      </c>
      <c r="C10" s="11">
        <v>1322.4570000238921</v>
      </c>
      <c r="D10" s="11">
        <v>1293.9400000167418</v>
      </c>
      <c r="E10" s="11">
        <v>1323.6340000451869</v>
      </c>
      <c r="F10" s="11">
        <v>1384.7220000093666</v>
      </c>
      <c r="G10" s="11"/>
      <c r="H10" s="11">
        <f t="shared" si="3"/>
        <v>90.781999992624833</v>
      </c>
      <c r="I10" s="11">
        <v>626.0273804615216</v>
      </c>
      <c r="J10" s="11">
        <f t="shared" si="4"/>
        <v>716.80938045414644</v>
      </c>
      <c r="K10" s="11"/>
      <c r="L10" t="str">
        <f t="shared" si="0"/>
        <v>Non-marketed services</v>
      </c>
      <c r="M10" s="11">
        <f t="shared" si="0"/>
        <v>1166.713999987624</v>
      </c>
      <c r="N10" s="11">
        <f t="shared" si="0"/>
        <v>1199.1649999811675</v>
      </c>
      <c r="O10" s="11">
        <f t="shared" si="0"/>
        <v>1183.1339999943748</v>
      </c>
      <c r="P10" s="11">
        <f t="shared" si="0"/>
        <v>1210.6139999568147</v>
      </c>
      <c r="Q10" s="11">
        <f t="shared" si="0"/>
        <v>1231.0369999981431</v>
      </c>
      <c r="R10" s="39">
        <f t="shared" si="1"/>
        <v>0.27990298894611243</v>
      </c>
      <c r="S10" s="39">
        <f t="shared" si="2"/>
        <v>0.26495073366161748</v>
      </c>
    </row>
    <row r="11" spans="1:19" x14ac:dyDescent="0.2">
      <c r="A11" t="str">
        <f>name!C8</f>
        <v>Business and other services</v>
      </c>
      <c r="B11" s="11">
        <v>1644.0999999954315</v>
      </c>
      <c r="C11" s="11">
        <v>1675.0829999885505</v>
      </c>
      <c r="D11" s="11">
        <v>1607.8119999918749</v>
      </c>
      <c r="E11" s="11">
        <v>1668.3780000058186</v>
      </c>
      <c r="F11" s="11">
        <v>1772.5859999931577</v>
      </c>
      <c r="G11" s="11"/>
      <c r="H11" s="11">
        <f t="shared" si="3"/>
        <v>164.77400000128273</v>
      </c>
      <c r="I11" s="11">
        <v>806.39805015924946</v>
      </c>
      <c r="J11" s="11">
        <f t="shared" si="4"/>
        <v>971.17205016053219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1166.713999987624</v>
      </c>
      <c r="C12" s="11">
        <v>1199.1649999811675</v>
      </c>
      <c r="D12" s="11">
        <v>1183.1339999943748</v>
      </c>
      <c r="E12" s="11">
        <v>1210.6139999568147</v>
      </c>
      <c r="F12" s="11">
        <v>1231.0369999981431</v>
      </c>
      <c r="G12" s="11"/>
      <c r="H12" s="11">
        <f t="shared" si="3"/>
        <v>47.903000003768284</v>
      </c>
      <c r="I12" s="11">
        <v>644.52355570123541</v>
      </c>
      <c r="J12" s="11">
        <f t="shared" si="4"/>
        <v>692.42655570500369</v>
      </c>
      <c r="K12" s="11"/>
      <c r="L12" s="23" t="str">
        <f t="shared" ref="L12:Q12" si="5">A14</f>
        <v>All industries</v>
      </c>
      <c r="M12" s="33">
        <f t="shared" si="5"/>
        <v>4705.7009999997754</v>
      </c>
      <c r="N12" s="33">
        <f t="shared" si="5"/>
        <v>4950.1939999985416</v>
      </c>
      <c r="O12" s="33">
        <f t="shared" si="5"/>
        <v>4834.0869999989636</v>
      </c>
      <c r="P12" s="33">
        <f t="shared" si="5"/>
        <v>4964.0180000018745</v>
      </c>
      <c r="Q12" s="33">
        <f t="shared" si="5"/>
        <v>5153.0779999984534</v>
      </c>
      <c r="R12" s="42">
        <f>IF(D$5-B$5 &lt;&gt; 0,(EXP(LN(D14/B14)/(D$5-B$5))-1)*100,0)</f>
        <v>0.53980225570928742</v>
      </c>
      <c r="S12" s="42">
        <f t="shared" si="2"/>
        <v>0.42692156740069542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4705.7009999997754</v>
      </c>
      <c r="C14" s="33">
        <f t="shared" ref="C14:F14" si="6">SUM(C7:C12)</f>
        <v>4950.1939999985416</v>
      </c>
      <c r="D14" s="33">
        <f t="shared" si="6"/>
        <v>4834.0869999989636</v>
      </c>
      <c r="E14" s="33">
        <f t="shared" si="6"/>
        <v>4964.0180000018745</v>
      </c>
      <c r="F14" s="33">
        <f t="shared" si="6"/>
        <v>5153.0779999984534</v>
      </c>
      <c r="G14" s="33"/>
      <c r="H14" s="33">
        <f>SUM(H7:H12)</f>
        <v>318.99099999949004</v>
      </c>
      <c r="I14" s="33">
        <f>SUM(I7:I12)</f>
        <v>2401.692718055594</v>
      </c>
      <c r="J14" s="33">
        <f t="shared" ref="J14" si="7">SUM(J7:J12)</f>
        <v>2720.6837180550847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1.8689032728647752</v>
      </c>
      <c r="C20" s="17">
        <f>C7/C$14*100</f>
        <v>2.1958129317857265</v>
      </c>
      <c r="D20" s="17">
        <f>D7/D$14*100</f>
        <v>2.0327313099624189</v>
      </c>
      <c r="E20" s="17">
        <f>E7/E$14*100</f>
        <v>2.0364350008555836</v>
      </c>
      <c r="F20" s="17">
        <f>F7/F$14*100</f>
        <v>2.05999210569549</v>
      </c>
      <c r="G20" s="17"/>
      <c r="H20" s="39">
        <f>IF(D7&gt;0,(H7/D7)*100,0)</f>
        <v>8.0283725479454677</v>
      </c>
      <c r="I20" s="39">
        <f>IF(D7&gt;0,(I7/D7)*100,0)</f>
        <v>48.133936422689835</v>
      </c>
      <c r="J20" s="39">
        <f>IF(D7&gt;0,(J7/D7)*100,0)</f>
        <v>56.162308970635308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5.7823053355897125</v>
      </c>
      <c r="C21" s="17">
        <f t="shared" si="8"/>
        <v>6.0417430104773739</v>
      </c>
      <c r="D21" s="17">
        <f t="shared" si="8"/>
        <v>6.1138121841749822</v>
      </c>
      <c r="E21" s="17">
        <f t="shared" si="8"/>
        <v>5.6893024965251806</v>
      </c>
      <c r="F21" s="17">
        <f t="shared" si="8"/>
        <v>4.8931337736585654</v>
      </c>
      <c r="G21" s="17"/>
      <c r="H21" s="39">
        <f t="shared" ref="H21:H25" si="9">IF(D8&gt;0,(H8/D8)*100,0)</f>
        <v>-14.684635607442175</v>
      </c>
      <c r="I21" s="39">
        <f t="shared" ref="I21:I25" si="10">IF(D8&gt;0,(I8/D8)*100,0)</f>
        <v>39.676707167546468</v>
      </c>
      <c r="J21" s="39">
        <f t="shared" ref="J21:J25" si="11">IF(D8&gt;0,(J8/D8)*100,0)</f>
        <v>24.992071560104296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6.3944564263077917</v>
      </c>
      <c r="C22" s="17">
        <f t="shared" si="8"/>
        <v>6.9838475018272366</v>
      </c>
      <c r="D22" s="17">
        <f t="shared" si="8"/>
        <v>7.3517501856439713</v>
      </c>
      <c r="E22" s="17">
        <f t="shared" si="8"/>
        <v>7.6124824686581745</v>
      </c>
      <c r="F22" s="17">
        <f t="shared" si="8"/>
        <v>7.887188977087396</v>
      </c>
      <c r="G22" s="17"/>
      <c r="H22" s="39">
        <f t="shared" si="9"/>
        <v>14.362531303769099</v>
      </c>
      <c r="I22" s="39">
        <f t="shared" si="10"/>
        <v>45.072197505986303</v>
      </c>
      <c r="J22" s="39">
        <f t="shared" si="11"/>
        <v>59.434728809755399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26.222235539813344</v>
      </c>
      <c r="C23" s="17">
        <f t="shared" si="8"/>
        <v>26.715256008638889</v>
      </c>
      <c r="D23" s="17">
        <f t="shared" si="8"/>
        <v>26.766998608362226</v>
      </c>
      <c r="E23" s="17">
        <f t="shared" si="8"/>
        <v>26.664568904558507</v>
      </c>
      <c r="F23" s="17">
        <f t="shared" si="8"/>
        <v>26.87174539197315</v>
      </c>
      <c r="G23" s="17"/>
      <c r="H23" s="39">
        <f t="shared" si="9"/>
        <v>7.0159358232568927</v>
      </c>
      <c r="I23" s="39">
        <f t="shared" si="10"/>
        <v>48.381484493363033</v>
      </c>
      <c r="J23" s="39">
        <f t="shared" si="11"/>
        <v>55.397420316619929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34.938471441247756</v>
      </c>
      <c r="C24" s="17">
        <f t="shared" si="8"/>
        <v>33.838734400895078</v>
      </c>
      <c r="D24" s="17">
        <f t="shared" si="8"/>
        <v>33.259889612913867</v>
      </c>
      <c r="E24" s="17">
        <f t="shared" si="8"/>
        <v>33.609426879700855</v>
      </c>
      <c r="F24" s="17">
        <f t="shared" si="8"/>
        <v>34.398586631013337</v>
      </c>
      <c r="G24" s="17"/>
      <c r="H24" s="39">
        <f t="shared" si="9"/>
        <v>10.248337492325932</v>
      </c>
      <c r="I24" s="39">
        <f t="shared" si="10"/>
        <v>50.154996365453464</v>
      </c>
      <c r="J24" s="39">
        <f t="shared" si="11"/>
        <v>60.403333857779394</v>
      </c>
      <c r="K24" s="17"/>
    </row>
    <row r="25" spans="1:12" x14ac:dyDescent="0.2">
      <c r="A25" t="str">
        <f>$A$12</f>
        <v>Non-marketed services</v>
      </c>
      <c r="B25" s="17">
        <f t="shared" si="8"/>
        <v>24.793627984176634</v>
      </c>
      <c r="C25" s="17">
        <f t="shared" si="8"/>
        <v>24.224606146375692</v>
      </c>
      <c r="D25" s="17">
        <f t="shared" si="8"/>
        <v>24.474818098942539</v>
      </c>
      <c r="E25" s="17">
        <f t="shared" si="8"/>
        <v>24.387784249701706</v>
      </c>
      <c r="F25" s="17">
        <f t="shared" si="8"/>
        <v>23.889353120572064</v>
      </c>
      <c r="G25" s="17"/>
      <c r="H25" s="39">
        <f t="shared" si="9"/>
        <v>4.0488228724722681</v>
      </c>
      <c r="I25" s="39">
        <f t="shared" si="10"/>
        <v>54.475955868422318</v>
      </c>
      <c r="J25" s="39">
        <f t="shared" si="11"/>
        <v>58.52477874089459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6.5987848377482328</v>
      </c>
      <c r="I27" s="42">
        <f>IF(D14&gt;0,(I14/D14)*100,0)</f>
        <v>49.682447131301302</v>
      </c>
      <c r="J27" s="42">
        <f>IF(D14&gt;0,(J14/D14)*100,0)</f>
        <v>56.281231969049536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South East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5.4390783715219104</v>
      </c>
      <c r="C34" s="17">
        <f>IF(D$5-C$5 &lt;&gt; 0,(EXP(LN(D7/C7)/(D$5-C$5))-1)*100,0)</f>
        <v>-9.5982409823675567</v>
      </c>
      <c r="D34" s="17">
        <f>IF(E$5-D$5 &lt;&gt; 0,(EXP(LN(E7/D7)/(E$5-D$5))-1)*100,0)</f>
        <v>0.56848141197769486</v>
      </c>
      <c r="E34" s="17">
        <f>IF(F$5-E$5 &lt;&gt; 0,(EXP(LN(F7/E7)/(F$5-E$5))-1)*100,0)</f>
        <v>0.48999790949402211</v>
      </c>
      <c r="F34" s="17">
        <f>IF(F$5-D$5 &lt;&gt; 0,(EXP(LN(F7/D7)/(F$5-D$5))-1)*100,0)</f>
        <v>0.51615226924757174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2.3917061136443207</v>
      </c>
      <c r="C35" s="17">
        <f t="shared" ref="C35:C41" si="13">IF(D$5-C$5 &lt;&gt; 0,(EXP(LN(D8/C8)/(D$5-C$5))-1)*100,0)</f>
        <v>-1.1806284649579557</v>
      </c>
      <c r="D35" s="17">
        <f t="shared" ref="D35:E39" si="14">IF(E$5-D$5 &lt;&gt; 0,(EXP(LN(E8/D8)/(E$5-D$5))-1)*100,0)</f>
        <v>-0.90467563418015207</v>
      </c>
      <c r="E35" s="17">
        <f t="shared" si="14"/>
        <v>-1.1273570846061842</v>
      </c>
      <c r="F35" s="17">
        <f t="shared" ref="F35:F41" si="15">IF(F$5-D$5 &lt;&gt; 0,(EXP(LN(F8/D8)/(F$5-D$5))-1)*100,0)</f>
        <v>-1.053185589761263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3.5314392713920784</v>
      </c>
      <c r="C36" s="17">
        <f t="shared" si="13"/>
        <v>2.7988452859846635</v>
      </c>
      <c r="D36" s="17">
        <f t="shared" si="14"/>
        <v>1.2350472589749417</v>
      </c>
      <c r="E36" s="17">
        <f t="shared" si="14"/>
        <v>0.73095026690428444</v>
      </c>
      <c r="F36" s="17">
        <f t="shared" si="15"/>
        <v>0.89870307450876652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1.7470623869499269</v>
      </c>
      <c r="C37" s="17">
        <f t="shared" si="13"/>
        <v>-2.1563650089670316</v>
      </c>
      <c r="D37" s="17">
        <f t="shared" si="14"/>
        <v>0.45481429731606404</v>
      </c>
      <c r="E37" s="17">
        <f t="shared" si="14"/>
        <v>0.45220349998962295</v>
      </c>
      <c r="F37" s="17">
        <f t="shared" si="15"/>
        <v>0.45307375822567497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0.46783078330578931</v>
      </c>
      <c r="C38" s="17">
        <f t="shared" si="13"/>
        <v>-4.0159801035014597</v>
      </c>
      <c r="D38" s="17">
        <f t="shared" si="14"/>
        <v>0.74229441650242034</v>
      </c>
      <c r="E38" s="17">
        <f t="shared" si="14"/>
        <v>0.60771514421698036</v>
      </c>
      <c r="F38" s="17">
        <f t="shared" si="15"/>
        <v>0.65255491407631983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0.68821314746763118</v>
      </c>
      <c r="C39" s="17">
        <f t="shared" si="13"/>
        <v>-1.3368468882134166</v>
      </c>
      <c r="D39" s="17">
        <f t="shared" si="14"/>
        <v>0.4602723935708708</v>
      </c>
      <c r="E39" s="17">
        <f t="shared" si="14"/>
        <v>0.16743235898342146</v>
      </c>
      <c r="F39" s="17">
        <f t="shared" si="15"/>
        <v>0.26495073366161748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1.2743519168609607</v>
      </c>
      <c r="C41" s="17">
        <f t="shared" si="13"/>
        <v>-2.3455040347835299</v>
      </c>
      <c r="D41" s="17">
        <f>IF(E$5-D$5 &lt;&gt; 0,(EXP(LN(E14/D14)/(E$5-D$5))-1)*100,0)</f>
        <v>0.53187372900258545</v>
      </c>
      <c r="E41" s="17">
        <f>IF(F$5-E$5 &lt;&gt; 0,(EXP(LN(F14/E14)/(F$5-E$5))-1)*100,0)</f>
        <v>0.37448658130352364</v>
      </c>
      <c r="F41" s="17">
        <f t="shared" si="15"/>
        <v>0.42692156740069542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20.75200000022285</v>
      </c>
      <c r="C45" s="26">
        <f>D7-C7</f>
        <v>-10.433000000647169</v>
      </c>
      <c r="D45" s="26">
        <f>E7-D7</f>
        <v>2.8250000010075667</v>
      </c>
      <c r="E45" s="26">
        <f>F7-E7</f>
        <v>5.0639999994896669</v>
      </c>
      <c r="F45" s="26">
        <f>F7-D7</f>
        <v>7.8890000004972336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26.980000000096766</v>
      </c>
      <c r="C46" s="26">
        <f>D8-C8</f>
        <v>-3.5310000004267295</v>
      </c>
      <c r="D46" s="26">
        <f t="shared" si="16"/>
        <v>-13.12899999748953</v>
      </c>
      <c r="E46" s="26">
        <f t="shared" si="16"/>
        <v>-30.271000001172325</v>
      </c>
      <c r="F46" s="26">
        <f t="shared" ref="F46:F52" si="17">F8-D8</f>
        <v>-43.399999998661855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44.810000007184271</v>
      </c>
      <c r="C47" s="26">
        <f t="shared" ref="C47:C50" si="18">D9-C9</f>
        <v>9.6759999921149529</v>
      </c>
      <c r="D47" s="26">
        <f t="shared" si="16"/>
        <v>22.494999994563955</v>
      </c>
      <c r="E47" s="26">
        <f t="shared" si="16"/>
        <v>28.548000005414849</v>
      </c>
      <c r="F47" s="26">
        <f t="shared" si="17"/>
        <v>51.042999999978804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88.51700000459914</v>
      </c>
      <c r="C48" s="26">
        <f t="shared" si="18"/>
        <v>-28.517000007150273</v>
      </c>
      <c r="D48" s="26">
        <f t="shared" si="16"/>
        <v>29.694000028445089</v>
      </c>
      <c r="E48" s="26">
        <f t="shared" si="16"/>
        <v>61.087999964179744</v>
      </c>
      <c r="F48" s="26">
        <f t="shared" si="17"/>
        <v>90.781999992624833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30.982999993118938</v>
      </c>
      <c r="C49" s="26">
        <f t="shared" si="18"/>
        <v>-67.270999996675528</v>
      </c>
      <c r="D49" s="26">
        <f t="shared" si="16"/>
        <v>60.566000013943722</v>
      </c>
      <c r="E49" s="26">
        <f t="shared" si="16"/>
        <v>104.20799998733901</v>
      </c>
      <c r="F49" s="26">
        <f t="shared" si="17"/>
        <v>164.77400000128273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32.450999993543519</v>
      </c>
      <c r="C50" s="26">
        <f t="shared" si="18"/>
        <v>-16.030999986792722</v>
      </c>
      <c r="D50" s="26">
        <f t="shared" si="16"/>
        <v>27.479999962439933</v>
      </c>
      <c r="E50" s="26">
        <f t="shared" si="16"/>
        <v>20.423000041328351</v>
      </c>
      <c r="F50" s="26">
        <f t="shared" si="17"/>
        <v>47.903000003768284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244.49299999876621</v>
      </c>
      <c r="C52" s="28">
        <f>D14-C14</f>
        <v>-116.10699999957797</v>
      </c>
      <c r="D52" s="28">
        <f t="shared" si="16"/>
        <v>129.93100000291088</v>
      </c>
      <c r="E52" s="28">
        <f t="shared" si="16"/>
        <v>189.05999999657888</v>
      </c>
      <c r="F52" s="28">
        <f t="shared" si="17"/>
        <v>318.99099999948976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South East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43.119000000278852</v>
      </c>
      <c r="C5" s="11">
        <f t="array" ref="C5:C26">MMULT(aggregation!$B$3:$BX$24,'Ind T3'!C5:C79)</f>
        <v>49.986000000474043</v>
      </c>
      <c r="D5" s="11">
        <f t="array" ref="D5:D26">MMULT(aggregation!$B$3:$BX$24,'Ind T3'!D5:D79)</f>
        <v>39.087999999913755</v>
      </c>
      <c r="E5" s="11">
        <f t="array" ref="E5:E26">MMULT(aggregation!$B$3:$BX$24,'Ind T3'!E5:E79)</f>
        <v>40.465000000352134</v>
      </c>
      <c r="F5" s="11">
        <f t="array" ref="F5:F26">MMULT(aggregation!$B$3:$BX$24,'Ind T3'!F5:F79)</f>
        <v>41.58800000007335</v>
      </c>
      <c r="G5" s="10"/>
    </row>
    <row r="6" spans="1:7" x14ac:dyDescent="0.2">
      <c r="A6" s="10" t="str">
        <f>name!B5</f>
        <v>Mining and quarrying</v>
      </c>
      <c r="B6" s="11">
        <v>3.4309999999911542</v>
      </c>
      <c r="C6" s="11">
        <v>3.9030000000072413</v>
      </c>
      <c r="D6" s="11">
        <v>3.029999999989752</v>
      </c>
      <c r="E6" s="11">
        <v>2.7110000000028665</v>
      </c>
      <c r="F6" s="11">
        <v>2.4240000000061892</v>
      </c>
    </row>
    <row r="7" spans="1:7" x14ac:dyDescent="0.2">
      <c r="A7" s="10" t="str">
        <f>name!B6</f>
        <v>Food drink and tobacco</v>
      </c>
      <c r="B7" s="11">
        <v>25.25500000013291</v>
      </c>
      <c r="C7" s="11">
        <v>32.058000000208473</v>
      </c>
      <c r="D7" s="11">
        <v>31.930000000111516</v>
      </c>
      <c r="E7" s="11">
        <v>35.10200000067146</v>
      </c>
      <c r="F7" s="11">
        <v>38.9410000002812</v>
      </c>
      <c r="G7" s="11"/>
    </row>
    <row r="8" spans="1:7" x14ac:dyDescent="0.2">
      <c r="A8" s="10" t="str">
        <f>name!B7</f>
        <v>Engineering</v>
      </c>
      <c r="B8" s="11">
        <v>59.025999999811184</v>
      </c>
      <c r="C8" s="11">
        <v>69.991999999821076</v>
      </c>
      <c r="D8" s="11">
        <v>67.995999999823823</v>
      </c>
      <c r="E8" s="11">
        <v>64.680000000314294</v>
      </c>
      <c r="F8" s="11">
        <v>50.198000000153385</v>
      </c>
      <c r="G8" s="11"/>
    </row>
    <row r="9" spans="1:7" x14ac:dyDescent="0.2">
      <c r="A9" s="10" t="str">
        <f>name!B8</f>
        <v>Rest of manufacturing</v>
      </c>
      <c r="B9" s="11">
        <v>187.8169999999414</v>
      </c>
      <c r="C9" s="11">
        <v>197.02799999995267</v>
      </c>
      <c r="D9" s="11">
        <v>195.62099999962015</v>
      </c>
      <c r="E9" s="11">
        <v>182.63600000108025</v>
      </c>
      <c r="F9" s="11">
        <v>163.00800000045902</v>
      </c>
      <c r="G9" s="11"/>
    </row>
    <row r="10" spans="1:7" x14ac:dyDescent="0.2">
      <c r="A10" s="10" t="str">
        <f>name!B9</f>
        <v>Electricity and gas</v>
      </c>
      <c r="B10" s="11">
        <v>15.045999999914333</v>
      </c>
      <c r="C10" s="11">
        <v>19.777999999933058</v>
      </c>
      <c r="D10" s="11">
        <v>23.884999999928937</v>
      </c>
      <c r="E10" s="11">
        <v>23.250000000204999</v>
      </c>
      <c r="F10" s="11">
        <v>23.397999999892175</v>
      </c>
      <c r="G10" s="11"/>
    </row>
    <row r="11" spans="1:7" x14ac:dyDescent="0.2">
      <c r="A11" s="10" t="str">
        <f>name!B10</f>
        <v>Water and sewerage</v>
      </c>
      <c r="B11" s="11">
        <v>26.349000000041912</v>
      </c>
      <c r="C11" s="11">
        <v>35.030000000034768</v>
      </c>
      <c r="D11" s="11">
        <v>32.260999999969506</v>
      </c>
      <c r="E11" s="11">
        <v>34.663000000249497</v>
      </c>
      <c r="F11" s="11">
        <v>38.743000000327456</v>
      </c>
      <c r="G11" s="11"/>
    </row>
    <row r="12" spans="1:7" x14ac:dyDescent="0.2">
      <c r="A12" s="10" t="str">
        <f>name!B11</f>
        <v>Construction</v>
      </c>
      <c r="B12" s="11">
        <v>300.90399999731562</v>
      </c>
      <c r="C12" s="11">
        <v>345.71400000449989</v>
      </c>
      <c r="D12" s="11">
        <v>355.38999999661485</v>
      </c>
      <c r="E12" s="11">
        <v>377.8849999911788</v>
      </c>
      <c r="F12" s="11">
        <v>406.43299999659365</v>
      </c>
      <c r="G12" s="11"/>
    </row>
    <row r="13" spans="1:7" x14ac:dyDescent="0.2">
      <c r="A13" s="10" t="str">
        <f>name!B12</f>
        <v>Wholesale and retail trade</v>
      </c>
      <c r="B13" s="11">
        <v>710.08900001245183</v>
      </c>
      <c r="C13" s="11">
        <v>736.25900001592731</v>
      </c>
      <c r="D13" s="11">
        <v>754.31100001100617</v>
      </c>
      <c r="E13" s="11">
        <v>760.70200002775391</v>
      </c>
      <c r="F13" s="11">
        <v>771.14200000498863</v>
      </c>
      <c r="G13" s="11"/>
    </row>
    <row r="14" spans="1:7" x14ac:dyDescent="0.2">
      <c r="A14" s="10" t="str">
        <f>name!B13</f>
        <v>Transport and storage</v>
      </c>
      <c r="B14" s="11">
        <v>215.36600000197657</v>
      </c>
      <c r="C14" s="11">
        <v>237.59900000028387</v>
      </c>
      <c r="D14" s="11">
        <v>216.66800000148618</v>
      </c>
      <c r="E14" s="11">
        <v>222.74300000540106</v>
      </c>
      <c r="F14" s="11">
        <v>224.57700000375647</v>
      </c>
      <c r="G14" s="11"/>
    </row>
    <row r="15" spans="1:7" x14ac:dyDescent="0.2">
      <c r="A15" s="10" t="str">
        <f>name!B14</f>
        <v>Accommodation and food</v>
      </c>
      <c r="B15" s="11">
        <v>308.48500000486439</v>
      </c>
      <c r="C15" s="11">
        <v>348.5990000076809</v>
      </c>
      <c r="D15" s="11">
        <v>322.96100000424951</v>
      </c>
      <c r="E15" s="11">
        <v>340.18900001203201</v>
      </c>
      <c r="F15" s="11">
        <v>389.00300000062151</v>
      </c>
      <c r="G15" s="11"/>
    </row>
    <row r="16" spans="1:7" x14ac:dyDescent="0.2">
      <c r="A16" s="10" t="str">
        <f>name!B15</f>
        <v>Media</v>
      </c>
      <c r="B16" s="11">
        <v>54.316999999937956</v>
      </c>
      <c r="C16" s="11">
        <v>37.425999999796318</v>
      </c>
      <c r="D16" s="11">
        <v>41.33199999966341</v>
      </c>
      <c r="E16" s="11">
        <v>39.931000000058972</v>
      </c>
      <c r="F16" s="11">
        <v>39.07999999995296</v>
      </c>
      <c r="G16" s="11"/>
    </row>
    <row r="17" spans="1:7" x14ac:dyDescent="0.2">
      <c r="A17" s="10" t="str">
        <f>name!B16</f>
        <v>Information technology</v>
      </c>
      <c r="B17" s="11">
        <v>243.83199999699428</v>
      </c>
      <c r="C17" s="11">
        <v>234.31799999608498</v>
      </c>
      <c r="D17" s="11">
        <v>238.46999999738787</v>
      </c>
      <c r="E17" s="11">
        <v>258.13699999854504</v>
      </c>
      <c r="F17" s="11">
        <v>281.71499999556801</v>
      </c>
      <c r="G17" s="11"/>
    </row>
    <row r="18" spans="1:7" x14ac:dyDescent="0.2">
      <c r="A18" s="10" t="str">
        <f>name!B17</f>
        <v>Finance and insurance</v>
      </c>
      <c r="B18" s="11">
        <v>133.75099999903307</v>
      </c>
      <c r="C18" s="11">
        <v>128.75499999844197</v>
      </c>
      <c r="D18" s="11">
        <v>129.9189999989662</v>
      </c>
      <c r="E18" s="11">
        <v>126.58000000043131</v>
      </c>
      <c r="F18" s="11">
        <v>116.81299999895504</v>
      </c>
      <c r="G18" s="11"/>
    </row>
    <row r="19" spans="1:7" x14ac:dyDescent="0.2">
      <c r="A19" s="10" t="str">
        <f>name!B18</f>
        <v>Real estate</v>
      </c>
      <c r="B19" s="11">
        <v>82.639999999751723</v>
      </c>
      <c r="C19" s="11">
        <v>73.159999999888527</v>
      </c>
      <c r="D19" s="11">
        <v>87.110999999800725</v>
      </c>
      <c r="E19" s="11">
        <v>86.985000000963666</v>
      </c>
      <c r="F19" s="11">
        <v>96.655999999741937</v>
      </c>
      <c r="G19" s="11"/>
    </row>
    <row r="20" spans="1:7" x14ac:dyDescent="0.2">
      <c r="A20" s="10" t="str">
        <f>name!B19</f>
        <v>Professional services</v>
      </c>
      <c r="B20" s="11">
        <v>435.67199999463435</v>
      </c>
      <c r="C20" s="11">
        <v>475.36799998975971</v>
      </c>
      <c r="D20" s="11">
        <v>439.08999999481489</v>
      </c>
      <c r="E20" s="11">
        <v>462.69099999597256</v>
      </c>
      <c r="F20" s="11">
        <v>496.83399999465706</v>
      </c>
      <c r="G20" s="11"/>
    </row>
    <row r="21" spans="1:7" x14ac:dyDescent="0.2">
      <c r="A21" s="10" t="str">
        <f>name!B20</f>
        <v>Support services</v>
      </c>
      <c r="B21" s="11">
        <v>376.39700000300337</v>
      </c>
      <c r="C21" s="11">
        <v>429.14600000423422</v>
      </c>
      <c r="D21" s="11">
        <v>382.62500000205455</v>
      </c>
      <c r="E21" s="11">
        <v>402.36800000697673</v>
      </c>
      <c r="F21" s="11">
        <v>438.12200000223328</v>
      </c>
      <c r="G21" s="11"/>
    </row>
    <row r="22" spans="1:7" x14ac:dyDescent="0.2">
      <c r="A22" s="10" t="str">
        <f>name!B21</f>
        <v>Public admin. and defence</v>
      </c>
      <c r="B22" s="11">
        <v>137.58799999912051</v>
      </c>
      <c r="C22" s="11">
        <v>134.23799999871258</v>
      </c>
      <c r="D22" s="11">
        <v>137.77999999905677</v>
      </c>
      <c r="E22" s="11">
        <v>145.50899999965708</v>
      </c>
      <c r="F22" s="11">
        <v>145.60299999915298</v>
      </c>
      <c r="G22" s="11"/>
    </row>
    <row r="23" spans="1:7" x14ac:dyDescent="0.2">
      <c r="A23" s="10" t="str">
        <f>name!B22</f>
        <v>Education</v>
      </c>
      <c r="B23" s="11">
        <v>477.24099999643454</v>
      </c>
      <c r="C23" s="11">
        <v>477.2669999905159</v>
      </c>
      <c r="D23" s="11">
        <v>462.44899999617195</v>
      </c>
      <c r="E23" s="11">
        <v>460.22399996334076</v>
      </c>
      <c r="F23" s="11">
        <v>472.13700000068849</v>
      </c>
      <c r="G23" s="11"/>
    </row>
    <row r="24" spans="1:7" x14ac:dyDescent="0.2">
      <c r="A24" s="10" t="str">
        <f>name!B23</f>
        <v>Health and social work</v>
      </c>
      <c r="B24" s="11">
        <v>551.88499999206886</v>
      </c>
      <c r="C24" s="11">
        <v>587.659999991939</v>
      </c>
      <c r="D24" s="11">
        <v>582.90499999914618</v>
      </c>
      <c r="E24" s="11">
        <v>604.88099999381689</v>
      </c>
      <c r="F24" s="11">
        <v>613.29699999830154</v>
      </c>
      <c r="G24" s="11"/>
    </row>
    <row r="25" spans="1:7" x14ac:dyDescent="0.2">
      <c r="A25" s="10" t="str">
        <f>name!B24</f>
        <v>Arts and entertainment</v>
      </c>
      <c r="B25" s="11">
        <v>152.53000000117626</v>
      </c>
      <c r="C25" s="11">
        <v>137.46999999999119</v>
      </c>
      <c r="D25" s="11">
        <v>136.0419999997672</v>
      </c>
      <c r="E25" s="11">
        <v>146.08800000143057</v>
      </c>
      <c r="F25" s="11">
        <v>159.45700000119155</v>
      </c>
      <c r="G25" s="11"/>
    </row>
    <row r="26" spans="1:7" x14ac:dyDescent="0.2">
      <c r="A26" s="10" t="str">
        <f>name!B25</f>
        <v>Other services</v>
      </c>
      <c r="B26" s="11">
        <v>164.96100000090047</v>
      </c>
      <c r="C26" s="11">
        <v>159.44000000035362</v>
      </c>
      <c r="D26" s="11">
        <v>153.22299999941998</v>
      </c>
      <c r="E26" s="11">
        <v>145.59800000143969</v>
      </c>
      <c r="F26" s="11">
        <v>143.90900000085742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4705.7009999997763</v>
      </c>
      <c r="C28" s="11">
        <f t="shared" ref="C28:F28" si="0">SUM(C5:C26)</f>
        <v>4950.1939999985416</v>
      </c>
      <c r="D28" s="11">
        <f t="shared" si="0"/>
        <v>4834.0869999989636</v>
      </c>
      <c r="E28" s="11">
        <f t="shared" si="0"/>
        <v>4964.0180000018745</v>
      </c>
      <c r="F28" s="11">
        <f t="shared" si="0"/>
        <v>5153.0779999984534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0.91631406245915126</v>
      </c>
      <c r="C32" s="17">
        <f t="shared" ref="C32:E32" si="1">C5/C$28*100</f>
        <v>1.0097786066665018</v>
      </c>
      <c r="D32" s="17">
        <f t="shared" si="1"/>
        <v>0.80859115692212691</v>
      </c>
      <c r="E32" s="17">
        <f t="shared" si="1"/>
        <v>0.81516626249817892</v>
      </c>
      <c r="F32" s="17">
        <f>F5/F$28*100</f>
        <v>0.80705163011477477</v>
      </c>
    </row>
    <row r="33" spans="1:6" x14ac:dyDescent="0.2">
      <c r="A33" t="str">
        <f>$A$6</f>
        <v>Mining and quarrying</v>
      </c>
      <c r="B33" s="17">
        <f t="shared" ref="B33:F53" si="2">B6/B$28*100</f>
        <v>7.2911559829052397E-2</v>
      </c>
      <c r="C33" s="17">
        <f t="shared" si="2"/>
        <v>7.8845394746314815E-2</v>
      </c>
      <c r="D33" s="17">
        <f t="shared" si="2"/>
        <v>6.2679881433462023E-2</v>
      </c>
      <c r="E33" s="17">
        <f t="shared" si="2"/>
        <v>5.4613017116413413E-2</v>
      </c>
      <c r="F33" s="17">
        <f t="shared" si="2"/>
        <v>4.7039846864474336E-2</v>
      </c>
    </row>
    <row r="34" spans="1:6" x14ac:dyDescent="0.2">
      <c r="A34" t="str">
        <f>$A$7</f>
        <v>Food drink and tobacco</v>
      </c>
      <c r="B34" s="17">
        <f t="shared" si="2"/>
        <v>0.53668943267186142</v>
      </c>
      <c r="C34" s="17">
        <f t="shared" si="2"/>
        <v>0.64761098252347116</v>
      </c>
      <c r="D34" s="17">
        <f t="shared" si="2"/>
        <v>0.66051769445023145</v>
      </c>
      <c r="E34" s="17">
        <f t="shared" si="2"/>
        <v>0.70712878157690418</v>
      </c>
      <c r="F34" s="17">
        <f t="shared" si="2"/>
        <v>0.75568427258995285</v>
      </c>
    </row>
    <row r="35" spans="1:6" x14ac:dyDescent="0.2">
      <c r="A35" t="str">
        <f>$A$8</f>
        <v>Engineering</v>
      </c>
      <c r="B35" s="17">
        <f t="shared" si="2"/>
        <v>1.2543508395415262</v>
      </c>
      <c r="C35" s="17">
        <f t="shared" si="2"/>
        <v>1.4139243835664157</v>
      </c>
      <c r="D35" s="17">
        <f t="shared" si="2"/>
        <v>1.4065944613706456</v>
      </c>
      <c r="E35" s="17">
        <f t="shared" si="2"/>
        <v>1.3029767418307079</v>
      </c>
      <c r="F35" s="17">
        <f t="shared" si="2"/>
        <v>0.97413623469639798</v>
      </c>
    </row>
    <row r="36" spans="1:6" x14ac:dyDescent="0.2">
      <c r="A36" t="str">
        <f>$A$9</f>
        <v>Rest of manufacturing</v>
      </c>
      <c r="B36" s="17">
        <f t="shared" si="2"/>
        <v>3.9912650633763245</v>
      </c>
      <c r="C36" s="17">
        <f t="shared" si="2"/>
        <v>3.9802076443874874</v>
      </c>
      <c r="D36" s="17">
        <f t="shared" si="2"/>
        <v>4.0467000283541044</v>
      </c>
      <c r="E36" s="17">
        <f t="shared" si="2"/>
        <v>3.6791969731175689</v>
      </c>
      <c r="F36" s="17">
        <f t="shared" si="2"/>
        <v>3.1633132663722132</v>
      </c>
    </row>
    <row r="37" spans="1:6" x14ac:dyDescent="0.2">
      <c r="A37" t="str">
        <f>$A$10</f>
        <v>Electricity and gas</v>
      </c>
      <c r="B37" s="17">
        <f t="shared" si="2"/>
        <v>0.31973982197158402</v>
      </c>
      <c r="C37" s="17">
        <f t="shared" si="2"/>
        <v>0.3995398968189709</v>
      </c>
      <c r="D37" s="17">
        <f t="shared" si="2"/>
        <v>0.4940953689897194</v>
      </c>
      <c r="E37" s="17">
        <f t="shared" si="2"/>
        <v>0.46837058206066579</v>
      </c>
      <c r="F37" s="17">
        <f t="shared" si="2"/>
        <v>0.45405871985440932</v>
      </c>
    </row>
    <row r="38" spans="1:6" x14ac:dyDescent="0.2">
      <c r="A38" t="str">
        <f>$A$11</f>
        <v>Water and sewerage</v>
      </c>
      <c r="B38" s="17">
        <f t="shared" si="2"/>
        <v>0.55993782860498709</v>
      </c>
      <c r="C38" s="17">
        <f t="shared" si="2"/>
        <v>0.70764903355393927</v>
      </c>
      <c r="D38" s="17">
        <f t="shared" si="2"/>
        <v>0.66736490261711101</v>
      </c>
      <c r="E38" s="17">
        <f t="shared" si="2"/>
        <v>0.69828513918032553</v>
      </c>
      <c r="F38" s="17">
        <f t="shared" si="2"/>
        <v>0.75184190886183144</v>
      </c>
    </row>
    <row r="39" spans="1:6" x14ac:dyDescent="0.2">
      <c r="A39" t="str">
        <f>$A$12</f>
        <v>Construction</v>
      </c>
      <c r="B39" s="17">
        <f t="shared" si="2"/>
        <v>6.3944564263077899</v>
      </c>
      <c r="C39" s="17">
        <f t="shared" si="2"/>
        <v>6.9838475018272366</v>
      </c>
      <c r="D39" s="17">
        <f t="shared" si="2"/>
        <v>7.3517501856439713</v>
      </c>
      <c r="E39" s="17">
        <f t="shared" si="2"/>
        <v>7.6124824686581745</v>
      </c>
      <c r="F39" s="17">
        <f t="shared" si="2"/>
        <v>7.887188977087396</v>
      </c>
    </row>
    <row r="40" spans="1:6" x14ac:dyDescent="0.2">
      <c r="A40" t="str">
        <f>$A$13</f>
        <v>Wholesale and retail trade</v>
      </c>
      <c r="B40" s="17">
        <f t="shared" si="2"/>
        <v>15.089972780091331</v>
      </c>
      <c r="C40" s="17">
        <f t="shared" si="2"/>
        <v>14.873336277651831</v>
      </c>
      <c r="D40" s="17">
        <f t="shared" si="2"/>
        <v>15.604001334919456</v>
      </c>
      <c r="E40" s="17">
        <f t="shared" si="2"/>
        <v>15.324319936540654</v>
      </c>
      <c r="F40" s="17">
        <f t="shared" si="2"/>
        <v>14.964687124961431</v>
      </c>
    </row>
    <row r="41" spans="1:6" x14ac:dyDescent="0.2">
      <c r="A41" t="str">
        <f>$A$14</f>
        <v>Transport and storage</v>
      </c>
      <c r="B41" s="17">
        <f t="shared" si="2"/>
        <v>4.5767038747677935</v>
      </c>
      <c r="C41" s="17">
        <f t="shared" si="2"/>
        <v>4.7997916849390929</v>
      </c>
      <c r="D41" s="17">
        <f t="shared" si="2"/>
        <v>4.482087310417306</v>
      </c>
      <c r="E41" s="17">
        <f t="shared" si="2"/>
        <v>4.4871513359805899</v>
      </c>
      <c r="F41" s="17">
        <f t="shared" si="2"/>
        <v>4.3581137332643491</v>
      </c>
    </row>
    <row r="42" spans="1:6" x14ac:dyDescent="0.2">
      <c r="A42" t="str">
        <f>$A$15</f>
        <v>Accommodation and food</v>
      </c>
      <c r="B42" s="17">
        <f t="shared" si="2"/>
        <v>6.555558884954209</v>
      </c>
      <c r="C42" s="17">
        <f t="shared" si="2"/>
        <v>7.0421280460479654</v>
      </c>
      <c r="D42" s="17">
        <f t="shared" si="2"/>
        <v>6.6809099630254636</v>
      </c>
      <c r="E42" s="17">
        <f t="shared" si="2"/>
        <v>6.8530976320372634</v>
      </c>
      <c r="F42" s="17">
        <f t="shared" si="2"/>
        <v>7.5489445337473686</v>
      </c>
    </row>
    <row r="43" spans="1:6" x14ac:dyDescent="0.2">
      <c r="A43" t="str">
        <f>$A$16</f>
        <v>Media</v>
      </c>
      <c r="B43" s="17">
        <f t="shared" si="2"/>
        <v>1.154280733092488</v>
      </c>
      <c r="C43" s="17">
        <f t="shared" si="2"/>
        <v>0.7560511769802829</v>
      </c>
      <c r="D43" s="17">
        <f t="shared" si="2"/>
        <v>0.85501150475099585</v>
      </c>
      <c r="E43" s="17">
        <f t="shared" si="2"/>
        <v>0.80440884783342637</v>
      </c>
      <c r="F43" s="17">
        <f t="shared" si="2"/>
        <v>0.75838168954486407</v>
      </c>
    </row>
    <row r="44" spans="1:6" x14ac:dyDescent="0.2">
      <c r="A44" t="str">
        <f>$A$17</f>
        <v>Information technology</v>
      </c>
      <c r="B44" s="17">
        <f t="shared" si="2"/>
        <v>5.1816296869904379</v>
      </c>
      <c r="C44" s="17">
        <f t="shared" si="2"/>
        <v>4.7335114542208654</v>
      </c>
      <c r="D44" s="17">
        <f t="shared" si="2"/>
        <v>4.9330928466417543</v>
      </c>
      <c r="E44" s="17">
        <f t="shared" si="2"/>
        <v>5.200162449017057</v>
      </c>
      <c r="F44" s="17">
        <f t="shared" si="2"/>
        <v>5.4669267570887259</v>
      </c>
    </row>
    <row r="45" spans="1:6" x14ac:dyDescent="0.2">
      <c r="A45" t="str">
        <f>$A$18</f>
        <v>Finance and insurance</v>
      </c>
      <c r="B45" s="17">
        <f t="shared" si="2"/>
        <v>2.8423182858205278</v>
      </c>
      <c r="C45" s="17">
        <f t="shared" si="2"/>
        <v>2.6010091725390945</v>
      </c>
      <c r="D45" s="17">
        <f t="shared" si="2"/>
        <v>2.6875602362761377</v>
      </c>
      <c r="E45" s="17">
        <f t="shared" si="2"/>
        <v>2.5499504635233698</v>
      </c>
      <c r="F45" s="17">
        <f t="shared" si="2"/>
        <v>2.2668587589590161</v>
      </c>
    </row>
    <row r="46" spans="1:6" x14ac:dyDescent="0.2">
      <c r="A46" t="str">
        <f>$A$19</f>
        <v>Real estate</v>
      </c>
      <c r="B46" s="17">
        <f t="shared" si="2"/>
        <v>1.7561676783067102</v>
      </c>
      <c r="C46" s="17">
        <f t="shared" si="2"/>
        <v>1.4779218753832695</v>
      </c>
      <c r="D46" s="17">
        <f t="shared" si="2"/>
        <v>1.802015561569732</v>
      </c>
      <c r="E46" s="17">
        <f t="shared" si="2"/>
        <v>1.7523103260489954</v>
      </c>
      <c r="F46" s="17">
        <f t="shared" si="2"/>
        <v>1.8756944878336976</v>
      </c>
    </row>
    <row r="47" spans="1:6" x14ac:dyDescent="0.2">
      <c r="A47" s="10" t="str">
        <f>$A$20</f>
        <v>Professional services</v>
      </c>
      <c r="B47" s="17">
        <f t="shared" si="2"/>
        <v>9.2583867949675316</v>
      </c>
      <c r="C47" s="17">
        <f t="shared" si="2"/>
        <v>9.6030175785009586</v>
      </c>
      <c r="D47" s="17">
        <f t="shared" si="2"/>
        <v>9.0832043361012964</v>
      </c>
      <c r="E47" s="17">
        <f t="shared" si="2"/>
        <v>9.3208969023842752</v>
      </c>
      <c r="F47" s="17">
        <f t="shared" si="2"/>
        <v>9.6414997016308739</v>
      </c>
    </row>
    <row r="48" spans="1:6" x14ac:dyDescent="0.2">
      <c r="A48" s="10" t="str">
        <f>$A$21</f>
        <v>Support services</v>
      </c>
      <c r="B48" s="17">
        <f t="shared" si="2"/>
        <v>7.9987445016804353</v>
      </c>
      <c r="C48" s="17">
        <f t="shared" si="2"/>
        <v>8.6692763961242871</v>
      </c>
      <c r="D48" s="17">
        <f t="shared" si="2"/>
        <v>7.915145093626502</v>
      </c>
      <c r="E48" s="17">
        <f t="shared" si="2"/>
        <v>8.1056918006104084</v>
      </c>
      <c r="F48" s="17">
        <f t="shared" si="2"/>
        <v>8.502141826736656</v>
      </c>
    </row>
    <row r="49" spans="1:6" x14ac:dyDescent="0.2">
      <c r="A49" s="10" t="str">
        <f>$A$22</f>
        <v>Public admin. and defence</v>
      </c>
      <c r="B49" s="17">
        <f t="shared" si="2"/>
        <v>2.9238576781467218</v>
      </c>
      <c r="C49" s="17">
        <f t="shared" si="2"/>
        <v>2.7117725082845667</v>
      </c>
      <c r="D49" s="17">
        <f t="shared" si="2"/>
        <v>2.8501762587037902</v>
      </c>
      <c r="E49" s="17">
        <f t="shared" si="2"/>
        <v>2.9312746247012424</v>
      </c>
      <c r="F49" s="17">
        <f t="shared" si="2"/>
        <v>2.8255539698641607</v>
      </c>
    </row>
    <row r="50" spans="1:6" x14ac:dyDescent="0.2">
      <c r="A50" s="10" t="str">
        <f>$A$23</f>
        <v>Education</v>
      </c>
      <c r="B50" s="17">
        <f t="shared" si="2"/>
        <v>10.141762088081185</v>
      </c>
      <c r="C50" s="17">
        <f t="shared" si="2"/>
        <v>9.6413797113942721</v>
      </c>
      <c r="D50" s="17">
        <f t="shared" si="2"/>
        <v>9.5664186431951084</v>
      </c>
      <c r="E50" s="17">
        <f t="shared" si="2"/>
        <v>9.2711992576007383</v>
      </c>
      <c r="F50" s="17">
        <f t="shared" si="2"/>
        <v>9.1622327471237615</v>
      </c>
    </row>
    <row r="51" spans="1:6" x14ac:dyDescent="0.2">
      <c r="A51" s="10" t="str">
        <f>$A$24</f>
        <v>Health and social work</v>
      </c>
      <c r="B51" s="17">
        <f t="shared" si="2"/>
        <v>11.72800821794872</v>
      </c>
      <c r="C51" s="17">
        <f t="shared" si="2"/>
        <v>11.871453926696855</v>
      </c>
      <c r="D51" s="17">
        <f t="shared" si="2"/>
        <v>12.058223197043644</v>
      </c>
      <c r="E51" s="17">
        <f t="shared" si="2"/>
        <v>12.185310367399724</v>
      </c>
      <c r="F51" s="17">
        <f t="shared" si="2"/>
        <v>11.901566403584143</v>
      </c>
    </row>
    <row r="52" spans="1:6" x14ac:dyDescent="0.2">
      <c r="A52" s="10" t="str">
        <f>$A$25</f>
        <v>Arts and entertainment</v>
      </c>
      <c r="B52" s="17">
        <f t="shared" si="2"/>
        <v>3.2413874149926554</v>
      </c>
      <c r="C52" s="17">
        <f t="shared" si="2"/>
        <v>2.7770628787484224</v>
      </c>
      <c r="D52" s="17">
        <f t="shared" si="2"/>
        <v>2.8142232442195674</v>
      </c>
      <c r="E52" s="17">
        <f t="shared" si="2"/>
        <v>2.9429385631030227</v>
      </c>
      <c r="F52" s="17">
        <f t="shared" si="2"/>
        <v>3.0944029956705372</v>
      </c>
    </row>
    <row r="53" spans="1:6" x14ac:dyDescent="0.2">
      <c r="A53" s="10" t="str">
        <f>$A$26</f>
        <v>Other services</v>
      </c>
      <c r="B53" s="17">
        <f t="shared" si="2"/>
        <v>3.5055563453969625</v>
      </c>
      <c r="C53" s="17">
        <f t="shared" si="2"/>
        <v>3.2208838683978969</v>
      </c>
      <c r="D53" s="17">
        <f t="shared" si="2"/>
        <v>3.169636789727881</v>
      </c>
      <c r="E53" s="17">
        <f t="shared" si="2"/>
        <v>2.9330675271802944</v>
      </c>
      <c r="F53" s="17">
        <f t="shared" si="2"/>
        <v>2.7926804135489625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South East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3.7635749802535035</v>
      </c>
      <c r="C63" s="17">
        <f>IF(AND(D$3-C$3 &lt;&gt; 0,C5&lt;&gt;0,D5&lt;&gt;0),(EXP(LN(D5/C5)/(D$3-C$3))-1)*100,0)</f>
        <v>-21.802104590199122</v>
      </c>
      <c r="D63" s="17">
        <f t="shared" ref="B63:E78" si="3">IF(AND(E$3-D$3 &lt;&gt; 0,D5&lt;&gt;0,E5&lt;&gt;0),(EXP(LN(E5/D5)/(E$3-D$3))-1)*100,0)</f>
        <v>0.69484066216096707</v>
      </c>
      <c r="E63" s="17">
        <f t="shared" si="3"/>
        <v>0.27411762881415225</v>
      </c>
      <c r="F63" s="17">
        <f>IF(AND(F$3-D$3 &lt;&gt; 0,D5&lt;&gt;0,F5&lt;&gt;0),(EXP(LN(F5/D5)/(F$3-D$3))-1)*100,0)</f>
        <v>0.41416295808045511</v>
      </c>
    </row>
    <row r="64" spans="1:6" x14ac:dyDescent="0.2">
      <c r="A64" t="str">
        <f>$A$6</f>
        <v>Mining and quarrying</v>
      </c>
      <c r="B64" s="17">
        <f t="shared" si="3"/>
        <v>3.2748227582455103</v>
      </c>
      <c r="C64" s="17">
        <f t="shared" ref="C64:C78" si="4">IF(AND(D$3-C$3 &lt;&gt; 0,C6&lt;&gt;0,D6&lt;&gt;0),(EXP(LN(D6/C6)/(D$3-C$3))-1)*100,0)</f>
        <v>-22.367409685264406</v>
      </c>
      <c r="D64" s="17">
        <f t="shared" si="3"/>
        <v>-2.200332602832622</v>
      </c>
      <c r="E64" s="17">
        <f t="shared" si="3"/>
        <v>-1.1127476723552077</v>
      </c>
      <c r="F64" s="17">
        <f t="shared" ref="F64:F86" si="5">IF(AND(F$3-D$3 &lt;&gt; 0,D6&lt;&gt;0,F6&lt;&gt;0),(EXP(LN(F6/D6)/(F$3-D$3))-1)*100,0)</f>
        <v>-1.4766132200546345</v>
      </c>
    </row>
    <row r="65" spans="1:6" x14ac:dyDescent="0.2">
      <c r="A65" t="str">
        <f>$A$7</f>
        <v>Food drink and tobacco</v>
      </c>
      <c r="B65" s="17">
        <f t="shared" si="3"/>
        <v>6.1444431303312674</v>
      </c>
      <c r="C65" s="17">
        <f t="shared" si="4"/>
        <v>-0.39927631198491964</v>
      </c>
      <c r="D65" s="17">
        <f t="shared" si="3"/>
        <v>1.912296627485599</v>
      </c>
      <c r="E65" s="17">
        <f t="shared" si="3"/>
        <v>1.043300532473701</v>
      </c>
      <c r="F65" s="17">
        <f t="shared" si="5"/>
        <v>1.3321394457277869</v>
      </c>
    </row>
    <row r="66" spans="1:6" x14ac:dyDescent="0.2">
      <c r="A66" t="str">
        <f>$A$8</f>
        <v>Engineering</v>
      </c>
      <c r="B66" s="17">
        <f t="shared" si="3"/>
        <v>4.3521166271874856</v>
      </c>
      <c r="C66" s="17">
        <f t="shared" si="4"/>
        <v>-2.8517544862303623</v>
      </c>
      <c r="D66" s="17">
        <f t="shared" si="3"/>
        <v>-0.99495415688247713</v>
      </c>
      <c r="E66" s="17">
        <f t="shared" si="3"/>
        <v>-2.5029129600966482</v>
      </c>
      <c r="F66" s="17">
        <f t="shared" si="5"/>
        <v>-2.002829447045984</v>
      </c>
    </row>
    <row r="67" spans="1:6" x14ac:dyDescent="0.2">
      <c r="A67" t="str">
        <f>$A$9</f>
        <v>Rest of manufacturing</v>
      </c>
      <c r="B67" s="17">
        <f t="shared" si="3"/>
        <v>1.2041361955138719</v>
      </c>
      <c r="C67" s="17">
        <f t="shared" si="4"/>
        <v>-0.71411170002885216</v>
      </c>
      <c r="D67" s="17">
        <f t="shared" si="3"/>
        <v>-1.3642883233715875</v>
      </c>
      <c r="E67" s="17">
        <f t="shared" si="3"/>
        <v>-1.1305192720813206</v>
      </c>
      <c r="F67" s="17">
        <f t="shared" si="5"/>
        <v>-1.2085037842432644</v>
      </c>
    </row>
    <row r="68" spans="1:6" x14ac:dyDescent="0.2">
      <c r="A68" t="str">
        <f>$A$10</f>
        <v>Electricity and gas</v>
      </c>
      <c r="B68" s="17">
        <f t="shared" si="3"/>
        <v>7.0755536771204719</v>
      </c>
      <c r="C68" s="17">
        <f t="shared" si="4"/>
        <v>20.765497016936884</v>
      </c>
      <c r="D68" s="17">
        <f t="shared" si="3"/>
        <v>-0.53746077943352955</v>
      </c>
      <c r="E68" s="17">
        <f t="shared" si="3"/>
        <v>6.3474302200883237E-2</v>
      </c>
      <c r="F68" s="17">
        <f t="shared" si="5"/>
        <v>-0.13723972815478103</v>
      </c>
    </row>
    <row r="69" spans="1:6" x14ac:dyDescent="0.2">
      <c r="A69" t="str">
        <f>$A$11</f>
        <v>Water and sewerage</v>
      </c>
      <c r="B69" s="17">
        <f t="shared" si="3"/>
        <v>7.3789121811554059</v>
      </c>
      <c r="C69" s="17">
        <f t="shared" si="4"/>
        <v>-7.9046531546175132</v>
      </c>
      <c r="D69" s="17">
        <f t="shared" si="3"/>
        <v>1.4466392988166987</v>
      </c>
      <c r="E69" s="17">
        <f t="shared" si="3"/>
        <v>1.1189869299855992</v>
      </c>
      <c r="F69" s="17">
        <f t="shared" si="5"/>
        <v>1.2280866336385365</v>
      </c>
    </row>
    <row r="70" spans="1:6" x14ac:dyDescent="0.2">
      <c r="A70" t="str">
        <f>$A$12</f>
        <v>Construction</v>
      </c>
      <c r="B70" s="17">
        <f t="shared" si="3"/>
        <v>3.5314392713920784</v>
      </c>
      <c r="C70" s="17">
        <f t="shared" si="4"/>
        <v>2.7988452859846635</v>
      </c>
      <c r="D70" s="17">
        <f t="shared" si="3"/>
        <v>1.2350472589749417</v>
      </c>
      <c r="E70" s="17">
        <f t="shared" si="3"/>
        <v>0.73095026690428444</v>
      </c>
      <c r="F70" s="17">
        <f t="shared" si="5"/>
        <v>0.89870307450876652</v>
      </c>
    </row>
    <row r="71" spans="1:6" x14ac:dyDescent="0.2">
      <c r="A71" t="str">
        <f>$A$13</f>
        <v>Wholesale and retail trade</v>
      </c>
      <c r="B71" s="17">
        <f t="shared" si="3"/>
        <v>0.90889672567717739</v>
      </c>
      <c r="C71" s="17">
        <f t="shared" si="4"/>
        <v>2.4518545776266665</v>
      </c>
      <c r="D71" s="17">
        <f t="shared" si="3"/>
        <v>0.16888127144063514</v>
      </c>
      <c r="E71" s="17">
        <f t="shared" si="3"/>
        <v>0.13640136026940031</v>
      </c>
      <c r="F71" s="17">
        <f t="shared" si="5"/>
        <v>0.14722682697334566</v>
      </c>
    </row>
    <row r="72" spans="1:6" x14ac:dyDescent="0.2">
      <c r="A72" t="str">
        <f>$A$14</f>
        <v>Transport and storage</v>
      </c>
      <c r="B72" s="17">
        <f t="shared" si="3"/>
        <v>2.4865483204940864</v>
      </c>
      <c r="C72" s="17">
        <f t="shared" si="4"/>
        <v>-8.8093805103441891</v>
      </c>
      <c r="D72" s="17">
        <f t="shared" si="3"/>
        <v>0.55458038422895317</v>
      </c>
      <c r="E72" s="17">
        <f t="shared" si="3"/>
        <v>8.2033551993143661E-2</v>
      </c>
      <c r="F72" s="17">
        <f t="shared" si="5"/>
        <v>0.23930190268059981</v>
      </c>
    </row>
    <row r="73" spans="1:6" x14ac:dyDescent="0.2">
      <c r="A73" t="str">
        <f>$A$15</f>
        <v>Accommodation and food</v>
      </c>
      <c r="B73" s="17">
        <f t="shared" si="3"/>
        <v>3.1034081437040006</v>
      </c>
      <c r="C73" s="17">
        <f t="shared" si="4"/>
        <v>-7.3545821998532652</v>
      </c>
      <c r="D73" s="17">
        <f t="shared" si="3"/>
        <v>1.0448159311558181</v>
      </c>
      <c r="E73" s="17">
        <f t="shared" si="3"/>
        <v>1.3498869038031991</v>
      </c>
      <c r="F73" s="17">
        <f t="shared" si="5"/>
        <v>1.2480943767148034</v>
      </c>
    </row>
    <row r="74" spans="1:6" x14ac:dyDescent="0.2">
      <c r="A74" t="str">
        <f>$A$16</f>
        <v>Media</v>
      </c>
      <c r="B74" s="17">
        <f t="shared" si="3"/>
        <v>-8.8913923858580759</v>
      </c>
      <c r="C74" s="17">
        <f t="shared" si="4"/>
        <v>10.436594880265982</v>
      </c>
      <c r="D74" s="17">
        <f t="shared" si="3"/>
        <v>-0.68730823330570567</v>
      </c>
      <c r="E74" s="17">
        <f t="shared" si="3"/>
        <v>-0.21518950884681365</v>
      </c>
      <c r="F74" s="17">
        <f t="shared" si="5"/>
        <v>-0.37281126787334085</v>
      </c>
    </row>
    <row r="75" spans="1:6" x14ac:dyDescent="0.2">
      <c r="A75" t="str">
        <f>$A$17</f>
        <v>Information technology</v>
      </c>
      <c r="B75" s="17">
        <f t="shared" si="3"/>
        <v>-0.99007358925597977</v>
      </c>
      <c r="C75" s="17">
        <f t="shared" si="4"/>
        <v>1.7719509390538679</v>
      </c>
      <c r="D75" s="17">
        <f t="shared" si="3"/>
        <v>1.5975654840664655</v>
      </c>
      <c r="E75" s="17">
        <f t="shared" si="3"/>
        <v>0.87788571017866079</v>
      </c>
      <c r="F75" s="17">
        <f t="shared" si="5"/>
        <v>1.1172107389040731</v>
      </c>
    </row>
    <row r="76" spans="1:6" x14ac:dyDescent="0.2">
      <c r="A76" t="str">
        <f>$A$18</f>
        <v>Finance and insurance</v>
      </c>
      <c r="B76" s="17">
        <f t="shared" si="3"/>
        <v>-0.94719776833881442</v>
      </c>
      <c r="C76" s="17">
        <f t="shared" si="4"/>
        <v>0.90404256187202048</v>
      </c>
      <c r="D76" s="17">
        <f t="shared" si="3"/>
        <v>-0.51937973462478082</v>
      </c>
      <c r="E76" s="17">
        <f t="shared" si="3"/>
        <v>-0.79978609298824166</v>
      </c>
      <c r="F76" s="17">
        <f t="shared" si="5"/>
        <v>-0.70640523732620197</v>
      </c>
    </row>
    <row r="77" spans="1:6" x14ac:dyDescent="0.2">
      <c r="A77" t="str">
        <f>$A$19</f>
        <v>Real estate</v>
      </c>
      <c r="B77" s="17">
        <f t="shared" si="3"/>
        <v>-3.0001981549963808</v>
      </c>
      <c r="C77" s="17">
        <f t="shared" si="4"/>
        <v>19.069163477219053</v>
      </c>
      <c r="D77" s="17">
        <f t="shared" si="3"/>
        <v>-2.8945359887977418E-2</v>
      </c>
      <c r="E77" s="17">
        <f t="shared" si="3"/>
        <v>1.0598024746778734</v>
      </c>
      <c r="F77" s="17">
        <f t="shared" si="5"/>
        <v>0.69557540531013373</v>
      </c>
    </row>
    <row r="78" spans="1:6" x14ac:dyDescent="0.2">
      <c r="A78" t="str">
        <f>$A$20</f>
        <v>Professional services</v>
      </c>
      <c r="B78" s="17">
        <f t="shared" si="3"/>
        <v>2.2039247375692295</v>
      </c>
      <c r="C78" s="17">
        <f t="shared" si="4"/>
        <v>-7.6315612316618537</v>
      </c>
      <c r="D78" s="17">
        <f t="shared" si="3"/>
        <v>1.0526021097706728</v>
      </c>
      <c r="E78" s="17">
        <f t="shared" si="3"/>
        <v>0.71450571395001994</v>
      </c>
      <c r="F78" s="17">
        <f t="shared" si="5"/>
        <v>0.82707863808875182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3.3331643484764584</v>
      </c>
      <c r="C79" s="17">
        <f t="shared" ref="C79:C84" si="7">IF(AND(D$3-C$3 &lt;&gt; 0,C21&lt;&gt;0,D21&lt;&gt;0),(EXP(LN(D21/C21)/(D$3-C$3))-1)*100,0)</f>
        <v>-10.840366682136304</v>
      </c>
      <c r="D79" s="17">
        <f t="shared" ref="D79:D84" si="8">IF(AND(E$3-D$3 &lt;&gt; 0,D21&lt;&gt;0,E21&lt;&gt;0),(EXP(LN(E21/D21)/(E$3-D$3))-1)*100,0)</f>
        <v>1.0113134666601686</v>
      </c>
      <c r="E79" s="17">
        <f t="shared" ref="E79:E84" si="9">IF(AND(F$3-E$3 &lt;&gt; 0,E21&lt;&gt;0,F21&lt;&gt;0),(EXP(LN(F21/E21)/(F$3-E$3))-1)*100,0)</f>
        <v>0.85493706629402588</v>
      </c>
      <c r="F79" s="17">
        <f t="shared" si="5"/>
        <v>0.90703561594489557</v>
      </c>
    </row>
    <row r="80" spans="1:6" x14ac:dyDescent="0.2">
      <c r="A80" s="10" t="str">
        <f>$A$22</f>
        <v>Public admin. and defence</v>
      </c>
      <c r="B80" s="17">
        <f t="shared" si="6"/>
        <v>-0.61433938312676073</v>
      </c>
      <c r="C80" s="17">
        <f t="shared" si="7"/>
        <v>2.638597118832342</v>
      </c>
      <c r="D80" s="17">
        <f t="shared" si="8"/>
        <v>1.0975742360343155</v>
      </c>
      <c r="E80" s="17">
        <f t="shared" si="9"/>
        <v>6.458204270987089E-3</v>
      </c>
      <c r="F80" s="17">
        <f t="shared" si="5"/>
        <v>0.36884877754113088</v>
      </c>
    </row>
    <row r="81" spans="1:6" x14ac:dyDescent="0.2">
      <c r="A81" s="10" t="str">
        <f>$A$23</f>
        <v>Education</v>
      </c>
      <c r="B81" s="17">
        <f t="shared" si="6"/>
        <v>1.3619671675568767E-3</v>
      </c>
      <c r="C81" s="17">
        <f t="shared" si="7"/>
        <v>-3.1047610655332125</v>
      </c>
      <c r="D81" s="17">
        <f t="shared" si="8"/>
        <v>-9.6412557066427595E-2</v>
      </c>
      <c r="E81" s="17">
        <f t="shared" si="9"/>
        <v>0.25588553269131342</v>
      </c>
      <c r="F81" s="17">
        <f t="shared" si="5"/>
        <v>0.13831501453709372</v>
      </c>
    </row>
    <row r="82" spans="1:6" x14ac:dyDescent="0.2">
      <c r="A82" s="10" t="str">
        <f>$A$24</f>
        <v>Health and social work</v>
      </c>
      <c r="B82" s="17">
        <f t="shared" si="6"/>
        <v>1.582614209850064</v>
      </c>
      <c r="C82" s="17">
        <f t="shared" si="7"/>
        <v>-0.80914133901542895</v>
      </c>
      <c r="D82" s="17">
        <f t="shared" si="8"/>
        <v>0.7428963165926783</v>
      </c>
      <c r="E82" s="17">
        <f t="shared" si="9"/>
        <v>0.13827127257646232</v>
      </c>
      <c r="F82" s="17">
        <f t="shared" si="5"/>
        <v>0.33940867947837017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-2.5654091932153955</v>
      </c>
      <c r="C83" s="17">
        <f t="shared" si="7"/>
        <v>-1.0387720958929814</v>
      </c>
      <c r="D83" s="17">
        <f t="shared" si="8"/>
        <v>1.4351106038903882</v>
      </c>
      <c r="E83" s="17">
        <f t="shared" si="9"/>
        <v>0.87949617480174158</v>
      </c>
      <c r="F83" s="17">
        <f t="shared" si="5"/>
        <v>1.0643620033196521</v>
      </c>
    </row>
    <row r="84" spans="1:6" x14ac:dyDescent="0.2">
      <c r="A84" s="10" t="str">
        <f>$A$26</f>
        <v>Other services</v>
      </c>
      <c r="B84" s="17">
        <f t="shared" si="6"/>
        <v>-0.84742410743091634</v>
      </c>
      <c r="C84" s="17">
        <f t="shared" si="7"/>
        <v>-3.8992724541644819</v>
      </c>
      <c r="D84" s="17">
        <f t="shared" si="8"/>
        <v>-1.015706052441967</v>
      </c>
      <c r="E84" s="17">
        <f t="shared" si="9"/>
        <v>-0.11661439288893627</v>
      </c>
      <c r="F84" s="17">
        <f t="shared" si="5"/>
        <v>-0.41721536964612893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1.2743519168609607</v>
      </c>
      <c r="C86" s="17">
        <f>IF(AND(D$3-C$3 &lt;&gt; 0,C28&lt;&gt;0,D28&lt;&gt;0),(EXP(LN(D28/C28)/(D$3-C$3))-1)*100,0)</f>
        <v>-2.3455040347835299</v>
      </c>
      <c r="D86" s="17">
        <f>IF(AND(E$3-D$3 &lt;&gt; 0,D28&lt;&gt;0,E28&lt;&gt;0),(EXP(LN(E28/D28)/(E$3-D$3))-1)*100,0)</f>
        <v>0.53187372900258545</v>
      </c>
      <c r="E86" s="17">
        <f>IF(AND(F$3-E$3 &lt;&gt; 0,E28&lt;&gt;0,F28&lt;&gt;0),(EXP(LN(F28/E28)/(F$3-E$3))-1)*100,0)</f>
        <v>0.37448658130352364</v>
      </c>
      <c r="F86" s="17">
        <f t="shared" si="5"/>
        <v>0.42692156740069542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6.8670000001951905</v>
      </c>
      <c r="C90" s="26">
        <f>D5-C5</f>
        <v>-10.898000000560288</v>
      </c>
      <c r="D90" s="26">
        <f t="shared" si="10"/>
        <v>1.3770000004383789</v>
      </c>
      <c r="E90" s="26">
        <f t="shared" si="10"/>
        <v>1.1229999997212161</v>
      </c>
      <c r="F90" s="26">
        <f>F5-D5</f>
        <v>2.500000000159595</v>
      </c>
    </row>
    <row r="91" spans="1:6" x14ac:dyDescent="0.2">
      <c r="A91" t="str">
        <f>$A$6</f>
        <v>Mining and quarrying</v>
      </c>
      <c r="B91" s="26">
        <f t="shared" si="10"/>
        <v>0.47200000001608711</v>
      </c>
      <c r="C91" s="26">
        <f t="shared" ref="C91:C105" si="11">D6-C6</f>
        <v>-0.87300000001748934</v>
      </c>
      <c r="D91" s="26">
        <f t="shared" si="10"/>
        <v>-0.31899999998688555</v>
      </c>
      <c r="E91" s="26">
        <f t="shared" si="10"/>
        <v>-0.28699999999667725</v>
      </c>
      <c r="F91" s="26">
        <f t="shared" ref="F91:F113" si="12">F6-D6</f>
        <v>-0.6059999999835628</v>
      </c>
    </row>
    <row r="92" spans="1:6" x14ac:dyDescent="0.2">
      <c r="A92" t="str">
        <f>$A$7</f>
        <v>Food drink and tobacco</v>
      </c>
      <c r="B92" s="26">
        <f t="shared" si="10"/>
        <v>6.8030000000755635</v>
      </c>
      <c r="C92" s="26">
        <f t="shared" si="11"/>
        <v>-0.12800000009695722</v>
      </c>
      <c r="D92" s="26">
        <f t="shared" si="10"/>
        <v>3.1720000005599438</v>
      </c>
      <c r="E92" s="26">
        <f t="shared" si="10"/>
        <v>3.8389999996097401</v>
      </c>
      <c r="F92" s="26">
        <f t="shared" si="12"/>
        <v>7.0110000001696839</v>
      </c>
    </row>
    <row r="93" spans="1:6" x14ac:dyDescent="0.2">
      <c r="A93" t="str">
        <f>$A$8</f>
        <v>Engineering</v>
      </c>
      <c r="B93" s="26">
        <f t="shared" si="10"/>
        <v>10.966000000009892</v>
      </c>
      <c r="C93" s="26">
        <f t="shared" si="11"/>
        <v>-1.9959999999972524</v>
      </c>
      <c r="D93" s="26">
        <f t="shared" si="10"/>
        <v>-3.3159999995095291</v>
      </c>
      <c r="E93" s="26">
        <f t="shared" si="10"/>
        <v>-14.482000000160909</v>
      </c>
      <c r="F93" s="26">
        <f t="shared" si="12"/>
        <v>-17.797999999670438</v>
      </c>
    </row>
    <row r="94" spans="1:6" x14ac:dyDescent="0.2">
      <c r="A94" t="str">
        <f>$A$9</f>
        <v>Rest of manufacturing</v>
      </c>
      <c r="B94" s="26">
        <f t="shared" si="10"/>
        <v>9.2110000000112677</v>
      </c>
      <c r="C94" s="26">
        <f t="shared" si="11"/>
        <v>-1.4070000003325163</v>
      </c>
      <c r="D94" s="26">
        <f t="shared" si="10"/>
        <v>-12.984999998539905</v>
      </c>
      <c r="E94" s="26">
        <f t="shared" si="10"/>
        <v>-19.628000000621228</v>
      </c>
      <c r="F94" s="26">
        <f t="shared" si="12"/>
        <v>-32.612999999161133</v>
      </c>
    </row>
    <row r="95" spans="1:6" x14ac:dyDescent="0.2">
      <c r="A95" t="str">
        <f>$A$10</f>
        <v>Electricity and gas</v>
      </c>
      <c r="B95" s="26">
        <f t="shared" si="10"/>
        <v>4.7320000000187257</v>
      </c>
      <c r="C95" s="26">
        <f t="shared" si="11"/>
        <v>4.1069999999958782</v>
      </c>
      <c r="D95" s="26">
        <f t="shared" si="10"/>
        <v>-0.63499999972393795</v>
      </c>
      <c r="E95" s="26">
        <f t="shared" si="10"/>
        <v>0.14799999968717614</v>
      </c>
      <c r="F95" s="26">
        <f t="shared" si="12"/>
        <v>-0.4870000000367618</v>
      </c>
    </row>
    <row r="96" spans="1:6" x14ac:dyDescent="0.2">
      <c r="A96" t="str">
        <f>$A$11</f>
        <v>Water and sewerage</v>
      </c>
      <c r="B96" s="26">
        <f t="shared" si="10"/>
        <v>8.6809999999928564</v>
      </c>
      <c r="C96" s="26">
        <f t="shared" si="11"/>
        <v>-2.7690000000652617</v>
      </c>
      <c r="D96" s="26">
        <f t="shared" si="10"/>
        <v>2.4020000002799904</v>
      </c>
      <c r="E96" s="26">
        <f t="shared" si="10"/>
        <v>4.080000000077959</v>
      </c>
      <c r="F96" s="26">
        <f t="shared" si="12"/>
        <v>6.4820000003579494</v>
      </c>
    </row>
    <row r="97" spans="1:6" x14ac:dyDescent="0.2">
      <c r="A97" t="str">
        <f>$A$12</f>
        <v>Construction</v>
      </c>
      <c r="B97" s="26">
        <f t="shared" si="10"/>
        <v>44.810000007184271</v>
      </c>
      <c r="C97" s="26">
        <f t="shared" si="11"/>
        <v>9.6759999921149529</v>
      </c>
      <c r="D97" s="26">
        <f t="shared" si="10"/>
        <v>22.494999994563955</v>
      </c>
      <c r="E97" s="26">
        <f t="shared" si="10"/>
        <v>28.548000005414849</v>
      </c>
      <c r="F97" s="26">
        <f t="shared" si="12"/>
        <v>51.042999999978804</v>
      </c>
    </row>
    <row r="98" spans="1:6" x14ac:dyDescent="0.2">
      <c r="A98" t="str">
        <f>$A$13</f>
        <v>Wholesale and retail trade</v>
      </c>
      <c r="B98" s="26">
        <f t="shared" si="10"/>
        <v>26.170000003475479</v>
      </c>
      <c r="C98" s="26">
        <f t="shared" si="11"/>
        <v>18.051999995078859</v>
      </c>
      <c r="D98" s="26">
        <f t="shared" si="10"/>
        <v>6.3910000167477392</v>
      </c>
      <c r="E98" s="26">
        <f t="shared" si="10"/>
        <v>10.43999997723472</v>
      </c>
      <c r="F98" s="26">
        <f t="shared" si="12"/>
        <v>16.830999993982459</v>
      </c>
    </row>
    <row r="99" spans="1:6" x14ac:dyDescent="0.2">
      <c r="A99" t="str">
        <f>$A$14</f>
        <v>Transport and storage</v>
      </c>
      <c r="B99" s="26">
        <f t="shared" si="10"/>
        <v>22.232999998307292</v>
      </c>
      <c r="C99" s="26">
        <f t="shared" si="11"/>
        <v>-20.930999998797688</v>
      </c>
      <c r="D99" s="26">
        <f t="shared" si="10"/>
        <v>6.0750000039148802</v>
      </c>
      <c r="E99" s="26">
        <f t="shared" si="10"/>
        <v>1.8339999983554094</v>
      </c>
      <c r="F99" s="26">
        <f t="shared" si="12"/>
        <v>7.9090000022702895</v>
      </c>
    </row>
    <row r="100" spans="1:6" x14ac:dyDescent="0.2">
      <c r="A100" t="str">
        <f>$A$15</f>
        <v>Accommodation and food</v>
      </c>
      <c r="B100" s="26">
        <f t="shared" si="10"/>
        <v>40.11400000281651</v>
      </c>
      <c r="C100" s="26">
        <f t="shared" si="11"/>
        <v>-25.638000003431387</v>
      </c>
      <c r="D100" s="26">
        <f t="shared" si="10"/>
        <v>17.228000007782498</v>
      </c>
      <c r="E100" s="26">
        <f t="shared" si="10"/>
        <v>48.813999988589501</v>
      </c>
      <c r="F100" s="26">
        <f t="shared" si="12"/>
        <v>66.041999996371999</v>
      </c>
    </row>
    <row r="101" spans="1:6" x14ac:dyDescent="0.2">
      <c r="A101" t="str">
        <f>$A$16</f>
        <v>Media</v>
      </c>
      <c r="B101" s="26">
        <f t="shared" si="10"/>
        <v>-16.891000000141638</v>
      </c>
      <c r="C101" s="26">
        <f t="shared" si="11"/>
        <v>3.9059999998670918</v>
      </c>
      <c r="D101" s="26">
        <f t="shared" si="10"/>
        <v>-1.4009999996044371</v>
      </c>
      <c r="E101" s="26">
        <f t="shared" si="10"/>
        <v>-0.85100000010601207</v>
      </c>
      <c r="F101" s="26">
        <f t="shared" si="12"/>
        <v>-2.2519999997104492</v>
      </c>
    </row>
    <row r="102" spans="1:6" x14ac:dyDescent="0.2">
      <c r="A102" t="str">
        <f>$A$17</f>
        <v>Information technology</v>
      </c>
      <c r="B102" s="26">
        <f t="shared" si="10"/>
        <v>-9.5140000009093058</v>
      </c>
      <c r="C102" s="26">
        <f t="shared" si="11"/>
        <v>4.1520000013028948</v>
      </c>
      <c r="D102" s="26">
        <f t="shared" si="10"/>
        <v>19.667000001157163</v>
      </c>
      <c r="E102" s="26">
        <f t="shared" si="10"/>
        <v>23.577999997022971</v>
      </c>
      <c r="F102" s="26">
        <f t="shared" si="12"/>
        <v>43.244999998180134</v>
      </c>
    </row>
    <row r="103" spans="1:6" x14ac:dyDescent="0.2">
      <c r="A103" t="str">
        <f>$A$18</f>
        <v>Finance and insurance</v>
      </c>
      <c r="B103" s="26">
        <f t="shared" si="10"/>
        <v>-4.9960000005910956</v>
      </c>
      <c r="C103" s="26">
        <f t="shared" si="11"/>
        <v>1.1640000005242257</v>
      </c>
      <c r="D103" s="26">
        <f t="shared" si="10"/>
        <v>-3.3389999985348879</v>
      </c>
      <c r="E103" s="26">
        <f t="shared" si="10"/>
        <v>-9.7670000014762763</v>
      </c>
      <c r="F103" s="26">
        <f t="shared" si="12"/>
        <v>-13.106000000011164</v>
      </c>
    </row>
    <row r="104" spans="1:6" x14ac:dyDescent="0.2">
      <c r="A104" t="str">
        <f>$A$19</f>
        <v>Real estate</v>
      </c>
      <c r="B104" s="26">
        <f t="shared" si="10"/>
        <v>-9.4799999998631961</v>
      </c>
      <c r="C104" s="26">
        <f t="shared" si="11"/>
        <v>13.950999999912199</v>
      </c>
      <c r="D104" s="26">
        <f t="shared" si="10"/>
        <v>-0.12599999883705948</v>
      </c>
      <c r="E104" s="26">
        <f t="shared" si="10"/>
        <v>9.6709999987782709</v>
      </c>
      <c r="F104" s="26">
        <f t="shared" si="12"/>
        <v>9.5449999999412114</v>
      </c>
    </row>
    <row r="105" spans="1:6" x14ac:dyDescent="0.2">
      <c r="A105" t="str">
        <f>$A$20</f>
        <v>Professional services</v>
      </c>
      <c r="B105" s="26">
        <f t="shared" si="10"/>
        <v>39.695999995125362</v>
      </c>
      <c r="C105" s="26">
        <f t="shared" si="11"/>
        <v>-36.277999994944821</v>
      </c>
      <c r="D105" s="26">
        <f t="shared" si="10"/>
        <v>23.601000001157672</v>
      </c>
      <c r="E105" s="26">
        <f t="shared" si="10"/>
        <v>34.142999998684502</v>
      </c>
      <c r="F105" s="26">
        <f t="shared" si="12"/>
        <v>57.743999999842174</v>
      </c>
    </row>
    <row r="106" spans="1:6" x14ac:dyDescent="0.2">
      <c r="A106" s="10" t="str">
        <f>$A$21</f>
        <v>Support services</v>
      </c>
      <c r="B106" s="26">
        <f t="shared" ref="B106:B111" si="13">C21-B21</f>
        <v>52.749000001230854</v>
      </c>
      <c r="C106" s="26">
        <f t="shared" ref="C106:C111" si="14">D21-C21</f>
        <v>-46.521000002179676</v>
      </c>
      <c r="D106" s="26">
        <f t="shared" ref="D106:D111" si="15">E21-D21</f>
        <v>19.74300000492218</v>
      </c>
      <c r="E106" s="26">
        <f t="shared" ref="E106:E111" si="16">F21-E21</f>
        <v>35.753999995256549</v>
      </c>
      <c r="F106" s="26">
        <f t="shared" si="12"/>
        <v>55.49700000017873</v>
      </c>
    </row>
    <row r="107" spans="1:6" x14ac:dyDescent="0.2">
      <c r="A107" s="10" t="str">
        <f>$A$22</f>
        <v>Public admin. and defence</v>
      </c>
      <c r="B107" s="26">
        <f t="shared" si="13"/>
        <v>-3.3500000004079311</v>
      </c>
      <c r="C107" s="26">
        <f t="shared" si="14"/>
        <v>3.5420000003441885</v>
      </c>
      <c r="D107" s="26">
        <f t="shared" si="15"/>
        <v>7.7290000006003083</v>
      </c>
      <c r="E107" s="26">
        <f t="shared" si="16"/>
        <v>9.399999949590665E-2</v>
      </c>
      <c r="F107" s="26">
        <f t="shared" si="12"/>
        <v>7.823000000096215</v>
      </c>
    </row>
    <row r="108" spans="1:6" x14ac:dyDescent="0.2">
      <c r="A108" s="10" t="str">
        <f>$A$23</f>
        <v>Education</v>
      </c>
      <c r="B108" s="26">
        <f t="shared" si="13"/>
        <v>2.5999994081360001E-2</v>
      </c>
      <c r="C108" s="26">
        <f t="shared" si="14"/>
        <v>-14.81799999434395</v>
      </c>
      <c r="D108" s="26">
        <f t="shared" si="15"/>
        <v>-2.2250000328311899</v>
      </c>
      <c r="E108" s="26">
        <f t="shared" si="16"/>
        <v>11.913000037347729</v>
      </c>
      <c r="F108" s="26">
        <f t="shared" si="12"/>
        <v>9.6880000045165389</v>
      </c>
    </row>
    <row r="109" spans="1:6" x14ac:dyDescent="0.2">
      <c r="A109" s="10" t="str">
        <f>$A$24</f>
        <v>Health and social work</v>
      </c>
      <c r="B109" s="26">
        <f t="shared" si="13"/>
        <v>35.774999999870147</v>
      </c>
      <c r="C109" s="26">
        <f t="shared" si="14"/>
        <v>-4.7549999927928184</v>
      </c>
      <c r="D109" s="26">
        <f t="shared" si="15"/>
        <v>21.975999994670701</v>
      </c>
      <c r="E109" s="26">
        <f t="shared" si="16"/>
        <v>8.4160000044846583</v>
      </c>
      <c r="F109" s="26">
        <f t="shared" si="12"/>
        <v>30.39199999915536</v>
      </c>
    </row>
    <row r="110" spans="1:6" x14ac:dyDescent="0.2">
      <c r="A110" s="10" t="str">
        <f>$A$25</f>
        <v>Arts and entertainment</v>
      </c>
      <c r="B110" s="26">
        <f t="shared" si="13"/>
        <v>-15.060000001185074</v>
      </c>
      <c r="C110" s="26">
        <f t="shared" si="14"/>
        <v>-1.4280000002239888</v>
      </c>
      <c r="D110" s="26">
        <f t="shared" si="15"/>
        <v>10.046000001663373</v>
      </c>
      <c r="E110" s="26">
        <f t="shared" si="16"/>
        <v>13.368999999760973</v>
      </c>
      <c r="F110" s="26">
        <f t="shared" si="12"/>
        <v>23.415000001424346</v>
      </c>
    </row>
    <row r="111" spans="1:6" x14ac:dyDescent="0.2">
      <c r="A111" s="10" t="str">
        <f>$A$26</f>
        <v>Other services</v>
      </c>
      <c r="B111" s="26">
        <f t="shared" si="13"/>
        <v>-5.5210000005468487</v>
      </c>
      <c r="C111" s="26">
        <f t="shared" si="14"/>
        <v>-6.2170000009336377</v>
      </c>
      <c r="D111" s="26">
        <f t="shared" si="15"/>
        <v>-7.6249999979802965</v>
      </c>
      <c r="E111" s="26">
        <f t="shared" si="16"/>
        <v>-1.6890000005822685</v>
      </c>
      <c r="F111" s="26">
        <f t="shared" si="12"/>
        <v>-9.313999998562565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244.4929999987653</v>
      </c>
      <c r="C113" s="28">
        <f>D28-C28</f>
        <v>-116.10699999957797</v>
      </c>
      <c r="D113" s="28">
        <f>E28-D28</f>
        <v>129.93100000291088</v>
      </c>
      <c r="E113" s="28">
        <f>F28-E28</f>
        <v>189.05999999657888</v>
      </c>
      <c r="F113" s="28">
        <f t="shared" si="12"/>
        <v>318.99099999948976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South East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43.119000000278852</v>
      </c>
      <c r="C5" s="11">
        <v>49.986000000474043</v>
      </c>
      <c r="D5" s="11">
        <v>39.087999999913755</v>
      </c>
      <c r="E5" s="11">
        <v>40.465000000352134</v>
      </c>
      <c r="F5" s="11">
        <v>41.58800000007335</v>
      </c>
      <c r="G5" s="10"/>
    </row>
    <row r="6" spans="1:7" x14ac:dyDescent="0.2">
      <c r="A6" t="str">
        <f>name!A5</f>
        <v>Coal, oil &amp; gas; Mining &amp; related</v>
      </c>
      <c r="B6" s="11">
        <v>3.4309999999911542</v>
      </c>
      <c r="C6" s="11">
        <v>3.9030000000072413</v>
      </c>
      <c r="D6" s="11">
        <v>3.029999999989752</v>
      </c>
      <c r="E6" s="11">
        <v>2.7110000000028665</v>
      </c>
      <c r="F6" s="11">
        <v>2.4240000000061892</v>
      </c>
    </row>
    <row r="7" spans="1:7" x14ac:dyDescent="0.2">
      <c r="A7" t="str">
        <f>name!A6</f>
        <v>Food products</v>
      </c>
      <c r="B7" s="11">
        <v>23.305000000130214</v>
      </c>
      <c r="C7" s="11">
        <v>28.206000000194248</v>
      </c>
      <c r="D7" s="11">
        <v>27.864000000102987</v>
      </c>
      <c r="E7" s="11">
        <v>30.645000000619547</v>
      </c>
      <c r="F7" s="11">
        <v>34.009000000284139</v>
      </c>
      <c r="G7" s="11"/>
    </row>
    <row r="8" spans="1:7" x14ac:dyDescent="0.2">
      <c r="A8" t="str">
        <f>name!A7</f>
        <v>Beverages and tobacco</v>
      </c>
      <c r="B8" s="11">
        <v>1.9500000000026969</v>
      </c>
      <c r="C8" s="11">
        <v>3.852000000014224</v>
      </c>
      <c r="D8" s="11">
        <v>4.0660000000085281</v>
      </c>
      <c r="E8" s="11">
        <v>4.4570000000519103</v>
      </c>
      <c r="F8" s="11">
        <v>4.9319999999970605</v>
      </c>
      <c r="G8" s="11"/>
    </row>
    <row r="9" spans="1:7" x14ac:dyDescent="0.2">
      <c r="A9" t="str">
        <f>name!A8</f>
        <v>Textiles</v>
      </c>
      <c r="B9" s="11">
        <v>2.9550000000098811</v>
      </c>
      <c r="C9" s="11">
        <v>5.29500000002301</v>
      </c>
      <c r="D9" s="11">
        <v>5.6219999999900958</v>
      </c>
      <c r="E9" s="11">
        <v>5.0520000000590413</v>
      </c>
      <c r="F9" s="11">
        <v>4.5700000000245566</v>
      </c>
      <c r="G9" s="11"/>
    </row>
    <row r="10" spans="1:7" x14ac:dyDescent="0.2">
      <c r="A10" t="str">
        <f>name!A9</f>
        <v>Wearing apparel; Leather, etc</v>
      </c>
      <c r="B10" s="11">
        <v>1.950000000009541</v>
      </c>
      <c r="C10" s="11">
        <v>4.0710000000002804</v>
      </c>
      <c r="D10" s="11">
        <v>4.0179999999792528</v>
      </c>
      <c r="E10" s="11">
        <v>3.634000000011647</v>
      </c>
      <c r="F10" s="11">
        <v>3.3060000000151772</v>
      </c>
      <c r="G10" s="11"/>
    </row>
    <row r="11" spans="1:7" x14ac:dyDescent="0.2">
      <c r="A11" t="str">
        <f>name!A10</f>
        <v xml:space="preserve">Wood and cork </v>
      </c>
      <c r="B11" s="11">
        <v>6.4170000000200318</v>
      </c>
      <c r="C11" s="11">
        <v>11.076000000083404</v>
      </c>
      <c r="D11" s="11">
        <v>11.423999999989976</v>
      </c>
      <c r="E11" s="11">
        <v>12.116000000029199</v>
      </c>
      <c r="F11" s="11">
        <v>11.618000000094078</v>
      </c>
      <c r="G11" s="11"/>
    </row>
    <row r="12" spans="1:7" x14ac:dyDescent="0.2">
      <c r="A12" t="str">
        <f>name!A11</f>
        <v>Paper, etc</v>
      </c>
      <c r="B12" s="11">
        <v>5.7520000000028357</v>
      </c>
      <c r="C12" s="11">
        <v>4.887999999982549</v>
      </c>
      <c r="D12" s="11">
        <v>4.3849999999812033</v>
      </c>
      <c r="E12" s="11">
        <v>4.6940000000071658</v>
      </c>
      <c r="F12" s="11">
        <v>4.5409999999953792</v>
      </c>
      <c r="G12" s="11"/>
    </row>
    <row r="13" spans="1:7" x14ac:dyDescent="0.2">
      <c r="A13" t="str">
        <f>name!A12</f>
        <v>Printing and recording</v>
      </c>
      <c r="B13" s="11">
        <v>17.906999999970566</v>
      </c>
      <c r="C13" s="11">
        <v>10.207999999937174</v>
      </c>
      <c r="D13" s="11">
        <v>9.9819999999517375</v>
      </c>
      <c r="E13" s="11">
        <v>9.0540000000260505</v>
      </c>
      <c r="F13" s="11">
        <v>7.3680000000025156</v>
      </c>
      <c r="G13" s="11"/>
    </row>
    <row r="14" spans="1:7" x14ac:dyDescent="0.2">
      <c r="A14" t="str">
        <f>name!A13</f>
        <v>Coke and petroleum; Chemicals, etc</v>
      </c>
      <c r="B14" s="11">
        <v>13.180999999973194</v>
      </c>
      <c r="C14" s="11">
        <v>16.222999999940455</v>
      </c>
      <c r="D14" s="11">
        <v>16.045999999959516</v>
      </c>
      <c r="E14" s="11">
        <v>15.213000000119093</v>
      </c>
      <c r="F14" s="11">
        <v>14.729000000022781</v>
      </c>
      <c r="G14" s="11"/>
    </row>
    <row r="15" spans="1:7" x14ac:dyDescent="0.2">
      <c r="A15" t="str">
        <f>name!A14</f>
        <v>Pharmaceuticals</v>
      </c>
      <c r="B15" s="11">
        <v>6.322999999998677</v>
      </c>
      <c r="C15" s="11">
        <v>4.3049999999722441</v>
      </c>
      <c r="D15" s="11">
        <v>4.4519999999798063</v>
      </c>
      <c r="E15" s="11">
        <v>4.1860000000102477</v>
      </c>
      <c r="F15" s="11">
        <v>3.5360000000004925</v>
      </c>
      <c r="G15" s="11"/>
    </row>
    <row r="16" spans="1:7" x14ac:dyDescent="0.2">
      <c r="A16" t="str">
        <f>name!A15</f>
        <v>Rubber and plastic</v>
      </c>
      <c r="B16" s="11">
        <v>14.334999999999154</v>
      </c>
      <c r="C16" s="11">
        <v>15.967000000039373</v>
      </c>
      <c r="D16" s="11">
        <v>16.6769999999756</v>
      </c>
      <c r="E16" s="11">
        <v>17.545000000128411</v>
      </c>
      <c r="F16" s="11">
        <v>16.078000000108133</v>
      </c>
      <c r="G16" s="11"/>
    </row>
    <row r="17" spans="1:7" x14ac:dyDescent="0.2">
      <c r="A17" t="str">
        <f>name!A16</f>
        <v>Other non-metallic</v>
      </c>
      <c r="B17" s="11">
        <v>8.9300000000177437</v>
      </c>
      <c r="C17" s="11">
        <v>7.1570000000299547</v>
      </c>
      <c r="D17" s="11">
        <v>6.865000000005792</v>
      </c>
      <c r="E17" s="11">
        <v>7.2610000000795241</v>
      </c>
      <c r="F17" s="11">
        <v>6.69700000003838</v>
      </c>
      <c r="G17" s="11"/>
    </row>
    <row r="18" spans="1:7" x14ac:dyDescent="0.2">
      <c r="A18" t="str">
        <f>name!A17</f>
        <v>Basic metals</v>
      </c>
      <c r="B18" s="11">
        <v>1.7160000000024609</v>
      </c>
      <c r="C18" s="11">
        <v>1.9340000000081787</v>
      </c>
      <c r="D18" s="11">
        <v>1.7220000000033493</v>
      </c>
      <c r="E18" s="11">
        <v>1.6990000000221857</v>
      </c>
      <c r="F18" s="11">
        <v>1.5000000000107552</v>
      </c>
      <c r="G18" s="11"/>
    </row>
    <row r="19" spans="1:7" x14ac:dyDescent="0.2">
      <c r="A19" t="str">
        <f>name!A18</f>
        <v>Metal products</v>
      </c>
      <c r="B19" s="11">
        <v>38.951999999970511</v>
      </c>
      <c r="C19" s="11">
        <v>32.213000000033183</v>
      </c>
      <c r="D19" s="11">
        <v>29.407999999986149</v>
      </c>
      <c r="E19" s="11">
        <v>28.922000000215412</v>
      </c>
      <c r="F19" s="11">
        <v>25.400000000067099</v>
      </c>
      <c r="G19" s="11"/>
    </row>
    <row r="20" spans="1:7" x14ac:dyDescent="0.2">
      <c r="A20" t="str">
        <f>name!A19</f>
        <v>Computer, etc</v>
      </c>
      <c r="B20" s="11">
        <v>23.557999999902854</v>
      </c>
      <c r="C20" s="11">
        <v>31.386999999860421</v>
      </c>
      <c r="D20" s="11">
        <v>32.349999999904249</v>
      </c>
      <c r="E20" s="11">
        <v>28.35000000012867</v>
      </c>
      <c r="F20" s="11">
        <v>18.136000000028812</v>
      </c>
      <c r="G20" s="11"/>
    </row>
    <row r="21" spans="1:7" x14ac:dyDescent="0.2">
      <c r="A21" t="str">
        <f>name!A20</f>
        <v>Electrical equipment</v>
      </c>
      <c r="B21" s="11">
        <v>12.91799999996252</v>
      </c>
      <c r="C21" s="11">
        <v>14.702999999978269</v>
      </c>
      <c r="D21" s="11">
        <v>13.097999999961905</v>
      </c>
      <c r="E21" s="11">
        <v>11.925000000061058</v>
      </c>
      <c r="F21" s="11">
        <v>10.442000000031717</v>
      </c>
      <c r="G21" s="11"/>
    </row>
    <row r="22" spans="1:7" x14ac:dyDescent="0.2">
      <c r="A22" t="str">
        <f>name!A21</f>
        <v>Machinery n.e.c.</v>
      </c>
      <c r="B22" s="11">
        <v>22.549999999945811</v>
      </c>
      <c r="C22" s="11">
        <v>23.90199999998239</v>
      </c>
      <c r="D22" s="11">
        <v>22.547999999957675</v>
      </c>
      <c r="E22" s="11">
        <v>24.405000000124563</v>
      </c>
      <c r="F22" s="11">
        <v>21.620000000092862</v>
      </c>
      <c r="G22" s="11"/>
    </row>
    <row r="23" spans="1:7" x14ac:dyDescent="0.2">
      <c r="A23" t="str">
        <f>name!A22</f>
        <v>Motor vehicles, etc</v>
      </c>
      <c r="B23" s="11">
        <v>12.818999999993471</v>
      </c>
      <c r="C23" s="11">
        <v>18.044999999988057</v>
      </c>
      <c r="D23" s="11">
        <v>16.669999999981179</v>
      </c>
      <c r="E23" s="11">
        <v>14.997000000090429</v>
      </c>
      <c r="F23" s="11">
        <v>11.781000000023592</v>
      </c>
      <c r="G23" s="11"/>
    </row>
    <row r="24" spans="1:7" x14ac:dyDescent="0.2">
      <c r="A24" t="str">
        <f>name!A23</f>
        <v>Other transport equipment</v>
      </c>
      <c r="B24" s="11">
        <v>12.46499999996125</v>
      </c>
      <c r="C24" s="11">
        <v>12.752999999980897</v>
      </c>
      <c r="D24" s="11">
        <v>12.944999999970529</v>
      </c>
      <c r="E24" s="11">
        <v>10.479000000021088</v>
      </c>
      <c r="F24" s="11">
        <v>8.6749999999753289</v>
      </c>
      <c r="G24" s="11"/>
    </row>
    <row r="25" spans="1:7" x14ac:dyDescent="0.2">
      <c r="A25" t="str">
        <f>name!A24</f>
        <v>Furniture</v>
      </c>
      <c r="B25" s="11">
        <v>6.3140000000235021</v>
      </c>
      <c r="C25" s="11">
        <v>9.5600000000307421</v>
      </c>
      <c r="D25" s="11">
        <v>10.043999999999571</v>
      </c>
      <c r="E25" s="11">
        <v>8.6530000000772453</v>
      </c>
      <c r="F25" s="11">
        <v>7.7610000000591493</v>
      </c>
      <c r="G25" s="11"/>
    </row>
    <row r="26" spans="1:7" x14ac:dyDescent="0.2">
      <c r="A26" t="str">
        <f>name!A25</f>
        <v>Other manufacturing</v>
      </c>
      <c r="B26" s="11">
        <v>21.736000000002921</v>
      </c>
      <c r="C26" s="11">
        <v>17.46399999994658</v>
      </c>
      <c r="D26" s="11">
        <v>17.369999999922079</v>
      </c>
      <c r="E26" s="11">
        <v>14.913000000120972</v>
      </c>
      <c r="F26" s="11">
        <v>13.367000000052309</v>
      </c>
      <c r="G26" s="11"/>
    </row>
    <row r="27" spans="1:7" x14ac:dyDescent="0.2">
      <c r="A27" t="str">
        <f>name!A26</f>
        <v>Repair and installation</v>
      </c>
      <c r="B27" s="11">
        <v>16.064999999985638</v>
      </c>
      <c r="C27" s="11">
        <v>25.868999999956614</v>
      </c>
      <c r="D27" s="11">
        <v>27.99099999994435</v>
      </c>
      <c r="E27" s="11">
        <v>24.218000000062542</v>
      </c>
      <c r="F27" s="11">
        <v>22.080999999969297</v>
      </c>
      <c r="G27" s="11"/>
    </row>
    <row r="28" spans="1:7" x14ac:dyDescent="0.2">
      <c r="A28" t="str">
        <f>name!A27</f>
        <v>Electricity, gas, etc</v>
      </c>
      <c r="B28" s="11">
        <v>15.045999999914333</v>
      </c>
      <c r="C28" s="11">
        <v>19.777999999933058</v>
      </c>
      <c r="D28" s="11">
        <v>23.884999999928937</v>
      </c>
      <c r="E28" s="11">
        <v>23.250000000204999</v>
      </c>
      <c r="F28" s="11">
        <v>23.397999999892175</v>
      </c>
      <c r="G28" s="11"/>
    </row>
    <row r="29" spans="1:7" x14ac:dyDescent="0.2">
      <c r="A29" t="str">
        <f>name!A28</f>
        <v>Water</v>
      </c>
      <c r="B29" s="11">
        <v>5.5349999999726958</v>
      </c>
      <c r="C29" s="11">
        <v>7.9589999999401888</v>
      </c>
      <c r="D29" s="11">
        <v>7.4259999999568329</v>
      </c>
      <c r="E29" s="11">
        <v>8.0260000000321234</v>
      </c>
      <c r="F29" s="11">
        <v>9.0839999999771077</v>
      </c>
      <c r="G29" s="11"/>
    </row>
    <row r="30" spans="1:7" x14ac:dyDescent="0.2">
      <c r="A30" t="str">
        <f>name!A29</f>
        <v>Sewerage</v>
      </c>
      <c r="B30" s="11">
        <v>3.8540000000181691</v>
      </c>
      <c r="C30" s="11">
        <v>4.3230000000166013</v>
      </c>
      <c r="D30" s="11">
        <v>3.8500000000057768</v>
      </c>
      <c r="E30" s="11">
        <v>4.1320000000373796</v>
      </c>
      <c r="F30" s="11">
        <v>4.6100000000694532</v>
      </c>
      <c r="G30" s="11"/>
    </row>
    <row r="31" spans="1:7" x14ac:dyDescent="0.2">
      <c r="A31" t="str">
        <f>name!A30</f>
        <v>Waste management</v>
      </c>
      <c r="B31" s="11">
        <v>16.960000000051046</v>
      </c>
      <c r="C31" s="11">
        <v>22.74800000007798</v>
      </c>
      <c r="D31" s="11">
        <v>20.985000000006895</v>
      </c>
      <c r="E31" s="11">
        <v>22.505000000179994</v>
      </c>
      <c r="F31" s="11">
        <v>25.049000000280898</v>
      </c>
      <c r="G31" s="11"/>
    </row>
    <row r="32" spans="1:7" x14ac:dyDescent="0.2">
      <c r="A32" t="str">
        <f>name!A31</f>
        <v>Construction</v>
      </c>
      <c r="B32" s="11">
        <v>102.35799999915247</v>
      </c>
      <c r="C32" s="11">
        <v>126.640000001383</v>
      </c>
      <c r="D32" s="11">
        <v>130.66999999877021</v>
      </c>
      <c r="E32" s="11">
        <v>138.86799999725039</v>
      </c>
      <c r="F32" s="11">
        <v>149.45999999896736</v>
      </c>
      <c r="G32" s="11"/>
    </row>
    <row r="33" spans="1:7" x14ac:dyDescent="0.2">
      <c r="A33" t="str">
        <f>name!A32</f>
        <v>Civil engineering</v>
      </c>
      <c r="B33" s="11">
        <v>25.552999999752327</v>
      </c>
      <c r="C33" s="11">
        <v>39.160000000550085</v>
      </c>
      <c r="D33" s="11">
        <v>39.515999999587883</v>
      </c>
      <c r="E33" s="11">
        <v>42.020999998827598</v>
      </c>
      <c r="F33" s="11">
        <v>45.132999999564234</v>
      </c>
      <c r="G33" s="11"/>
    </row>
    <row r="34" spans="1:7" x14ac:dyDescent="0.2">
      <c r="A34" t="str">
        <f>name!A33</f>
        <v>Specialised construction</v>
      </c>
      <c r="B34" s="11">
        <v>172.99299999841082</v>
      </c>
      <c r="C34" s="11">
        <v>179.91400000256684</v>
      </c>
      <c r="D34" s="11">
        <v>185.20399999825673</v>
      </c>
      <c r="E34" s="11">
        <v>196.99599999510085</v>
      </c>
      <c r="F34" s="11">
        <v>211.83999999806207</v>
      </c>
      <c r="G34" s="11"/>
    </row>
    <row r="35" spans="1:7" x14ac:dyDescent="0.2">
      <c r="A35" t="str">
        <f>name!A34</f>
        <v>Motor vehicle trade</v>
      </c>
      <c r="B35" s="11">
        <v>80.682000000750037</v>
      </c>
      <c r="C35" s="11">
        <v>98.890000001273648</v>
      </c>
      <c r="D35" s="11">
        <v>93.912000000537674</v>
      </c>
      <c r="E35" s="11">
        <v>96.541000001616666</v>
      </c>
      <c r="F35" s="11">
        <v>99.800000001312611</v>
      </c>
      <c r="G35" s="11"/>
    </row>
    <row r="36" spans="1:7" x14ac:dyDescent="0.2">
      <c r="A36" t="str">
        <f>name!A35</f>
        <v>Wholesale trade</v>
      </c>
      <c r="B36" s="11">
        <v>197.68000000147663</v>
      </c>
      <c r="C36" s="11">
        <v>197.67400000194468</v>
      </c>
      <c r="D36" s="11">
        <v>198.62600000101804</v>
      </c>
      <c r="E36" s="11">
        <v>203.8930000051306</v>
      </c>
      <c r="F36" s="11">
        <v>207.33100000149571</v>
      </c>
      <c r="G36" s="11"/>
    </row>
    <row r="37" spans="1:7" x14ac:dyDescent="0.2">
      <c r="A37" t="str">
        <f>name!A36</f>
        <v>Retail trade</v>
      </c>
      <c r="B37" s="11">
        <v>431.72700001022525</v>
      </c>
      <c r="C37" s="11">
        <v>439.69500001270893</v>
      </c>
      <c r="D37" s="11">
        <v>461.77300000945041</v>
      </c>
      <c r="E37" s="11">
        <v>460.26800002100663</v>
      </c>
      <c r="F37" s="11">
        <v>464.01100000218031</v>
      </c>
      <c r="G37" s="11"/>
    </row>
    <row r="38" spans="1:7" x14ac:dyDescent="0.2">
      <c r="A38" t="str">
        <f>name!A37</f>
        <v>Land transport, etc</v>
      </c>
      <c r="B38" s="11">
        <v>81.905000000812919</v>
      </c>
      <c r="C38" s="11">
        <v>96.509999998764897</v>
      </c>
      <c r="D38" s="11">
        <v>78.204000000622187</v>
      </c>
      <c r="E38" s="11">
        <v>82.54100000224291</v>
      </c>
      <c r="F38" s="11">
        <v>82.265000001928868</v>
      </c>
      <c r="G38" s="11"/>
    </row>
    <row r="39" spans="1:7" x14ac:dyDescent="0.2">
      <c r="A39" t="str">
        <f>name!A38</f>
        <v>Water transport</v>
      </c>
      <c r="B39" s="11">
        <v>3.9740000000133056</v>
      </c>
      <c r="C39" s="11">
        <v>7.3930000000515612</v>
      </c>
      <c r="D39" s="11">
        <v>6.7020000000294857</v>
      </c>
      <c r="E39" s="11">
        <v>5.5590000001034099</v>
      </c>
      <c r="F39" s="11">
        <v>5.1060000000226395</v>
      </c>
      <c r="G39" s="11"/>
    </row>
    <row r="40" spans="1:7" x14ac:dyDescent="0.2">
      <c r="A40" t="str">
        <f>name!A39</f>
        <v>Air transport</v>
      </c>
      <c r="B40" s="11">
        <v>11.52200000004545</v>
      </c>
      <c r="C40" s="11">
        <v>11.984000000061071</v>
      </c>
      <c r="D40" s="11">
        <v>11.343000000029971</v>
      </c>
      <c r="E40" s="11">
        <v>8.4430000001611507</v>
      </c>
      <c r="F40" s="11">
        <v>7.6180000000220733</v>
      </c>
      <c r="G40" s="11"/>
    </row>
    <row r="41" spans="1:7" x14ac:dyDescent="0.2">
      <c r="A41" t="str">
        <f>name!A40</f>
        <v>Warehousing, etc</v>
      </c>
      <c r="B41" s="11">
        <v>77.177000000699394</v>
      </c>
      <c r="C41" s="11">
        <v>77.378000000719922</v>
      </c>
      <c r="D41" s="11">
        <v>76.250000000385967</v>
      </c>
      <c r="E41" s="11">
        <v>79.592000001329112</v>
      </c>
      <c r="F41" s="11">
        <v>81.185000001149419</v>
      </c>
      <c r="G41" s="11"/>
    </row>
    <row r="42" spans="1:7" x14ac:dyDescent="0.2">
      <c r="A42" t="str">
        <f>name!A41</f>
        <v>Postal and courier</v>
      </c>
      <c r="B42" s="11">
        <v>40.788000000405503</v>
      </c>
      <c r="C42" s="11">
        <v>44.334000000686416</v>
      </c>
      <c r="D42" s="11">
        <v>44.169000000418592</v>
      </c>
      <c r="E42" s="11">
        <v>46.608000001564484</v>
      </c>
      <c r="F42" s="11">
        <v>48.403000000633462</v>
      </c>
      <c r="G42" s="11"/>
    </row>
    <row r="43" spans="1:7" x14ac:dyDescent="0.2">
      <c r="A43" t="str">
        <f>name!A42</f>
        <v>Accommodation</v>
      </c>
      <c r="B43" s="11">
        <v>61.561000000811497</v>
      </c>
      <c r="C43" s="11">
        <v>68.230000001299302</v>
      </c>
      <c r="D43" s="11">
        <v>60.501000000690567</v>
      </c>
      <c r="E43" s="11">
        <v>66.295000002326447</v>
      </c>
      <c r="F43" s="11">
        <v>71.779000000114465</v>
      </c>
      <c r="G43" s="11"/>
    </row>
    <row r="44" spans="1:7" x14ac:dyDescent="0.2">
      <c r="A44" t="str">
        <f>name!A43</f>
        <v>Food and beverage services</v>
      </c>
      <c r="B44" s="11">
        <v>246.92400000405291</v>
      </c>
      <c r="C44" s="11">
        <v>280.36900000638161</v>
      </c>
      <c r="D44" s="11">
        <v>262.46000000355895</v>
      </c>
      <c r="E44" s="11">
        <v>273.89400000970556</v>
      </c>
      <c r="F44" s="11">
        <v>317.22400000050703</v>
      </c>
      <c r="G44" s="11"/>
    </row>
    <row r="45" spans="1:7" x14ac:dyDescent="0.2">
      <c r="A45" t="str">
        <f>name!A44</f>
        <v>Publishing activities</v>
      </c>
      <c r="B45" s="11">
        <v>34.77099999987152</v>
      </c>
      <c r="C45" s="11">
        <v>21.312999999766095</v>
      </c>
      <c r="D45" s="11">
        <v>24.20399999967724</v>
      </c>
      <c r="E45" s="11">
        <v>23.296999999873044</v>
      </c>
      <c r="F45" s="11">
        <v>22.665999999868628</v>
      </c>
      <c r="G45" s="11"/>
    </row>
    <row r="46" spans="1:7" x14ac:dyDescent="0.2">
      <c r="A46" t="str">
        <f>name!A45</f>
        <v>Film and music</v>
      </c>
      <c r="B46" s="11">
        <v>17.923000000063197</v>
      </c>
      <c r="C46" s="11">
        <v>14.488000000038488</v>
      </c>
      <c r="D46" s="11">
        <v>15.306000000001257</v>
      </c>
      <c r="E46" s="11">
        <v>14.887000000186182</v>
      </c>
      <c r="F46" s="11">
        <v>14.724000000081624</v>
      </c>
      <c r="G46" s="11"/>
    </row>
    <row r="47" spans="1:7" x14ac:dyDescent="0.2">
      <c r="A47" t="str">
        <f>name!A46</f>
        <v>Broadcasting</v>
      </c>
      <c r="B47" s="11">
        <v>1.6230000000032399</v>
      </c>
      <c r="C47" s="11">
        <v>1.6249999999917331</v>
      </c>
      <c r="D47" s="11">
        <v>1.8219999999849137</v>
      </c>
      <c r="E47" s="11">
        <v>1.7469999999997412</v>
      </c>
      <c r="F47" s="11">
        <v>1.6900000000027147</v>
      </c>
      <c r="G47" s="11"/>
    </row>
    <row r="48" spans="1:7" x14ac:dyDescent="0.2">
      <c r="A48" t="str">
        <f>name!A47</f>
        <v>Telecommunications</v>
      </c>
      <c r="B48" s="11">
        <v>53.215999999498102</v>
      </c>
      <c r="C48" s="11">
        <v>40.766999999505536</v>
      </c>
      <c r="D48" s="11">
        <v>40.381999999657573</v>
      </c>
      <c r="E48" s="11">
        <v>43.595999999913985</v>
      </c>
      <c r="F48" s="11">
        <v>47.437999999336526</v>
      </c>
      <c r="G48" s="11"/>
    </row>
    <row r="49" spans="1:7" x14ac:dyDescent="0.2">
      <c r="A49" t="str">
        <f>name!A48</f>
        <v>Computing services</v>
      </c>
      <c r="B49" s="11">
        <v>176.38099999762019</v>
      </c>
      <c r="C49" s="11">
        <v>181.69299999672106</v>
      </c>
      <c r="D49" s="11">
        <v>185.74899999783224</v>
      </c>
      <c r="E49" s="11">
        <v>201.14199999861643</v>
      </c>
      <c r="F49" s="11">
        <v>219.58499999639849</v>
      </c>
      <c r="G49" s="11"/>
    </row>
    <row r="50" spans="1:7" x14ac:dyDescent="0.2">
      <c r="A50" t="str">
        <f>name!A49</f>
        <v>Information services</v>
      </c>
      <c r="B50" s="11">
        <v>14.234999999875981</v>
      </c>
      <c r="C50" s="11">
        <v>11.857999999858389</v>
      </c>
      <c r="D50" s="11">
        <v>12.338999999898038</v>
      </c>
      <c r="E50" s="11">
        <v>13.399000000014606</v>
      </c>
      <c r="F50" s="11">
        <v>14.691999999833017</v>
      </c>
      <c r="G50" s="11"/>
    </row>
    <row r="51" spans="1:7" x14ac:dyDescent="0.2">
      <c r="A51" t="str">
        <f>name!A50</f>
        <v>Financial services</v>
      </c>
      <c r="B51" s="11">
        <v>48.226999999675868</v>
      </c>
      <c r="C51" s="11">
        <v>45.773999999482555</v>
      </c>
      <c r="D51" s="11">
        <v>45.044999999632097</v>
      </c>
      <c r="E51" s="11">
        <v>43.574000000153625</v>
      </c>
      <c r="F51" s="11">
        <v>40.111999999573058</v>
      </c>
      <c r="G51" s="11"/>
    </row>
    <row r="52" spans="1:7" x14ac:dyDescent="0.2">
      <c r="A52" t="str">
        <f>name!A51</f>
        <v>Insurance and pensions</v>
      </c>
      <c r="B52" s="11">
        <v>32.145999999758956</v>
      </c>
      <c r="C52" s="11">
        <v>24.388999999693155</v>
      </c>
      <c r="D52" s="11">
        <v>24.061999999776742</v>
      </c>
      <c r="E52" s="11">
        <v>23.197000000056104</v>
      </c>
      <c r="F52" s="11">
        <v>21.160999999824142</v>
      </c>
      <c r="G52" s="11"/>
    </row>
    <row r="53" spans="1:7" x14ac:dyDescent="0.2">
      <c r="A53" t="str">
        <f>name!A52</f>
        <v>Auxiliary financial services</v>
      </c>
      <c r="B53" s="11">
        <v>53.377999999598231</v>
      </c>
      <c r="C53" s="11">
        <v>58.591999999266271</v>
      </c>
      <c r="D53" s="11">
        <v>60.811999999557358</v>
      </c>
      <c r="E53" s="11">
        <v>59.80900000022158</v>
      </c>
      <c r="F53" s="11">
        <v>55.539999999557836</v>
      </c>
      <c r="G53" s="11"/>
    </row>
    <row r="54" spans="1:7" x14ac:dyDescent="0.2">
      <c r="A54" t="str">
        <f>name!A53</f>
        <v>Real estate</v>
      </c>
      <c r="B54" s="11">
        <v>82.639999999751723</v>
      </c>
      <c r="C54" s="11">
        <v>73.159999999888527</v>
      </c>
      <c r="D54" s="11">
        <v>87.110999999800725</v>
      </c>
      <c r="E54" s="11">
        <v>86.985000000963666</v>
      </c>
      <c r="F54" s="11">
        <v>96.655999999741937</v>
      </c>
      <c r="G54" s="11"/>
    </row>
    <row r="55" spans="1:7" x14ac:dyDescent="0.2">
      <c r="A55" t="str">
        <f>name!A54</f>
        <v>Legal and accounting</v>
      </c>
      <c r="B55" s="11">
        <v>95.236999998840261</v>
      </c>
      <c r="C55" s="11">
        <v>89.652999997949919</v>
      </c>
      <c r="D55" s="11">
        <v>80.851999998772882</v>
      </c>
      <c r="E55" s="11">
        <v>83.805999999351499</v>
      </c>
      <c r="F55" s="11">
        <v>86.761999999141224</v>
      </c>
      <c r="G55" s="11"/>
    </row>
    <row r="56" spans="1:7" x14ac:dyDescent="0.2">
      <c r="A56" t="str">
        <f>name!A55</f>
        <v>Head offices, etc</v>
      </c>
      <c r="B56" s="11">
        <v>135.36399999816183</v>
      </c>
      <c r="C56" s="11">
        <v>137.28499999702029</v>
      </c>
      <c r="D56" s="11">
        <v>132.18199999817054</v>
      </c>
      <c r="E56" s="11">
        <v>136.3769999988026</v>
      </c>
      <c r="F56" s="11">
        <v>140.81899999822602</v>
      </c>
      <c r="G56" s="11"/>
    </row>
    <row r="57" spans="1:7" x14ac:dyDescent="0.2">
      <c r="A57" t="str">
        <f>name!A56</f>
        <v>Architectural and related</v>
      </c>
      <c r="B57" s="11">
        <v>71.734999998920344</v>
      </c>
      <c r="C57" s="11">
        <v>88.08299999814507</v>
      </c>
      <c r="D57" s="11">
        <v>86.404999998904842</v>
      </c>
      <c r="E57" s="11">
        <v>83.43299999937642</v>
      </c>
      <c r="F57" s="11">
        <v>85.287999998632017</v>
      </c>
      <c r="G57" s="11"/>
    </row>
    <row r="58" spans="1:7" x14ac:dyDescent="0.2">
      <c r="A58" t="str">
        <f>name!A57</f>
        <v>Scientific research and development</v>
      </c>
      <c r="B58" s="11">
        <v>41.410999999669066</v>
      </c>
      <c r="C58" s="11">
        <v>43.230999999202297</v>
      </c>
      <c r="D58" s="11">
        <v>37.612999999707846</v>
      </c>
      <c r="E58" s="11">
        <v>42.770999999225133</v>
      </c>
      <c r="F58" s="11">
        <v>49.222999999441825</v>
      </c>
      <c r="G58" s="11"/>
    </row>
    <row r="59" spans="1:7" x14ac:dyDescent="0.2">
      <c r="A59" t="str">
        <f>name!A58</f>
        <v>Advertising, etc</v>
      </c>
      <c r="B59" s="11">
        <v>49.192999999476953</v>
      </c>
      <c r="C59" s="11">
        <v>45.608999998977261</v>
      </c>
      <c r="D59" s="11">
        <v>40.241999999368474</v>
      </c>
      <c r="E59" s="11">
        <v>45.849999999669627</v>
      </c>
      <c r="F59" s="11">
        <v>53.052999999665943</v>
      </c>
      <c r="G59" s="11"/>
    </row>
    <row r="60" spans="1:7" x14ac:dyDescent="0.2">
      <c r="A60" t="str">
        <f>name!A59</f>
        <v>Other professional</v>
      </c>
      <c r="B60" s="11">
        <v>30.185999999828372</v>
      </c>
      <c r="C60" s="11">
        <v>36.246999999515147</v>
      </c>
      <c r="D60" s="11">
        <v>31.591999999724802</v>
      </c>
      <c r="E60" s="11">
        <v>35.961999999961151</v>
      </c>
      <c r="F60" s="11">
        <v>41.523999999662202</v>
      </c>
      <c r="G60" s="11"/>
    </row>
    <row r="61" spans="1:7" x14ac:dyDescent="0.2">
      <c r="A61" t="str">
        <f>name!A60</f>
        <v>Veterinary</v>
      </c>
      <c r="B61" s="11">
        <v>12.545999999737541</v>
      </c>
      <c r="C61" s="11">
        <v>35.259999998949723</v>
      </c>
      <c r="D61" s="11">
        <v>30.204000000165554</v>
      </c>
      <c r="E61" s="11">
        <v>34.491999999586113</v>
      </c>
      <c r="F61" s="11">
        <v>40.164999999887854</v>
      </c>
      <c r="G61" s="11"/>
    </row>
    <row r="62" spans="1:7" x14ac:dyDescent="0.2">
      <c r="A62" t="str">
        <f>name!A61</f>
        <v>Rental and leasing</v>
      </c>
      <c r="B62" s="11">
        <v>25.620000000061932</v>
      </c>
      <c r="C62" s="11">
        <v>27.248000000036665</v>
      </c>
      <c r="D62" s="11">
        <v>24.094000000026007</v>
      </c>
      <c r="E62" s="11">
        <v>25.350000000224565</v>
      </c>
      <c r="F62" s="11">
        <v>27.649000000021122</v>
      </c>
      <c r="G62" s="11"/>
    </row>
    <row r="63" spans="1:7" x14ac:dyDescent="0.2">
      <c r="A63" t="str">
        <f>name!A62</f>
        <v>Employment activities</v>
      </c>
      <c r="B63" s="11">
        <v>129.33600000092437</v>
      </c>
      <c r="C63" s="11">
        <v>129.20300000105885</v>
      </c>
      <c r="D63" s="11">
        <v>114.48000000039858</v>
      </c>
      <c r="E63" s="11">
        <v>120.58900000175286</v>
      </c>
      <c r="F63" s="11">
        <v>131.65400000075797</v>
      </c>
      <c r="G63" s="11"/>
    </row>
    <row r="64" spans="1:7" x14ac:dyDescent="0.2">
      <c r="A64" t="str">
        <f>name!A63</f>
        <v>Travel, etc</v>
      </c>
      <c r="B64" s="11">
        <v>13.297000000127568</v>
      </c>
      <c r="C64" s="11">
        <v>23.06000000025983</v>
      </c>
      <c r="D64" s="11">
        <v>20.684000000035649</v>
      </c>
      <c r="E64" s="11">
        <v>21.742000000354064</v>
      </c>
      <c r="F64" s="11">
        <v>23.689000000279979</v>
      </c>
      <c r="G64" s="11"/>
    </row>
    <row r="65" spans="1:7" x14ac:dyDescent="0.2">
      <c r="A65" t="str">
        <f>name!A64</f>
        <v>Security, etc</v>
      </c>
      <c r="B65" s="11">
        <v>24.077000000194815</v>
      </c>
      <c r="C65" s="11">
        <v>29.203000000227519</v>
      </c>
      <c r="D65" s="11">
        <v>25.652000000126268</v>
      </c>
      <c r="E65" s="11">
        <v>27.02100000041554</v>
      </c>
      <c r="F65" s="11">
        <v>29.512000000203816</v>
      </c>
      <c r="G65" s="11"/>
    </row>
    <row r="66" spans="1:7" x14ac:dyDescent="0.2">
      <c r="A66" t="str">
        <f>name!A65</f>
        <v>Services to buildings</v>
      </c>
      <c r="B66" s="11">
        <v>125.60000000126446</v>
      </c>
      <c r="C66" s="11">
        <v>144.87300000213713</v>
      </c>
      <c r="D66" s="11">
        <v>131.2820000012899</v>
      </c>
      <c r="E66" s="11">
        <v>137.67200000333972</v>
      </c>
      <c r="F66" s="11">
        <v>149.09300000058434</v>
      </c>
      <c r="G66" s="11"/>
    </row>
    <row r="67" spans="1:7" x14ac:dyDescent="0.2">
      <c r="A67" t="str">
        <f>name!A66</f>
        <v>Office administrative</v>
      </c>
      <c r="B67" s="11">
        <v>58.467000000430239</v>
      </c>
      <c r="C67" s="11">
        <v>75.559000000514203</v>
      </c>
      <c r="D67" s="11">
        <v>66.433000000178154</v>
      </c>
      <c r="E67" s="11">
        <v>69.994000000889983</v>
      </c>
      <c r="F67" s="11">
        <v>76.525000000386072</v>
      </c>
      <c r="G67" s="11"/>
    </row>
    <row r="68" spans="1:7" x14ac:dyDescent="0.2">
      <c r="A68" t="str">
        <f>name!A67</f>
        <v>Public administration and defence</v>
      </c>
      <c r="B68" s="11">
        <v>137.58799999912051</v>
      </c>
      <c r="C68" s="11">
        <v>134.23799999871258</v>
      </c>
      <c r="D68" s="11">
        <v>137.77999999905677</v>
      </c>
      <c r="E68" s="11">
        <v>145.50899999965708</v>
      </c>
      <c r="F68" s="11">
        <v>145.60299999915298</v>
      </c>
      <c r="G68" s="11"/>
    </row>
    <row r="69" spans="1:7" x14ac:dyDescent="0.2">
      <c r="A69" t="str">
        <f>name!A68</f>
        <v xml:space="preserve">Education </v>
      </c>
      <c r="B69" s="11">
        <v>477.24099999643454</v>
      </c>
      <c r="C69" s="11">
        <v>477.2669999905159</v>
      </c>
      <c r="D69" s="11">
        <v>462.44899999617195</v>
      </c>
      <c r="E69" s="11">
        <v>460.22399996334076</v>
      </c>
      <c r="F69" s="11">
        <v>472.13700000068849</v>
      </c>
      <c r="G69" s="11"/>
    </row>
    <row r="70" spans="1:7" x14ac:dyDescent="0.2">
      <c r="A70" t="str">
        <f>name!A69</f>
        <v>Health</v>
      </c>
      <c r="B70" s="11">
        <v>298.75899999591405</v>
      </c>
      <c r="C70" s="11">
        <v>327.85199999576184</v>
      </c>
      <c r="D70" s="11">
        <v>333.68499999935187</v>
      </c>
      <c r="E70" s="11">
        <v>348.76699999651646</v>
      </c>
      <c r="F70" s="11">
        <v>356.05799999902678</v>
      </c>
      <c r="G70" s="11"/>
    </row>
    <row r="71" spans="1:7" x14ac:dyDescent="0.2">
      <c r="A71" t="str">
        <f>name!A70</f>
        <v>Residential care</v>
      </c>
      <c r="B71" s="11">
        <v>126.8879999980806</v>
      </c>
      <c r="C71" s="11">
        <v>127.70699999810984</v>
      </c>
      <c r="D71" s="11">
        <v>122.55199999995068</v>
      </c>
      <c r="E71" s="11">
        <v>126.44299999873168</v>
      </c>
      <c r="F71" s="11">
        <v>128.02099999961465</v>
      </c>
      <c r="G71" s="11"/>
    </row>
    <row r="72" spans="1:7" x14ac:dyDescent="0.2">
      <c r="A72" t="str">
        <f>name!A71</f>
        <v>Social work</v>
      </c>
      <c r="B72" s="11">
        <v>126.23799999807423</v>
      </c>
      <c r="C72" s="11">
        <v>132.10099999806732</v>
      </c>
      <c r="D72" s="11">
        <v>126.66799999984359</v>
      </c>
      <c r="E72" s="11">
        <v>129.67099999856879</v>
      </c>
      <c r="F72" s="11">
        <v>129.21799999966015</v>
      </c>
      <c r="G72" s="11"/>
    </row>
    <row r="73" spans="1:7" x14ac:dyDescent="0.2">
      <c r="A73" t="str">
        <f>name!A72</f>
        <v>Arts and entertainment</v>
      </c>
      <c r="B73" s="11">
        <v>20.085000000246247</v>
      </c>
      <c r="C73" s="11">
        <v>14.560999999945862</v>
      </c>
      <c r="D73" s="11">
        <v>14.668999999912371</v>
      </c>
      <c r="E73" s="11">
        <v>14.143000000102745</v>
      </c>
      <c r="F73" s="11">
        <v>14.696000000146675</v>
      </c>
      <c r="G73" s="11"/>
    </row>
    <row r="74" spans="1:7" x14ac:dyDescent="0.2">
      <c r="A74" t="str">
        <f>name!A73</f>
        <v>Libraries, etc</v>
      </c>
      <c r="B74" s="11">
        <v>26.920000000281661</v>
      </c>
      <c r="C74" s="11">
        <v>24.180999999950448</v>
      </c>
      <c r="D74" s="11">
        <v>25.067999999802637</v>
      </c>
      <c r="E74" s="11">
        <v>24.40300000010161</v>
      </c>
      <c r="F74" s="11">
        <v>25.654000000167564</v>
      </c>
      <c r="G74" s="11"/>
    </row>
    <row r="75" spans="1:7" x14ac:dyDescent="0.2">
      <c r="A75" t="str">
        <f>name!A74</f>
        <v>Gambling and betting</v>
      </c>
      <c r="B75" s="11">
        <v>10.695000000040341</v>
      </c>
      <c r="C75" s="11">
        <v>9.737999999992768</v>
      </c>
      <c r="D75" s="11">
        <v>9.5399999999903251</v>
      </c>
      <c r="E75" s="11">
        <v>10.677000000083311</v>
      </c>
      <c r="F75" s="11">
        <v>11.88100000008138</v>
      </c>
      <c r="G75" s="11"/>
    </row>
    <row r="76" spans="1:7" x14ac:dyDescent="0.2">
      <c r="A76" t="str">
        <f>name!A75</f>
        <v>Sport and recreation</v>
      </c>
      <c r="B76" s="11">
        <v>94.83000000060801</v>
      </c>
      <c r="C76" s="11">
        <v>88.990000000102114</v>
      </c>
      <c r="D76" s="11">
        <v>86.76500000006186</v>
      </c>
      <c r="E76" s="11">
        <v>96.865000001142903</v>
      </c>
      <c r="F76" s="11">
        <v>107.22600000079593</v>
      </c>
      <c r="G76" s="11"/>
    </row>
    <row r="77" spans="1:7" x14ac:dyDescent="0.2">
      <c r="A77" t="str">
        <f>name!A76</f>
        <v>Membership organisations</v>
      </c>
      <c r="B77" s="11">
        <v>60.46599999973229</v>
      </c>
      <c r="C77" s="11">
        <v>62.737999999196624</v>
      </c>
      <c r="D77" s="11">
        <v>59.789999999388598</v>
      </c>
      <c r="E77" s="11">
        <v>56.674999999789392</v>
      </c>
      <c r="F77" s="11">
        <v>55.863000000641556</v>
      </c>
      <c r="G77" s="11"/>
    </row>
    <row r="78" spans="1:7" x14ac:dyDescent="0.2">
      <c r="A78" t="str">
        <f>name!A77</f>
        <v>Repair of goods</v>
      </c>
      <c r="B78" s="11">
        <v>15.42999999999606</v>
      </c>
      <c r="C78" s="11">
        <v>11.824999999954805</v>
      </c>
      <c r="D78" s="11">
        <v>11.239999999956108</v>
      </c>
      <c r="E78" s="11">
        <v>10.870000000092862</v>
      </c>
      <c r="F78" s="11">
        <v>10.968999999952832</v>
      </c>
      <c r="G78" s="11"/>
    </row>
    <row r="79" spans="1:7" x14ac:dyDescent="0.2">
      <c r="A79" t="str">
        <f>name!A78</f>
        <v>Other personal service</v>
      </c>
      <c r="B79" s="11">
        <v>89.065000001172123</v>
      </c>
      <c r="C79" s="11">
        <v>84.877000001202191</v>
      </c>
      <c r="D79" s="11">
        <v>82.193000000075273</v>
      </c>
      <c r="E79" s="11">
        <v>78.053000001557422</v>
      </c>
      <c r="F79" s="11">
        <v>77.077000000263027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4705.7009999997754</v>
      </c>
      <c r="C81" s="33">
        <f t="shared" ref="C81:F81" si="0">SUM(C5:C79)</f>
        <v>4950.1939999985407</v>
      </c>
      <c r="D81" s="33">
        <f t="shared" si="0"/>
        <v>4834.0869999989654</v>
      </c>
      <c r="E81" s="33">
        <f t="shared" si="0"/>
        <v>4964.0180000018754</v>
      </c>
      <c r="F81" s="33">
        <f t="shared" si="0"/>
        <v>5153.0779999984543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South East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0.91631406245915137</v>
      </c>
      <c r="C89" s="17">
        <f t="shared" si="1"/>
        <v>1.009778606666502</v>
      </c>
      <c r="D89" s="17">
        <f t="shared" si="1"/>
        <v>0.80859115692212646</v>
      </c>
      <c r="E89" s="17">
        <f t="shared" si="1"/>
        <v>0.81516626249817892</v>
      </c>
      <c r="F89" s="17">
        <f t="shared" si="1"/>
        <v>0.80705163011477454</v>
      </c>
    </row>
    <row r="90" spans="1:7" x14ac:dyDescent="0.2">
      <c r="A90" t="str">
        <f>$A$6</f>
        <v>Coal, oil &amp; gas; Mining &amp; related</v>
      </c>
      <c r="B90" s="17">
        <f t="shared" si="1"/>
        <v>7.2911559829052425E-2</v>
      </c>
      <c r="C90" s="17">
        <f t="shared" si="1"/>
        <v>7.8845394746314829E-2</v>
      </c>
      <c r="D90" s="17">
        <f t="shared" si="1"/>
        <v>6.2679881433462009E-2</v>
      </c>
      <c r="E90" s="17">
        <f t="shared" si="1"/>
        <v>5.46130171164134E-2</v>
      </c>
      <c r="F90" s="17">
        <f t="shared" si="1"/>
        <v>4.7039846864474329E-2</v>
      </c>
    </row>
    <row r="91" spans="1:7" x14ac:dyDescent="0.2">
      <c r="A91" t="str">
        <f>$A$7</f>
        <v>Food products</v>
      </c>
      <c r="B91" s="17">
        <f t="shared" si="1"/>
        <v>0.49525033571260324</v>
      </c>
      <c r="C91" s="17">
        <f t="shared" si="1"/>
        <v>0.56979585042934811</v>
      </c>
      <c r="D91" s="17">
        <f t="shared" si="1"/>
        <v>0.57640667203773843</v>
      </c>
      <c r="E91" s="17">
        <f t="shared" si="1"/>
        <v>0.61734264461990207</v>
      </c>
      <c r="F91" s="17">
        <f t="shared" si="1"/>
        <v>0.6599744851580811</v>
      </c>
    </row>
    <row r="92" spans="1:7" x14ac:dyDescent="0.2">
      <c r="A92" t="str">
        <f>$A$8</f>
        <v>Beverages and tobacco</v>
      </c>
      <c r="B92" s="17">
        <f t="shared" si="1"/>
        <v>4.1439096959258355E-2</v>
      </c>
      <c r="C92" s="17">
        <f t="shared" si="1"/>
        <v>7.7815132094123177E-2</v>
      </c>
      <c r="D92" s="17">
        <f t="shared" si="1"/>
        <v>8.4111022412492742E-2</v>
      </c>
      <c r="E92" s="17">
        <f t="shared" si="1"/>
        <v>8.9786136957001897E-2</v>
      </c>
      <c r="F92" s="17">
        <f t="shared" si="1"/>
        <v>9.5709787431871585E-2</v>
      </c>
    </row>
    <row r="93" spans="1:7" x14ac:dyDescent="0.2">
      <c r="A93" t="str">
        <f>$A$9</f>
        <v>Textiles</v>
      </c>
      <c r="B93" s="17">
        <f t="shared" si="1"/>
        <v>6.2796170007614643E-2</v>
      </c>
      <c r="C93" s="17">
        <f t="shared" si="1"/>
        <v>0.10696550478677341</v>
      </c>
      <c r="D93" s="17">
        <f t="shared" si="1"/>
        <v>0.11629910673910708</v>
      </c>
      <c r="E93" s="17">
        <f t="shared" si="1"/>
        <v>0.10177239486353863</v>
      </c>
      <c r="F93" s="17">
        <f t="shared" si="1"/>
        <v>8.8684859806622898E-2</v>
      </c>
    </row>
    <row r="94" spans="1:7" x14ac:dyDescent="0.2">
      <c r="A94" t="str">
        <f>$A$10</f>
        <v>Wearing apparel; Leather, etc</v>
      </c>
      <c r="B94" s="17">
        <f t="shared" si="1"/>
        <v>4.1439096959403794E-2</v>
      </c>
      <c r="C94" s="17">
        <f t="shared" si="1"/>
        <v>8.2239201130329051E-2</v>
      </c>
      <c r="D94" s="17">
        <f t="shared" si="1"/>
        <v>8.3118073795116071E-2</v>
      </c>
      <c r="E94" s="17">
        <f t="shared" si="1"/>
        <v>7.3206825599952979E-2</v>
      </c>
      <c r="F94" s="17">
        <f t="shared" si="1"/>
        <v>6.4155830748460804E-2</v>
      </c>
    </row>
    <row r="95" spans="1:7" x14ac:dyDescent="0.2">
      <c r="A95" t="str">
        <f>$A$11</f>
        <v xml:space="preserve">Wood and cork </v>
      </c>
      <c r="B95" s="17">
        <f t="shared" si="1"/>
        <v>0.13636650522462729</v>
      </c>
      <c r="C95" s="17">
        <f t="shared" si="1"/>
        <v>0.22374880661417854</v>
      </c>
      <c r="D95" s="17">
        <f t="shared" si="1"/>
        <v>0.23632177079130806</v>
      </c>
      <c r="E95" s="17">
        <f t="shared" si="1"/>
        <v>0.24407647192303941</v>
      </c>
      <c r="F95" s="17">
        <f t="shared" si="1"/>
        <v>0.22545748385911416</v>
      </c>
    </row>
    <row r="96" spans="1:7" x14ac:dyDescent="0.2">
      <c r="A96" t="str">
        <f>$A$12</f>
        <v>Paper, etc</v>
      </c>
      <c r="B96" s="17">
        <f t="shared" si="1"/>
        <v>0.12223471062022663</v>
      </c>
      <c r="C96" s="17">
        <f t="shared" si="1"/>
        <v>9.8743604795771434E-2</v>
      </c>
      <c r="D96" s="17">
        <f t="shared" si="1"/>
        <v>9.0709993427551927E-2</v>
      </c>
      <c r="E96" s="17">
        <f t="shared" si="1"/>
        <v>9.45604951473865E-2</v>
      </c>
      <c r="F96" s="17">
        <f t="shared" si="1"/>
        <v>8.8122089360897327E-2</v>
      </c>
    </row>
    <row r="97" spans="1:6" x14ac:dyDescent="0.2">
      <c r="A97" t="str">
        <f>$A$13</f>
        <v>Printing and recording</v>
      </c>
      <c r="B97" s="17">
        <f t="shared" si="1"/>
        <v>0.38053841499856073</v>
      </c>
      <c r="C97" s="17">
        <f t="shared" si="1"/>
        <v>0.20621414029309121</v>
      </c>
      <c r="D97" s="17">
        <f t="shared" si="1"/>
        <v>0.20649193942835273</v>
      </c>
      <c r="E97" s="17">
        <f t="shared" si="1"/>
        <v>0.18239256989041197</v>
      </c>
      <c r="F97" s="17">
        <f t="shared" si="1"/>
        <v>0.14298250482536315</v>
      </c>
    </row>
    <row r="98" spans="1:6" x14ac:dyDescent="0.2">
      <c r="A98" t="str">
        <f>$A$14</f>
        <v>Coke and petroleum; Chemicals, etc</v>
      </c>
      <c r="B98" s="17">
        <f t="shared" si="1"/>
        <v>0.28010704462467595</v>
      </c>
      <c r="C98" s="17">
        <f t="shared" si="1"/>
        <v>0.32772452958298681</v>
      </c>
      <c r="D98" s="17">
        <f t="shared" si="1"/>
        <v>0.33193444801392591</v>
      </c>
      <c r="E98" s="17">
        <f t="shared" si="1"/>
        <v>0.306465447951908</v>
      </c>
      <c r="F98" s="17">
        <f t="shared" si="1"/>
        <v>0.28582916850913564</v>
      </c>
    </row>
    <row r="99" spans="1:6" x14ac:dyDescent="0.2">
      <c r="A99" t="str">
        <f>$A$15</f>
        <v>Pharmaceuticals</v>
      </c>
      <c r="B99" s="17">
        <f t="shared" ref="B99:F108" si="2">B15/B$81*100</f>
        <v>0.13436892824255045</v>
      </c>
      <c r="C99" s="17">
        <f t="shared" si="2"/>
        <v>8.696628859340691E-2</v>
      </c>
      <c r="D99" s="17">
        <f t="shared" si="2"/>
        <v>9.2095984205099318E-2</v>
      </c>
      <c r="E99" s="17">
        <f t="shared" si="2"/>
        <v>8.4326849741654164E-2</v>
      </c>
      <c r="F99" s="17">
        <f t="shared" si="2"/>
        <v>6.8619182554612079E-2</v>
      </c>
    </row>
    <row r="100" spans="1:6" x14ac:dyDescent="0.2">
      <c r="A100" t="str">
        <f>$A$16</f>
        <v>Rubber and plastic</v>
      </c>
      <c r="B100" s="17">
        <f t="shared" si="2"/>
        <v>0.30463048969749329</v>
      </c>
      <c r="C100" s="17">
        <f t="shared" si="2"/>
        <v>0.32255301509484435</v>
      </c>
      <c r="D100" s="17">
        <f t="shared" si="2"/>
        <v>0.34498758503889498</v>
      </c>
      <c r="E100" s="17">
        <f t="shared" si="2"/>
        <v>0.35344352095664805</v>
      </c>
      <c r="F100" s="17">
        <f t="shared" si="2"/>
        <v>0.31200769714941157</v>
      </c>
    </row>
    <row r="101" spans="1:6" x14ac:dyDescent="0.2">
      <c r="A101" t="str">
        <f>$A$17</f>
        <v>Other non-metallic</v>
      </c>
      <c r="B101" s="17">
        <f t="shared" si="2"/>
        <v>0.18976981325456441</v>
      </c>
      <c r="C101" s="17">
        <f t="shared" si="2"/>
        <v>0.14458019221129645</v>
      </c>
      <c r="D101" s="17">
        <f t="shared" si="2"/>
        <v>0.14201233862789936</v>
      </c>
      <c r="E101" s="17">
        <f t="shared" si="2"/>
        <v>0.14627263640213997</v>
      </c>
      <c r="F101" s="17">
        <f t="shared" si="2"/>
        <v>0.12996116107771682</v>
      </c>
    </row>
    <row r="102" spans="1:6" x14ac:dyDescent="0.2">
      <c r="A102" t="str">
        <f>$A$18</f>
        <v>Basic metals</v>
      </c>
      <c r="B102" s="17">
        <f t="shared" si="2"/>
        <v>3.6466405324149215E-2</v>
      </c>
      <c r="C102" s="17">
        <f t="shared" si="2"/>
        <v>3.9069175874900032E-2</v>
      </c>
      <c r="D102" s="17">
        <f t="shared" si="2"/>
        <v>3.562203162673154E-2</v>
      </c>
      <c r="E102" s="17">
        <f t="shared" si="2"/>
        <v>3.422630619029874E-2</v>
      </c>
      <c r="F102" s="17">
        <f t="shared" si="2"/>
        <v>2.9108816129140781E-2</v>
      </c>
    </row>
    <row r="103" spans="1:6" x14ac:dyDescent="0.2">
      <c r="A103" t="str">
        <f>$A$19</f>
        <v>Metal products</v>
      </c>
      <c r="B103" s="17">
        <f t="shared" si="2"/>
        <v>0.82776189987362925</v>
      </c>
      <c r="C103" s="17">
        <f t="shared" si="2"/>
        <v>0.65074217293388259</v>
      </c>
      <c r="D103" s="17">
        <f t="shared" si="2"/>
        <v>0.60834651920812444</v>
      </c>
      <c r="E103" s="17">
        <f t="shared" si="2"/>
        <v>0.58263285911139895</v>
      </c>
      <c r="F103" s="17">
        <f t="shared" si="2"/>
        <v>0.49290928645121845</v>
      </c>
    </row>
    <row r="104" spans="1:6" x14ac:dyDescent="0.2">
      <c r="A104" t="str">
        <f>$A$20</f>
        <v>Computer, etc</v>
      </c>
      <c r="B104" s="17">
        <f t="shared" si="2"/>
        <v>0.50062679290299106</v>
      </c>
      <c r="C104" s="17">
        <f t="shared" si="2"/>
        <v>0.63405595820829797</v>
      </c>
      <c r="D104" s="17">
        <f t="shared" si="2"/>
        <v>0.6692059948426905</v>
      </c>
      <c r="E104" s="17">
        <f t="shared" si="2"/>
        <v>0.57110993554249723</v>
      </c>
      <c r="F104" s="17">
        <f t="shared" si="2"/>
        <v>0.35194499287676706</v>
      </c>
    </row>
    <row r="105" spans="1:6" x14ac:dyDescent="0.2">
      <c r="A105" t="str">
        <f>$A$21</f>
        <v>Electrical equipment</v>
      </c>
      <c r="B105" s="17">
        <f t="shared" si="2"/>
        <v>0.27451807923969535</v>
      </c>
      <c r="C105" s="17">
        <f t="shared" si="2"/>
        <v>0.29701866229854029</v>
      </c>
      <c r="D105" s="17">
        <f t="shared" si="2"/>
        <v>0.27095085380061856</v>
      </c>
      <c r="E105" s="17">
        <f t="shared" si="2"/>
        <v>0.24022878241087264</v>
      </c>
      <c r="F105" s="17">
        <f t="shared" si="2"/>
        <v>0.20263617201282128</v>
      </c>
    </row>
    <row r="106" spans="1:6" x14ac:dyDescent="0.2">
      <c r="A106" t="str">
        <f>$A$22</f>
        <v>Machinery n.e.c.</v>
      </c>
      <c r="B106" s="17">
        <f t="shared" si="2"/>
        <v>0.47920596739884003</v>
      </c>
      <c r="C106" s="17">
        <f t="shared" si="2"/>
        <v>0.48284976305957783</v>
      </c>
      <c r="D106" s="17">
        <f t="shared" si="2"/>
        <v>0.46643761272733608</v>
      </c>
      <c r="E106" s="17">
        <f t="shared" si="2"/>
        <v>0.49163802387733774</v>
      </c>
      <c r="F106" s="17">
        <f t="shared" si="2"/>
        <v>0.41955506980680957</v>
      </c>
    </row>
    <row r="107" spans="1:6" x14ac:dyDescent="0.2">
      <c r="A107" t="str">
        <f>$A$23</f>
        <v>Motor vehicles, etc</v>
      </c>
      <c r="B107" s="17">
        <f t="shared" si="2"/>
        <v>0.27241424816396287</v>
      </c>
      <c r="C107" s="17">
        <f t="shared" si="2"/>
        <v>0.36453116786924666</v>
      </c>
      <c r="D107" s="17">
        <f t="shared" si="2"/>
        <v>0.34484278003239799</v>
      </c>
      <c r="E107" s="17">
        <f t="shared" si="2"/>
        <v>0.30211413415674082</v>
      </c>
      <c r="F107" s="17">
        <f t="shared" si="2"/>
        <v>0.22862064187709027</v>
      </c>
    </row>
    <row r="108" spans="1:6" x14ac:dyDescent="0.2">
      <c r="A108" t="str">
        <f>$A$24</f>
        <v>Other transport equipment</v>
      </c>
      <c r="B108" s="17">
        <f t="shared" si="2"/>
        <v>0.26489145825376165</v>
      </c>
      <c r="C108" s="17">
        <f t="shared" si="2"/>
        <v>0.25762626676822475</v>
      </c>
      <c r="D108" s="17">
        <f t="shared" si="2"/>
        <v>0.26778583008483919</v>
      </c>
      <c r="E108" s="17">
        <f t="shared" si="2"/>
        <v>0.21109915395184162</v>
      </c>
      <c r="F108" s="17">
        <f t="shared" si="2"/>
        <v>0.16834598661184502</v>
      </c>
    </row>
    <row r="109" spans="1:6" x14ac:dyDescent="0.2">
      <c r="A109" t="str">
        <f>$A$25</f>
        <v>Furniture</v>
      </c>
      <c r="B109" s="17">
        <f t="shared" ref="B109:F118" si="3">B25/B$81*100</f>
        <v>0.13417767087249707</v>
      </c>
      <c r="C109" s="17">
        <f t="shared" si="3"/>
        <v>0.19312374424181275</v>
      </c>
      <c r="D109" s="17">
        <f t="shared" si="3"/>
        <v>0.2077744980593382</v>
      </c>
      <c r="E109" s="17">
        <f t="shared" si="3"/>
        <v>0.17431443641167249</v>
      </c>
      <c r="F109" s="17">
        <f t="shared" si="3"/>
        <v>0.15060901465224236</v>
      </c>
    </row>
    <row r="110" spans="1:6" x14ac:dyDescent="0.2">
      <c r="A110" t="str">
        <f>$A$26</f>
        <v>Other manufacturing</v>
      </c>
      <c r="B110" s="17">
        <f t="shared" si="3"/>
        <v>0.46190780077195631</v>
      </c>
      <c r="C110" s="17">
        <f t="shared" si="3"/>
        <v>0.35279425412320664</v>
      </c>
      <c r="D110" s="17">
        <f t="shared" si="3"/>
        <v>0.35932328069242025</v>
      </c>
      <c r="E110" s="17">
        <f t="shared" si="3"/>
        <v>0.30042195657057119</v>
      </c>
      <c r="F110" s="17">
        <f t="shared" si="3"/>
        <v>0.2593983634646384</v>
      </c>
    </row>
    <row r="111" spans="1:6" x14ac:dyDescent="0.2">
      <c r="A111" t="str">
        <f>$A$27</f>
        <v>Repair and installation</v>
      </c>
      <c r="B111" s="17">
        <f t="shared" si="3"/>
        <v>0.34139440648665109</v>
      </c>
      <c r="C111" s="17">
        <f t="shared" si="3"/>
        <v>0.52258557947353657</v>
      </c>
      <c r="D111" s="17">
        <f t="shared" si="3"/>
        <v>0.579033848582997</v>
      </c>
      <c r="E111" s="17">
        <f t="shared" si="3"/>
        <v>0.48787091424836476</v>
      </c>
      <c r="F111" s="17">
        <f t="shared" si="3"/>
        <v>0.42850117929470344</v>
      </c>
    </row>
    <row r="112" spans="1:6" x14ac:dyDescent="0.2">
      <c r="A112" t="str">
        <f>$A$28</f>
        <v>Electricity, gas, etc</v>
      </c>
      <c r="B112" s="17">
        <f t="shared" si="3"/>
        <v>0.31973982197158407</v>
      </c>
      <c r="C112" s="17">
        <f t="shared" si="3"/>
        <v>0.3995398968189709</v>
      </c>
      <c r="D112" s="17">
        <f t="shared" si="3"/>
        <v>0.49409536898971917</v>
      </c>
      <c r="E112" s="17">
        <f t="shared" si="3"/>
        <v>0.46837058206066573</v>
      </c>
      <c r="F112" s="17">
        <f t="shared" si="3"/>
        <v>0.45405871985440921</v>
      </c>
    </row>
    <row r="113" spans="1:6" x14ac:dyDescent="0.2">
      <c r="A113" t="str">
        <f>$A$29</f>
        <v>Water</v>
      </c>
      <c r="B113" s="17">
        <f t="shared" si="3"/>
        <v>0.11762328290669043</v>
      </c>
      <c r="C113" s="17">
        <f t="shared" si="3"/>
        <v>0.16078157744812699</v>
      </c>
      <c r="D113" s="17">
        <f t="shared" si="3"/>
        <v>0.15361742558539848</v>
      </c>
      <c r="E113" s="17">
        <f t="shared" si="3"/>
        <v>0.16168353942369046</v>
      </c>
      <c r="F113" s="17">
        <f t="shared" si="3"/>
        <v>0.17628299047636836</v>
      </c>
    </row>
    <row r="114" spans="1:6" x14ac:dyDescent="0.2">
      <c r="A114" t="str">
        <f>$A$30</f>
        <v>Sewerage</v>
      </c>
      <c r="B114" s="17">
        <f t="shared" si="3"/>
        <v>8.1900656246930117E-2</v>
      </c>
      <c r="C114" s="17">
        <f t="shared" si="3"/>
        <v>8.7329910706891001E-2</v>
      </c>
      <c r="D114" s="17">
        <f t="shared" si="3"/>
        <v>7.9642753636966004E-2</v>
      </c>
      <c r="E114" s="17">
        <f t="shared" si="3"/>
        <v>8.3239021293553289E-2</v>
      </c>
      <c r="F114" s="17">
        <f t="shared" si="3"/>
        <v>8.9461094904265681E-2</v>
      </c>
    </row>
    <row r="115" spans="1:6" x14ac:dyDescent="0.2">
      <c r="A115" t="str">
        <f>$A$31</f>
        <v>Waste management</v>
      </c>
      <c r="B115" s="17">
        <f t="shared" si="3"/>
        <v>0.36041388945136665</v>
      </c>
      <c r="C115" s="17">
        <f t="shared" si="3"/>
        <v>0.4595375453989215</v>
      </c>
      <c r="D115" s="17">
        <f t="shared" si="3"/>
        <v>0.43410472339474626</v>
      </c>
      <c r="E115" s="17">
        <f t="shared" si="3"/>
        <v>0.45336257846308153</v>
      </c>
      <c r="F115" s="17">
        <f t="shared" si="3"/>
        <v>0.48609782348119729</v>
      </c>
    </row>
    <row r="116" spans="1:6" x14ac:dyDescent="0.2">
      <c r="A116" t="str">
        <f>$A$32</f>
        <v>Construction</v>
      </c>
      <c r="B116" s="17">
        <f t="shared" si="3"/>
        <v>2.1751913264178357</v>
      </c>
      <c r="C116" s="17">
        <f t="shared" si="3"/>
        <v>2.5582835743694154</v>
      </c>
      <c r="D116" s="17">
        <f t="shared" si="3"/>
        <v>2.7030957448386466</v>
      </c>
      <c r="E116" s="17">
        <f t="shared" si="3"/>
        <v>2.7974918704403962</v>
      </c>
      <c r="F116" s="17">
        <f t="shared" si="3"/>
        <v>2.900402439066752</v>
      </c>
    </row>
    <row r="117" spans="1:6" x14ac:dyDescent="0.2">
      <c r="A117" t="str">
        <f>$A$33</f>
        <v>Civil engineering</v>
      </c>
      <c r="B117" s="17">
        <f t="shared" si="3"/>
        <v>0.5430221767118979</v>
      </c>
      <c r="C117" s="17">
        <f t="shared" si="3"/>
        <v>0.79108010717482236</v>
      </c>
      <c r="D117" s="17">
        <f t="shared" si="3"/>
        <v>0.81744494874826079</v>
      </c>
      <c r="E117" s="17">
        <f t="shared" si="3"/>
        <v>0.8465118377655303</v>
      </c>
      <c r="F117" s="17">
        <f t="shared" si="3"/>
        <v>0.87584546555627085</v>
      </c>
    </row>
    <row r="118" spans="1:6" x14ac:dyDescent="0.2">
      <c r="A118" t="str">
        <f>$A$34</f>
        <v>Specialised construction</v>
      </c>
      <c r="B118" s="17">
        <f t="shared" si="3"/>
        <v>3.6762429231780573</v>
      </c>
      <c r="C118" s="17">
        <f t="shared" si="3"/>
        <v>3.6344838202830005</v>
      </c>
      <c r="D118" s="17">
        <f t="shared" si="3"/>
        <v>3.8312094920570599</v>
      </c>
      <c r="E118" s="17">
        <f t="shared" si="3"/>
        <v>3.9684787604522471</v>
      </c>
      <c r="F118" s="17">
        <f t="shared" si="3"/>
        <v>4.1109410724643718</v>
      </c>
    </row>
    <row r="119" spans="1:6" x14ac:dyDescent="0.2">
      <c r="A119" t="str">
        <f>$A$35</f>
        <v>Motor vehicle trade</v>
      </c>
      <c r="B119" s="17">
        <f t="shared" ref="B119:F128" si="4">B35/B$81*100</f>
        <v>1.7145585748170971</v>
      </c>
      <c r="C119" s="17">
        <f t="shared" si="4"/>
        <v>1.9976994841273454</v>
      </c>
      <c r="D119" s="17">
        <f t="shared" si="4"/>
        <v>1.9427039687237273</v>
      </c>
      <c r="E119" s="17">
        <f t="shared" si="4"/>
        <v>1.9448156715302038</v>
      </c>
      <c r="F119" s="17">
        <f t="shared" si="4"/>
        <v>1.9367065664704191</v>
      </c>
    </row>
    <row r="120" spans="1:6" x14ac:dyDescent="0.2">
      <c r="A120" t="str">
        <f>$A$36</f>
        <v>Wholesale trade</v>
      </c>
      <c r="B120" s="17">
        <f t="shared" si="4"/>
        <v>4.200861890746693</v>
      </c>
      <c r="C120" s="17">
        <f t="shared" si="4"/>
        <v>3.9932576380239433</v>
      </c>
      <c r="D120" s="17">
        <f t="shared" si="4"/>
        <v>4.108862749078793</v>
      </c>
      <c r="E120" s="17">
        <f t="shared" si="4"/>
        <v>4.1074186275120992</v>
      </c>
      <c r="F120" s="17">
        <f t="shared" si="4"/>
        <v>4.0234399712474351</v>
      </c>
    </row>
    <row r="121" spans="1:6" x14ac:dyDescent="0.2">
      <c r="A121" t="str">
        <f>$A$37</f>
        <v>Retail trade</v>
      </c>
      <c r="B121" s="17">
        <f t="shared" si="4"/>
        <v>9.1745523145275456</v>
      </c>
      <c r="C121" s="17">
        <f t="shared" si="4"/>
        <v>8.8823791555005425</v>
      </c>
      <c r="D121" s="17">
        <f t="shared" si="4"/>
        <v>9.5524346171169281</v>
      </c>
      <c r="E121" s="17">
        <f t="shared" si="4"/>
        <v>9.272085637498348</v>
      </c>
      <c r="F121" s="17">
        <f t="shared" si="4"/>
        <v>9.0045405872435751</v>
      </c>
    </row>
    <row r="122" spans="1:6" x14ac:dyDescent="0.2">
      <c r="A122" t="str">
        <f>$A$38</f>
        <v>Land transport, etc</v>
      </c>
      <c r="B122" s="17">
        <f t="shared" si="4"/>
        <v>1.740548326398486</v>
      </c>
      <c r="C122" s="17">
        <f t="shared" si="4"/>
        <v>1.9496205603011387</v>
      </c>
      <c r="D122" s="17">
        <f t="shared" si="4"/>
        <v>1.6177615338871421</v>
      </c>
      <c r="E122" s="17">
        <f t="shared" si="4"/>
        <v>1.6627860737453353</v>
      </c>
      <c r="F122" s="17">
        <f t="shared" si="4"/>
        <v>1.5964245059351623</v>
      </c>
    </row>
    <row r="123" spans="1:6" x14ac:dyDescent="0.2">
      <c r="A123" t="str">
        <f>$A$39</f>
        <v>Water transport</v>
      </c>
      <c r="B123" s="17">
        <f t="shared" si="4"/>
        <v>8.4450754521239138E-2</v>
      </c>
      <c r="C123" s="17">
        <f t="shared" si="4"/>
        <v>0.14934768213233141</v>
      </c>
      <c r="D123" s="17">
        <f t="shared" si="4"/>
        <v>0.13864045061727107</v>
      </c>
      <c r="E123" s="17">
        <f t="shared" si="4"/>
        <v>0.1119858952989556</v>
      </c>
      <c r="F123" s="17">
        <f t="shared" si="4"/>
        <v>9.9086410103324099E-2</v>
      </c>
    </row>
    <row r="124" spans="1:6" x14ac:dyDescent="0.2">
      <c r="A124" t="str">
        <f>$A$40</f>
        <v>Air transport</v>
      </c>
      <c r="B124" s="17">
        <f t="shared" si="4"/>
        <v>0.24485193598246044</v>
      </c>
      <c r="C124" s="17">
        <f t="shared" si="4"/>
        <v>0.24209152207094517</v>
      </c>
      <c r="D124" s="17">
        <f t="shared" si="4"/>
        <v>0.23464617000133423</v>
      </c>
      <c r="E124" s="17">
        <f t="shared" si="4"/>
        <v>0.17008399244640049</v>
      </c>
      <c r="F124" s="17">
        <f t="shared" si="4"/>
        <v>0.14783397418056468</v>
      </c>
    </row>
    <row r="125" spans="1:6" x14ac:dyDescent="0.2">
      <c r="A125" t="str">
        <f>$A$41</f>
        <v>Warehousing, etc</v>
      </c>
      <c r="B125" s="17">
        <f t="shared" si="4"/>
        <v>1.6400744543842261</v>
      </c>
      <c r="C125" s="17">
        <f t="shared" si="4"/>
        <v>1.5631306571165238</v>
      </c>
      <c r="D125" s="17">
        <f t="shared" si="4"/>
        <v>1.5773402506078664</v>
      </c>
      <c r="E125" s="17">
        <f t="shared" si="4"/>
        <v>1.6033785534480143</v>
      </c>
      <c r="F125" s="17">
        <f t="shared" si="4"/>
        <v>1.5754661583072052</v>
      </c>
    </row>
    <row r="126" spans="1:6" x14ac:dyDescent="0.2">
      <c r="A126" t="str">
        <f>$A$42</f>
        <v>Postal and courier</v>
      </c>
      <c r="B126" s="17">
        <f t="shared" si="4"/>
        <v>0.86677840348138246</v>
      </c>
      <c r="C126" s="17">
        <f t="shared" si="4"/>
        <v>0.89560126331815448</v>
      </c>
      <c r="D126" s="17">
        <f t="shared" si="4"/>
        <v>0.91369890530369113</v>
      </c>
      <c r="E126" s="17">
        <f t="shared" si="4"/>
        <v>0.93891682104188334</v>
      </c>
      <c r="F126" s="17">
        <f t="shared" si="4"/>
        <v>0.93930268473809209</v>
      </c>
    </row>
    <row r="127" spans="1:6" x14ac:dyDescent="0.2">
      <c r="A127" t="str">
        <f>$A$43</f>
        <v>Accommodation</v>
      </c>
      <c r="B127" s="17">
        <f t="shared" si="4"/>
        <v>1.3082216656097452</v>
      </c>
      <c r="C127" s="17">
        <f t="shared" si="4"/>
        <v>1.3783298190196065</v>
      </c>
      <c r="D127" s="17">
        <f t="shared" si="4"/>
        <v>1.2515496721656751</v>
      </c>
      <c r="E127" s="17">
        <f t="shared" si="4"/>
        <v>1.3355108704743093</v>
      </c>
      <c r="F127" s="17">
        <f t="shared" si="4"/>
        <v>1.3929344752812978</v>
      </c>
    </row>
    <row r="128" spans="1:6" x14ac:dyDescent="0.2">
      <c r="A128" t="str">
        <f>$A$44</f>
        <v>Food and beverage services</v>
      </c>
      <c r="B128" s="17">
        <f t="shared" si="4"/>
        <v>5.2473372193444652</v>
      </c>
      <c r="C128" s="17">
        <f t="shared" si="4"/>
        <v>5.6637982270283604</v>
      </c>
      <c r="D128" s="17">
        <f t="shared" si="4"/>
        <v>5.429360290859786</v>
      </c>
      <c r="E128" s="17">
        <f t="shared" si="4"/>
        <v>5.5175867615629537</v>
      </c>
      <c r="F128" s="17">
        <f t="shared" si="4"/>
        <v>6.1560100584660704</v>
      </c>
    </row>
    <row r="129" spans="1:6" x14ac:dyDescent="0.2">
      <c r="A129" t="str">
        <f>$A$45</f>
        <v>Publishing activities</v>
      </c>
      <c r="B129" s="17">
        <f t="shared" ref="B129:F129" si="5">B45/B$81*100</f>
        <v>0.73891222582720784</v>
      </c>
      <c r="C129" s="17">
        <f t="shared" si="5"/>
        <v>0.43054878252796513</v>
      </c>
      <c r="D129" s="17">
        <f t="shared" si="5"/>
        <v>0.50069434000013691</v>
      </c>
      <c r="E129" s="17">
        <f t="shared" si="5"/>
        <v>0.46931739570372716</v>
      </c>
      <c r="F129" s="17">
        <f t="shared" si="5"/>
        <v>0.43985361758303343</v>
      </c>
    </row>
    <row r="130" spans="1:6" x14ac:dyDescent="0.2">
      <c r="A130" t="str">
        <f>$A$46</f>
        <v>Film and music</v>
      </c>
      <c r="B130" s="17">
        <f t="shared" ref="B130:B154" si="6">B46/B$81*100</f>
        <v>0.38087842810378419</v>
      </c>
      <c r="C130" s="17">
        <f t="shared" ref="C130:F130" si="7">C46/C$81*100</f>
        <v>0.29267539817717769</v>
      </c>
      <c r="D130" s="17">
        <f t="shared" si="7"/>
        <v>0.31662649017290201</v>
      </c>
      <c r="E130" s="17">
        <f t="shared" si="7"/>
        <v>0.29989818731883239</v>
      </c>
      <c r="F130" s="17">
        <f t="shared" si="7"/>
        <v>0.28573213912318118</v>
      </c>
    </row>
    <row r="131" spans="1:6" x14ac:dyDescent="0.2">
      <c r="A131" t="str">
        <f>$A$47</f>
        <v>Broadcasting</v>
      </c>
      <c r="B131" s="17">
        <f t="shared" si="6"/>
        <v>3.4490079161496177E-2</v>
      </c>
      <c r="C131" s="17">
        <f t="shared" ref="C131:F131" si="8">C47/C$81*100</f>
        <v>3.2826996275140165E-2</v>
      </c>
      <c r="D131" s="17">
        <f t="shared" si="8"/>
        <v>3.7690674577956572E-2</v>
      </c>
      <c r="E131" s="17">
        <f t="shared" si="8"/>
        <v>3.5193264810866542E-2</v>
      </c>
      <c r="F131" s="17">
        <f t="shared" si="8"/>
        <v>3.2795932838649476E-2</v>
      </c>
    </row>
    <row r="132" spans="1:6" x14ac:dyDescent="0.2">
      <c r="A132" t="str">
        <f>$A$48</f>
        <v>Telecommunications</v>
      </c>
      <c r="B132" s="17">
        <f t="shared" si="6"/>
        <v>1.1308835814154075</v>
      </c>
      <c r="C132" s="17">
        <f t="shared" ref="C132:F132" si="9">C48/C$81*100</f>
        <v>0.8235434813164404</v>
      </c>
      <c r="D132" s="17">
        <f t="shared" si="9"/>
        <v>0.83535939671061399</v>
      </c>
      <c r="E132" s="17">
        <f t="shared" si="9"/>
        <v>0.87824016753963241</v>
      </c>
      <c r="F132" s="17">
        <f t="shared" si="9"/>
        <v>0.92057601300331093</v>
      </c>
    </row>
    <row r="133" spans="1:6" x14ac:dyDescent="0.2">
      <c r="A133" t="str">
        <f>$A$49</f>
        <v>Computing services</v>
      </c>
      <c r="B133" s="17">
        <f t="shared" si="6"/>
        <v>3.7482406977754983</v>
      </c>
      <c r="C133" s="17">
        <f t="shared" ref="C133:F133" si="10">C49/C$81*100</f>
        <v>3.6704218056256912</v>
      </c>
      <c r="D133" s="17">
        <f t="shared" si="10"/>
        <v>3.8424835961345334</v>
      </c>
      <c r="E133" s="17">
        <f t="shared" si="10"/>
        <v>4.0519998114136664</v>
      </c>
      <c r="F133" s="17">
        <f t="shared" si="10"/>
        <v>4.2612395930444746</v>
      </c>
    </row>
    <row r="134" spans="1:6" x14ac:dyDescent="0.2">
      <c r="A134" t="str">
        <f>$A$50</f>
        <v>Information services</v>
      </c>
      <c r="B134" s="17">
        <f t="shared" si="6"/>
        <v>0.30250540779953211</v>
      </c>
      <c r="C134" s="17">
        <f t="shared" ref="C134:F134" si="11">C50/C$81*100</f>
        <v>0.23954616727873465</v>
      </c>
      <c r="D134" s="17">
        <f t="shared" si="11"/>
        <v>0.25524985379660481</v>
      </c>
      <c r="E134" s="17">
        <f t="shared" si="11"/>
        <v>0.26992247006375769</v>
      </c>
      <c r="F134" s="17">
        <f t="shared" si="11"/>
        <v>0.28511115104093948</v>
      </c>
    </row>
    <row r="135" spans="1:6" x14ac:dyDescent="0.2">
      <c r="A135" t="str">
        <f>$A$51</f>
        <v>Financial services</v>
      </c>
      <c r="B135" s="17">
        <f t="shared" si="6"/>
        <v>1.0248632456604907</v>
      </c>
      <c r="C135" s="17">
        <f t="shared" ref="C135:F135" si="12">C51/C$81*100</f>
        <v>0.92469103230087646</v>
      </c>
      <c r="D135" s="17">
        <f t="shared" si="12"/>
        <v>0.93182021754349353</v>
      </c>
      <c r="E135" s="17">
        <f t="shared" si="12"/>
        <v>0.87779697817649249</v>
      </c>
      <c r="F135" s="17">
        <f t="shared" si="12"/>
        <v>0.77840855503419681</v>
      </c>
    </row>
    <row r="136" spans="1:6" x14ac:dyDescent="0.2">
      <c r="A136" t="str">
        <f>$A$52</f>
        <v>Insurance and pensions</v>
      </c>
      <c r="B136" s="17">
        <f t="shared" si="6"/>
        <v>0.68312882607204517</v>
      </c>
      <c r="C136" s="17">
        <f t="shared" ref="C136:F136" si="13">C52/C$81*100</f>
        <v>0.49268776132208852</v>
      </c>
      <c r="D136" s="17">
        <f t="shared" si="13"/>
        <v>0.49775686701091415</v>
      </c>
      <c r="E136" s="17">
        <f t="shared" si="13"/>
        <v>0.46730289858029006</v>
      </c>
      <c r="F136" s="17">
        <f t="shared" si="13"/>
        <v>0.41064777206614156</v>
      </c>
    </row>
    <row r="137" spans="1:6" x14ac:dyDescent="0.2">
      <c r="A137" t="str">
        <f>$A$53</f>
        <v>Auxiliary financial services</v>
      </c>
      <c r="B137" s="17">
        <f t="shared" si="6"/>
        <v>1.1343262140879919</v>
      </c>
      <c r="C137" s="17">
        <f t="shared" ref="C137:F137" si="14">C53/C$81*100</f>
        <v>1.1836303789161302</v>
      </c>
      <c r="D137" s="17">
        <f t="shared" si="14"/>
        <v>1.257983151721729</v>
      </c>
      <c r="E137" s="17">
        <f t="shared" si="14"/>
        <v>1.2048505867665866</v>
      </c>
      <c r="F137" s="17">
        <f t="shared" si="14"/>
        <v>1.0778024318586774</v>
      </c>
    </row>
    <row r="138" spans="1:6" x14ac:dyDescent="0.2">
      <c r="A138" t="str">
        <f>$A$54</f>
        <v>Real estate</v>
      </c>
      <c r="B138" s="17">
        <f t="shared" si="6"/>
        <v>1.7561676783067106</v>
      </c>
      <c r="C138" s="17">
        <f t="shared" ref="C138:F138" si="15">C54/C$81*100</f>
        <v>1.4779218753832697</v>
      </c>
      <c r="D138" s="17">
        <f t="shared" si="15"/>
        <v>1.8020155615697313</v>
      </c>
      <c r="E138" s="17">
        <f t="shared" si="15"/>
        <v>1.7523103260489952</v>
      </c>
      <c r="F138" s="17">
        <f t="shared" si="15"/>
        <v>1.8756944878336974</v>
      </c>
    </row>
    <row r="139" spans="1:6" x14ac:dyDescent="0.2">
      <c r="A139" t="str">
        <f>$A$55</f>
        <v>Legal and accounting</v>
      </c>
      <c r="B139" s="17">
        <f t="shared" si="6"/>
        <v>2.02386424464378</v>
      </c>
      <c r="C139" s="17">
        <f t="shared" ref="C139:F139" si="16">C55/C$81*100</f>
        <v>1.8111007366171175</v>
      </c>
      <c r="D139" s="17">
        <f t="shared" si="16"/>
        <v>1.6725391992074241</v>
      </c>
      <c r="E139" s="17">
        <f t="shared" si="16"/>
        <v>1.6882694623452179</v>
      </c>
      <c r="F139" s="17">
        <f t="shared" si="16"/>
        <v>1.683692736635604</v>
      </c>
    </row>
    <row r="140" spans="1:6" x14ac:dyDescent="0.2">
      <c r="A140" t="str">
        <f>$A$56</f>
        <v>Head offices, etc</v>
      </c>
      <c r="B140" s="17">
        <f t="shared" si="6"/>
        <v>2.8765958567739065</v>
      </c>
      <c r="C140" s="17">
        <f t="shared" ref="C140:F140" si="17">C56/C$81*100</f>
        <v>2.7733256514201416</v>
      </c>
      <c r="D140" s="17">
        <f t="shared" si="17"/>
        <v>2.7343736262545302</v>
      </c>
      <c r="E140" s="17">
        <f t="shared" si="17"/>
        <v>2.7473107470349842</v>
      </c>
      <c r="F140" s="17">
        <f t="shared" si="17"/>
        <v>2.7327162522722976</v>
      </c>
    </row>
    <row r="141" spans="1:6" x14ac:dyDescent="0.2">
      <c r="A141" t="str">
        <f>$A$57</f>
        <v>Architectural and related</v>
      </c>
      <c r="B141" s="17">
        <f t="shared" si="6"/>
        <v>1.5244274976018188</v>
      </c>
      <c r="C141" s="17">
        <f t="shared" ref="C141:F141" si="18">C57/C$81*100</f>
        <v>1.7793848079119938</v>
      </c>
      <c r="D141" s="17">
        <f t="shared" si="18"/>
        <v>1.7874109423128572</v>
      </c>
      <c r="E141" s="17">
        <f t="shared" si="18"/>
        <v>1.680755388061544</v>
      </c>
      <c r="F141" s="17">
        <f t="shared" si="18"/>
        <v>1.6550884733096918</v>
      </c>
    </row>
    <row r="142" spans="1:6" x14ac:dyDescent="0.2">
      <c r="A142" t="str">
        <f>$A$58</f>
        <v>Scientific research and development</v>
      </c>
      <c r="B142" s="17">
        <f t="shared" si="6"/>
        <v>0.88001766367372358</v>
      </c>
      <c r="C142" s="17">
        <f t="shared" ref="C142:F142" si="19">C58/C$81*100</f>
        <v>0.87331930827791882</v>
      </c>
      <c r="D142" s="17">
        <f t="shared" si="19"/>
        <v>0.77807867338167258</v>
      </c>
      <c r="E142" s="17">
        <f t="shared" si="19"/>
        <v>0.86162056622697525</v>
      </c>
      <c r="F142" s="17">
        <f t="shared" si="19"/>
        <v>0.95521550419878343</v>
      </c>
    </row>
    <row r="143" spans="1:6" x14ac:dyDescent="0.2">
      <c r="A143" t="str">
        <f>$A$59</f>
        <v>Advertising, etc</v>
      </c>
      <c r="B143" s="17">
        <f t="shared" si="6"/>
        <v>1.0453915367652833</v>
      </c>
      <c r="C143" s="17">
        <f t="shared" ref="C143:F143" si="20">C59/C$81*100</f>
        <v>0.92135782959194534</v>
      </c>
      <c r="D143" s="17">
        <f t="shared" si="20"/>
        <v>0.83246329657238449</v>
      </c>
      <c r="E143" s="17">
        <f t="shared" si="20"/>
        <v>0.9236469327801049</v>
      </c>
      <c r="F143" s="17">
        <f t="shared" si="20"/>
        <v>1.0295400147190059</v>
      </c>
    </row>
    <row r="144" spans="1:6" x14ac:dyDescent="0.2">
      <c r="A144" t="str">
        <f>$A$60</f>
        <v>Other professional</v>
      </c>
      <c r="B144" s="17">
        <f t="shared" si="6"/>
        <v>0.64147722092478487</v>
      </c>
      <c r="C144" s="17">
        <f t="shared" ref="C144:F144" si="21">C60/C$81*100</f>
        <v>0.73223392860008785</v>
      </c>
      <c r="D144" s="17">
        <f t="shared" si="21"/>
        <v>0.65352568126580191</v>
      </c>
      <c r="E144" s="17">
        <f t="shared" si="21"/>
        <v>0.72445345685586882</v>
      </c>
      <c r="F144" s="17">
        <f t="shared" si="21"/>
        <v>0.80580965395196158</v>
      </c>
    </row>
    <row r="145" spans="1:6" x14ac:dyDescent="0.2">
      <c r="A145" t="str">
        <f>$A$61</f>
        <v>Veterinary</v>
      </c>
      <c r="B145" s="17">
        <f t="shared" si="6"/>
        <v>0.26661277458423599</v>
      </c>
      <c r="C145" s="17">
        <f t="shared" ref="C145:F145" si="22">C61/C$81*100</f>
        <v>0.71229531608175589</v>
      </c>
      <c r="D145" s="17">
        <f t="shared" si="22"/>
        <v>0.62481291710662257</v>
      </c>
      <c r="E145" s="17">
        <f t="shared" si="22"/>
        <v>0.69484034907957792</v>
      </c>
      <c r="F145" s="17">
        <f t="shared" si="22"/>
        <v>0.77943706654352796</v>
      </c>
    </row>
    <row r="146" spans="1:6" x14ac:dyDescent="0.2">
      <c r="A146" t="str">
        <f>$A$62</f>
        <v>Rental and leasing</v>
      </c>
      <c r="B146" s="17">
        <f t="shared" si="6"/>
        <v>0.54444598158835744</v>
      </c>
      <c r="C146" s="17">
        <f t="shared" ref="C146:F146" si="23">C62/C$81*100</f>
        <v>0.55044307354509137</v>
      </c>
      <c r="D146" s="17">
        <f t="shared" si="23"/>
        <v>0.49841883276058468</v>
      </c>
      <c r="E146" s="17">
        <f t="shared" si="23"/>
        <v>0.51067502173068247</v>
      </c>
      <c r="F146" s="17">
        <f t="shared" si="23"/>
        <v>0.53655310476630502</v>
      </c>
    </row>
    <row r="147" spans="1:6" x14ac:dyDescent="0.2">
      <c r="A147" t="str">
        <f>$A$63</f>
        <v>Employment activities</v>
      </c>
      <c r="B147" s="17">
        <f t="shared" si="6"/>
        <v>2.748495920181298</v>
      </c>
      <c r="C147" s="17">
        <f t="shared" ref="C147:F147" si="24">C63/C$81*100</f>
        <v>2.6100593229497053</v>
      </c>
      <c r="D147" s="17">
        <f t="shared" si="24"/>
        <v>2.3681824510072547</v>
      </c>
      <c r="E147" s="17">
        <f t="shared" si="24"/>
        <v>2.42926194066394</v>
      </c>
      <c r="F147" s="17">
        <f t="shared" si="24"/>
        <v>2.5548613857736573</v>
      </c>
    </row>
    <row r="148" spans="1:6" x14ac:dyDescent="0.2">
      <c r="A148" t="str">
        <f>$A$64</f>
        <v>Travel, etc</v>
      </c>
      <c r="B148" s="17">
        <f t="shared" si="6"/>
        <v>0.2825721396265552</v>
      </c>
      <c r="C148" s="17">
        <f t="shared" ref="C148:F148" si="25">C64/C$81*100</f>
        <v>0.46584032868745401</v>
      </c>
      <c r="D148" s="17">
        <f t="shared" si="25"/>
        <v>0.42787810811100574</v>
      </c>
      <c r="E148" s="17">
        <f t="shared" si="25"/>
        <v>0.43799196538662533</v>
      </c>
      <c r="F148" s="17">
        <f t="shared" si="25"/>
        <v>0.45970583019094768</v>
      </c>
    </row>
    <row r="149" spans="1:6" x14ac:dyDescent="0.2">
      <c r="A149" t="str">
        <f>$A$65</f>
        <v>Security, etc</v>
      </c>
      <c r="B149" s="17">
        <f t="shared" si="6"/>
        <v>0.51165596794602897</v>
      </c>
      <c r="C149" s="17">
        <f t="shared" ref="C149:F149" si="26">C65/C$81*100</f>
        <v>0.58993647522170101</v>
      </c>
      <c r="D149" s="17">
        <f t="shared" si="26"/>
        <v>0.53064828994868651</v>
      </c>
      <c r="E149" s="17">
        <f t="shared" si="26"/>
        <v>0.54433726872878652</v>
      </c>
      <c r="F149" s="17">
        <f t="shared" si="26"/>
        <v>0.57270625440198397</v>
      </c>
    </row>
    <row r="150" spans="1:6" x14ac:dyDescent="0.2">
      <c r="A150" t="str">
        <f>$A$66</f>
        <v>Services to buildings</v>
      </c>
      <c r="B150" s="17">
        <f t="shared" si="6"/>
        <v>2.6691028605784868</v>
      </c>
      <c r="C150" s="17">
        <f t="shared" ref="C150:F150" si="27">C66/C$81*100</f>
        <v>2.9266125732078345</v>
      </c>
      <c r="D150" s="17">
        <f t="shared" si="27"/>
        <v>2.7157558397546007</v>
      </c>
      <c r="E150" s="17">
        <f t="shared" si="27"/>
        <v>2.7733984849226516</v>
      </c>
      <c r="F150" s="17">
        <f t="shared" si="27"/>
        <v>2.893280482085252</v>
      </c>
    </row>
    <row r="151" spans="1:6" x14ac:dyDescent="0.2">
      <c r="A151" t="str">
        <f>$A$67</f>
        <v>Office administrative</v>
      </c>
      <c r="B151" s="17">
        <f t="shared" si="6"/>
        <v>1.2424716317597109</v>
      </c>
      <c r="C151" s="17">
        <f t="shared" ref="C151:F151" si="28">C67/C$81*100</f>
        <v>1.5263846225125011</v>
      </c>
      <c r="D151" s="17">
        <f t="shared" si="28"/>
        <v>1.3742615720443667</v>
      </c>
      <c r="E151" s="17">
        <f t="shared" si="28"/>
        <v>1.4100271191777214</v>
      </c>
      <c r="F151" s="17">
        <f t="shared" si="28"/>
        <v>1.4850347695185098</v>
      </c>
    </row>
    <row r="152" spans="1:6" x14ac:dyDescent="0.2">
      <c r="A152" t="str">
        <f>$A$68</f>
        <v>Public administration and defence</v>
      </c>
      <c r="B152" s="17">
        <f t="shared" si="6"/>
        <v>2.9238576781467218</v>
      </c>
      <c r="C152" s="17">
        <f t="shared" ref="C152:F152" si="29">C68/C$81*100</f>
        <v>2.7117725082845672</v>
      </c>
      <c r="D152" s="17">
        <f t="shared" si="29"/>
        <v>2.8501762587037893</v>
      </c>
      <c r="E152" s="17">
        <f t="shared" si="29"/>
        <v>2.931274624701242</v>
      </c>
      <c r="F152" s="17">
        <f t="shared" si="29"/>
        <v>2.8255539698641599</v>
      </c>
    </row>
    <row r="153" spans="1:6" x14ac:dyDescent="0.2">
      <c r="A153" t="str">
        <f>$A$69</f>
        <v xml:space="preserve">Education </v>
      </c>
      <c r="B153" s="17">
        <f t="shared" si="6"/>
        <v>10.141762088081187</v>
      </c>
      <c r="C153" s="17">
        <f t="shared" ref="C153:F153" si="30">C69/C$81*100</f>
        <v>9.6413797113942721</v>
      </c>
      <c r="D153" s="17">
        <f t="shared" si="30"/>
        <v>9.5664186431951048</v>
      </c>
      <c r="E153" s="17">
        <f t="shared" si="30"/>
        <v>9.2711992576007365</v>
      </c>
      <c r="F153" s="17">
        <f t="shared" si="30"/>
        <v>9.1622327471237597</v>
      </c>
    </row>
    <row r="154" spans="1:6" x14ac:dyDescent="0.2">
      <c r="A154" t="str">
        <f>$A$70</f>
        <v>Health</v>
      </c>
      <c r="B154" s="17">
        <f t="shared" si="6"/>
        <v>6.348873419622886</v>
      </c>
      <c r="C154" s="17">
        <f t="shared" ref="C154:F154" si="31">C70/C$81*100</f>
        <v>6.623013158592542</v>
      </c>
      <c r="D154" s="17">
        <f t="shared" si="31"/>
        <v>6.9027512330544178</v>
      </c>
      <c r="E154" s="17">
        <f t="shared" si="31"/>
        <v>7.0259011952894745</v>
      </c>
      <c r="F154" s="17">
        <f t="shared" si="31"/>
        <v>6.9096179021379767</v>
      </c>
    </row>
    <row r="155" spans="1:6" x14ac:dyDescent="0.2">
      <c r="A155" t="str">
        <f>$A$71</f>
        <v>Residential care</v>
      </c>
      <c r="B155" s="17">
        <f t="shared" ref="B155:F155" si="32">B71/B$81*100</f>
        <v>2.6964739153228532</v>
      </c>
      <c r="C155" s="17">
        <f t="shared" si="32"/>
        <v>2.5798382850883721</v>
      </c>
      <c r="D155" s="17">
        <f t="shared" si="32"/>
        <v>2.5351633100516584</v>
      </c>
      <c r="E155" s="17">
        <f t="shared" si="32"/>
        <v>2.5471906024249691</v>
      </c>
      <c r="F155" s="17">
        <f t="shared" si="32"/>
        <v>2.4843598330871965</v>
      </c>
    </row>
    <row r="156" spans="1:6" x14ac:dyDescent="0.2">
      <c r="A156" t="str">
        <f>$A$72</f>
        <v>Social work</v>
      </c>
      <c r="B156" s="17">
        <f t="shared" ref="B156:F156" si="33">B72/B$81*100</f>
        <v>2.6826608830029843</v>
      </c>
      <c r="C156" s="17">
        <f t="shared" si="33"/>
        <v>2.6686024830159436</v>
      </c>
      <c r="D156" s="17">
        <f t="shared" si="33"/>
        <v>2.6203086539375624</v>
      </c>
      <c r="E156" s="17">
        <f t="shared" si="33"/>
        <v>2.6122185696852789</v>
      </c>
      <c r="F156" s="17">
        <f t="shared" si="33"/>
        <v>2.5075886683589674</v>
      </c>
    </row>
    <row r="157" spans="1:6" x14ac:dyDescent="0.2">
      <c r="A157" t="str">
        <f>$A$73</f>
        <v>Arts and entertainment</v>
      </c>
      <c r="B157" s="17">
        <f t="shared" ref="B157:F157" si="34">B73/B$81*100</f>
        <v>0.42682269868500367</v>
      </c>
      <c r="C157" s="17">
        <f t="shared" si="34"/>
        <v>0.29415008785413571</v>
      </c>
      <c r="D157" s="17">
        <f t="shared" si="34"/>
        <v>0.30344923456933048</v>
      </c>
      <c r="E157" s="17">
        <f t="shared" si="34"/>
        <v>0.28491032869134242</v>
      </c>
      <c r="F157" s="17">
        <f t="shared" si="34"/>
        <v>0.28518877455670349</v>
      </c>
    </row>
    <row r="158" spans="1:6" x14ac:dyDescent="0.2">
      <c r="A158" t="str">
        <f>$A$74</f>
        <v>Libraries, etc</v>
      </c>
      <c r="B158" s="17">
        <f t="shared" ref="B158:F158" si="35">B74/B$81*100</f>
        <v>0.5720720462324943</v>
      </c>
      <c r="C158" s="17">
        <f t="shared" si="35"/>
        <v>0.48848590580404683</v>
      </c>
      <c r="D158" s="17">
        <f t="shared" si="35"/>
        <v>0.51856741510461035</v>
      </c>
      <c r="E158" s="17">
        <f t="shared" si="35"/>
        <v>0.49159773393433287</v>
      </c>
      <c r="F158" s="17">
        <f t="shared" si="35"/>
        <v>0.49783837931766722</v>
      </c>
    </row>
    <row r="159" spans="1:6" x14ac:dyDescent="0.2">
      <c r="A159" t="str">
        <f>$A$75</f>
        <v>Gambling and betting</v>
      </c>
      <c r="B159" s="17">
        <f t="shared" ref="B159:F159" si="36">B75/B$81*100</f>
        <v>0.22727750870785995</v>
      </c>
      <c r="C159" s="17">
        <f t="shared" si="36"/>
        <v>0.19671956290997161</v>
      </c>
      <c r="D159" s="17">
        <f t="shared" si="36"/>
        <v>0.19734853758305065</v>
      </c>
      <c r="E159" s="17">
        <f t="shared" si="36"/>
        <v>0.21508785826480237</v>
      </c>
      <c r="F159" s="17">
        <f t="shared" si="36"/>
        <v>0.23056122962014053</v>
      </c>
    </row>
    <row r="160" spans="1:6" x14ac:dyDescent="0.2">
      <c r="A160" t="str">
        <f>$A$76</f>
        <v>Sport and recreation</v>
      </c>
      <c r="B160" s="17">
        <f t="shared" ref="B160:F160" si="37">B76/B$81*100</f>
        <v>2.0152151613672977</v>
      </c>
      <c r="C160" s="17">
        <f t="shared" si="37"/>
        <v>1.7977073221802691</v>
      </c>
      <c r="D160" s="17">
        <f t="shared" si="37"/>
        <v>1.7948580569625747</v>
      </c>
      <c r="E160" s="17">
        <f t="shared" si="37"/>
        <v>1.9513426422125446</v>
      </c>
      <c r="F160" s="17">
        <f t="shared" si="37"/>
        <v>2.0808146121760256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1.2849520188327983</v>
      </c>
      <c r="C161" s="17">
        <f t="shared" si="38"/>
        <v>1.2673846721808302</v>
      </c>
      <c r="D161" s="17">
        <f t="shared" si="38"/>
        <v>1.2368416207528206</v>
      </c>
      <c r="E161" s="17">
        <f t="shared" si="38"/>
        <v>1.1417162467937865</v>
      </c>
      <c r="F161" s="17">
        <f t="shared" si="38"/>
        <v>1.084070530286138</v>
      </c>
    </row>
    <row r="162" spans="1:6" x14ac:dyDescent="0.2">
      <c r="A162" t="str">
        <f>$A$78</f>
        <v>Repair of goods</v>
      </c>
      <c r="B162" s="17">
        <f t="shared" ref="B162:F162" si="39">B78/B$81*100</f>
        <v>0.32790013645144039</v>
      </c>
      <c r="C162" s="17">
        <f t="shared" si="39"/>
        <v>0.23887952674093768</v>
      </c>
      <c r="D162" s="17">
        <f t="shared" si="39"/>
        <v>0.23251546775965171</v>
      </c>
      <c r="E162" s="17">
        <f t="shared" si="39"/>
        <v>0.21897583772034582</v>
      </c>
      <c r="F162" s="17">
        <f t="shared" si="39"/>
        <v>0.21286306941125521</v>
      </c>
    </row>
    <row r="163" spans="1:6" x14ac:dyDescent="0.2">
      <c r="A163" t="str">
        <f>$A$79</f>
        <v>Other personal service</v>
      </c>
      <c r="B163" s="17">
        <f>B79/B$81*100</f>
        <v>1.8927041901127244</v>
      </c>
      <c r="C163" s="17">
        <f t="shared" ref="C163:F163" si="40">C79/C$81*100</f>
        <v>1.71461966947613</v>
      </c>
      <c r="D163" s="17">
        <f t="shared" si="40"/>
        <v>1.7002797012154076</v>
      </c>
      <c r="E163" s="17">
        <f t="shared" si="40"/>
        <v>1.5723754426661616</v>
      </c>
      <c r="F163" s="17">
        <f t="shared" si="40"/>
        <v>1.4957468138515688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South East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3.7635749802535035</v>
      </c>
      <c r="C173" s="17">
        <f t="shared" si="41"/>
        <v>-21.802104590199122</v>
      </c>
      <c r="D173" s="17">
        <f t="shared" si="41"/>
        <v>0.69484066216096707</v>
      </c>
      <c r="E173" s="17">
        <f t="shared" si="41"/>
        <v>0.27411762881415225</v>
      </c>
      <c r="F173" s="17">
        <f>IF(AND(F$3-D$3 &lt;&gt; 0,D5&lt;&gt;0,F5&lt;&gt;0),(EXP(LN(F5/D5)/(F$3-D$3))-1)*100,0)</f>
        <v>0.41416295808045511</v>
      </c>
    </row>
    <row r="174" spans="1:6" x14ac:dyDescent="0.2">
      <c r="A174" t="str">
        <f>$A$6</f>
        <v>Coal, oil &amp; gas; Mining &amp; related</v>
      </c>
      <c r="B174" s="17">
        <f t="shared" si="41"/>
        <v>3.2748227582455103</v>
      </c>
      <c r="C174" s="17">
        <f t="shared" si="41"/>
        <v>-22.367409685264406</v>
      </c>
      <c r="D174" s="17">
        <f t="shared" si="41"/>
        <v>-2.200332602832622</v>
      </c>
      <c r="E174" s="17">
        <f t="shared" si="41"/>
        <v>-1.1127476723552077</v>
      </c>
      <c r="F174" s="17">
        <f t="shared" ref="F174:F237" si="42">IF(AND(F$3-D$3 &lt;&gt; 0,D6&lt;&gt;0,F6&lt;&gt;0),(EXP(LN(F6/D6)/(F$3-D$3))-1)*100,0)</f>
        <v>-1.4766132200546345</v>
      </c>
    </row>
    <row r="175" spans="1:6" x14ac:dyDescent="0.2">
      <c r="A175" t="str">
        <f>$A$7</f>
        <v>Food products</v>
      </c>
      <c r="B175" s="17">
        <f t="shared" si="41"/>
        <v>4.8873465133630445</v>
      </c>
      <c r="C175" s="17">
        <f t="shared" si="41"/>
        <v>-1.2125079773413705</v>
      </c>
      <c r="D175" s="17">
        <f t="shared" si="41"/>
        <v>1.9208959767816669</v>
      </c>
      <c r="E175" s="17">
        <f t="shared" si="41"/>
        <v>1.0469998690787241</v>
      </c>
      <c r="F175" s="17">
        <f t="shared" si="42"/>
        <v>1.3374628262030619</v>
      </c>
    </row>
    <row r="176" spans="1:6" x14ac:dyDescent="0.2">
      <c r="A176" t="str">
        <f>$A$8</f>
        <v>Beverages and tobacco</v>
      </c>
      <c r="B176" s="17">
        <f t="shared" si="41"/>
        <v>18.553100575587898</v>
      </c>
      <c r="C176" s="17">
        <f t="shared" si="41"/>
        <v>5.5555555553871816</v>
      </c>
      <c r="D176" s="17">
        <f t="shared" si="41"/>
        <v>1.8532876762225481</v>
      </c>
      <c r="E176" s="17">
        <f t="shared" si="41"/>
        <v>1.0178319401806357</v>
      </c>
      <c r="F176" s="17">
        <f t="shared" si="42"/>
        <v>1.2955529674763433</v>
      </c>
    </row>
    <row r="177" spans="1:6" x14ac:dyDescent="0.2">
      <c r="A177" t="str">
        <f>$A$9</f>
        <v>Textiles</v>
      </c>
      <c r="B177" s="17">
        <f t="shared" si="41"/>
        <v>15.698337846942545</v>
      </c>
      <c r="C177" s="17">
        <f t="shared" si="41"/>
        <v>6.1756373931192599</v>
      </c>
      <c r="D177" s="17">
        <f t="shared" si="41"/>
        <v>-2.1153707717170511</v>
      </c>
      <c r="E177" s="17">
        <f t="shared" si="41"/>
        <v>-0.99769961970336274</v>
      </c>
      <c r="F177" s="17">
        <f t="shared" si="42"/>
        <v>-1.3716675051544502</v>
      </c>
    </row>
    <row r="178" spans="1:6" x14ac:dyDescent="0.2">
      <c r="A178" t="str">
        <f>$A$10</f>
        <v>Wearing apparel; Leather, etc</v>
      </c>
      <c r="B178" s="17">
        <f t="shared" si="41"/>
        <v>20.203364219352249</v>
      </c>
      <c r="C178" s="17">
        <f t="shared" si="41"/>
        <v>-1.3018914276841986</v>
      </c>
      <c r="D178" s="17">
        <f t="shared" si="41"/>
        <v>-1.9889598707140688</v>
      </c>
      <c r="E178" s="17">
        <f t="shared" si="41"/>
        <v>-0.94148967580095499</v>
      </c>
      <c r="F178" s="17">
        <f t="shared" si="42"/>
        <v>-1.2918843796677737</v>
      </c>
    </row>
    <row r="179" spans="1:6" x14ac:dyDescent="0.2">
      <c r="A179" t="str">
        <f>$A$11</f>
        <v xml:space="preserve">Wood and cork </v>
      </c>
      <c r="B179" s="17">
        <f t="shared" si="41"/>
        <v>14.620613046788101</v>
      </c>
      <c r="C179" s="17">
        <f t="shared" si="41"/>
        <v>3.1419284931739844</v>
      </c>
      <c r="D179" s="17">
        <f t="shared" si="41"/>
        <v>1.1831542990913935</v>
      </c>
      <c r="E179" s="17">
        <f t="shared" si="41"/>
        <v>-0.4188331729624406</v>
      </c>
      <c r="F179" s="17">
        <f t="shared" si="42"/>
        <v>0.11232446327313905</v>
      </c>
    </row>
    <row r="180" spans="1:6" x14ac:dyDescent="0.2">
      <c r="A180" t="str">
        <f>$A$12</f>
        <v>Paper, etc</v>
      </c>
      <c r="B180" s="17">
        <f t="shared" si="41"/>
        <v>-3.9874332688974112</v>
      </c>
      <c r="C180" s="17">
        <f t="shared" si="41"/>
        <v>-10.290507365039725</v>
      </c>
      <c r="D180" s="17">
        <f t="shared" si="41"/>
        <v>1.371225663552722</v>
      </c>
      <c r="E180" s="17">
        <f t="shared" si="41"/>
        <v>-0.33083000074450863</v>
      </c>
      <c r="F180" s="17">
        <f t="shared" si="42"/>
        <v>0.23332261652424524</v>
      </c>
    </row>
    <row r="181" spans="1:6" x14ac:dyDescent="0.2">
      <c r="A181" t="str">
        <f>$A$13</f>
        <v>Printing and recording</v>
      </c>
      <c r="B181" s="17">
        <f t="shared" si="41"/>
        <v>-13.108067343078433</v>
      </c>
      <c r="C181" s="17">
        <f t="shared" si="41"/>
        <v>-2.2139498431311466</v>
      </c>
      <c r="D181" s="17">
        <f t="shared" si="41"/>
        <v>-1.932617239712997</v>
      </c>
      <c r="E181" s="17">
        <f t="shared" si="41"/>
        <v>-2.0395181435869381</v>
      </c>
      <c r="F181" s="17">
        <f t="shared" si="42"/>
        <v>-2.0038974630296025</v>
      </c>
    </row>
    <row r="182" spans="1:6" x14ac:dyDescent="0.2">
      <c r="A182" t="str">
        <f>$A$14</f>
        <v>Coke and petroleum; Chemicals, etc</v>
      </c>
      <c r="B182" s="17">
        <f t="shared" si="41"/>
        <v>5.3284521410693619</v>
      </c>
      <c r="C182" s="17">
        <f t="shared" si="41"/>
        <v>-1.0910435799888374</v>
      </c>
      <c r="D182" s="17">
        <f t="shared" si="41"/>
        <v>-1.0605218259431726</v>
      </c>
      <c r="E182" s="17">
        <f t="shared" si="41"/>
        <v>-0.32279774399291972</v>
      </c>
      <c r="F182" s="17">
        <f t="shared" si="42"/>
        <v>-0.56931494401968319</v>
      </c>
    </row>
    <row r="183" spans="1:6" x14ac:dyDescent="0.2">
      <c r="A183" t="str">
        <f>$A$15</f>
        <v>Pharmaceuticals</v>
      </c>
      <c r="B183" s="17">
        <f t="shared" si="41"/>
        <v>-9.163060488847341</v>
      </c>
      <c r="C183" s="17">
        <f t="shared" si="41"/>
        <v>3.4146341465391306</v>
      </c>
      <c r="D183" s="17">
        <f t="shared" si="41"/>
        <v>-1.2245962253334741</v>
      </c>
      <c r="E183" s="17">
        <f t="shared" si="41"/>
        <v>-1.6733363519842892</v>
      </c>
      <c r="F183" s="17">
        <f t="shared" si="42"/>
        <v>-1.5239832841413503</v>
      </c>
    </row>
    <row r="184" spans="1:6" x14ac:dyDescent="0.2">
      <c r="A184" t="str">
        <f>$A$16</f>
        <v>Rubber and plastic</v>
      </c>
      <c r="B184" s="17">
        <f t="shared" si="41"/>
        <v>2.7321570461104727</v>
      </c>
      <c r="C184" s="17">
        <f t="shared" si="41"/>
        <v>4.4466712590622848</v>
      </c>
      <c r="D184" s="17">
        <f t="shared" si="41"/>
        <v>1.0199359360748339</v>
      </c>
      <c r="E184" s="17">
        <f t="shared" si="41"/>
        <v>-0.8693702419334759</v>
      </c>
      <c r="F184" s="17">
        <f t="shared" si="42"/>
        <v>-0.24356055362411144</v>
      </c>
    </row>
    <row r="185" spans="1:6" x14ac:dyDescent="0.2">
      <c r="A185" t="str">
        <f>$A$17</f>
        <v>Other non-metallic</v>
      </c>
      <c r="B185" s="17">
        <f t="shared" si="41"/>
        <v>-5.3828440686199848</v>
      </c>
      <c r="C185" s="17">
        <f t="shared" si="41"/>
        <v>-4.0799217552457856</v>
      </c>
      <c r="D185" s="17">
        <f t="shared" si="41"/>
        <v>1.1279442817731633</v>
      </c>
      <c r="E185" s="17">
        <f t="shared" si="41"/>
        <v>-0.80531874815633619</v>
      </c>
      <c r="F185" s="17">
        <f t="shared" si="42"/>
        <v>-0.16503948838649807</v>
      </c>
    </row>
    <row r="186" spans="1:6" x14ac:dyDescent="0.2">
      <c r="A186" t="str">
        <f>$A$18</f>
        <v>Basic metals</v>
      </c>
      <c r="B186" s="17">
        <f t="shared" si="41"/>
        <v>3.0350050122580852</v>
      </c>
      <c r="C186" s="17">
        <f t="shared" si="41"/>
        <v>-10.961737332157851</v>
      </c>
      <c r="D186" s="17">
        <f t="shared" si="41"/>
        <v>-0.2685699699152444</v>
      </c>
      <c r="E186" s="17">
        <f t="shared" si="41"/>
        <v>-1.2380200345016967</v>
      </c>
      <c r="F186" s="17">
        <f t="shared" si="42"/>
        <v>-0.91592163390599168</v>
      </c>
    </row>
    <row r="187" spans="1:6" x14ac:dyDescent="0.2">
      <c r="A187" t="str">
        <f>$A$19</f>
        <v>Metal products</v>
      </c>
      <c r="B187" s="17">
        <f t="shared" si="41"/>
        <v>-4.637999574432361</v>
      </c>
      <c r="C187" s="17">
        <f t="shared" si="41"/>
        <v>-8.7076646075936566</v>
      </c>
      <c r="D187" s="17">
        <f t="shared" si="41"/>
        <v>-0.33272912516256747</v>
      </c>
      <c r="E187" s="17">
        <f t="shared" si="41"/>
        <v>-1.2901391966964271</v>
      </c>
      <c r="F187" s="17">
        <f t="shared" si="42"/>
        <v>-0.97202877594744219</v>
      </c>
    </row>
    <row r="188" spans="1:6" x14ac:dyDescent="0.2">
      <c r="A188" t="str">
        <f>$A$20</f>
        <v>Computer, etc</v>
      </c>
      <c r="B188" s="17">
        <f t="shared" si="41"/>
        <v>7.4367463364130248</v>
      </c>
      <c r="C188" s="17">
        <f t="shared" si="41"/>
        <v>3.0681492339124761</v>
      </c>
      <c r="D188" s="17">
        <f t="shared" si="41"/>
        <v>-2.6052032430504468</v>
      </c>
      <c r="E188" s="17">
        <f t="shared" si="41"/>
        <v>-4.368967579689742</v>
      </c>
      <c r="F188" s="17">
        <f t="shared" si="42"/>
        <v>-3.7846239782396429</v>
      </c>
    </row>
    <row r="189" spans="1:6" x14ac:dyDescent="0.2">
      <c r="A189" t="str">
        <f>$A$21</f>
        <v>Electrical equipment</v>
      </c>
      <c r="B189" s="17">
        <f t="shared" si="41"/>
        <v>3.2886661955297658</v>
      </c>
      <c r="C189" s="17">
        <f t="shared" si="41"/>
        <v>-10.916139563481853</v>
      </c>
      <c r="D189" s="17">
        <f t="shared" si="41"/>
        <v>-1.8589544772480093</v>
      </c>
      <c r="E189" s="17">
        <f t="shared" si="41"/>
        <v>-1.3192298836582017</v>
      </c>
      <c r="F189" s="17">
        <f t="shared" si="42"/>
        <v>-1.4994670784321595</v>
      </c>
    </row>
    <row r="190" spans="1:6" x14ac:dyDescent="0.2">
      <c r="A190" t="str">
        <f>$A$22</f>
        <v>Machinery n.e.c.</v>
      </c>
      <c r="B190" s="17">
        <f t="shared" si="41"/>
        <v>1.4663233591527103</v>
      </c>
      <c r="C190" s="17">
        <f t="shared" si="41"/>
        <v>-5.6647979249674236</v>
      </c>
      <c r="D190" s="17">
        <f t="shared" si="41"/>
        <v>1.5954263421244619</v>
      </c>
      <c r="E190" s="17">
        <f t="shared" si="41"/>
        <v>-1.2043807421644903</v>
      </c>
      <c r="F190" s="17">
        <f t="shared" si="42"/>
        <v>-0.27979157175984648</v>
      </c>
    </row>
    <row r="191" spans="1:6" x14ac:dyDescent="0.2">
      <c r="A191" t="str">
        <f>$A$23</f>
        <v>Motor vehicles, etc</v>
      </c>
      <c r="B191" s="17">
        <f t="shared" si="41"/>
        <v>8.9245275035168437</v>
      </c>
      <c r="C191" s="17">
        <f t="shared" si="41"/>
        <v>-7.6198392907053876</v>
      </c>
      <c r="D191" s="17">
        <f t="shared" si="41"/>
        <v>-2.0929966374463427</v>
      </c>
      <c r="E191" s="17">
        <f t="shared" si="41"/>
        <v>-2.3847262706234496</v>
      </c>
      <c r="F191" s="17">
        <f t="shared" si="42"/>
        <v>-2.2875797716117918</v>
      </c>
    </row>
    <row r="192" spans="1:6" x14ac:dyDescent="0.2">
      <c r="A192" t="str">
        <f>$A$24</f>
        <v>Other transport equipment</v>
      </c>
      <c r="B192" s="17">
        <f t="shared" si="41"/>
        <v>0.57267909974105802</v>
      </c>
      <c r="C192" s="17">
        <f t="shared" si="41"/>
        <v>1.5055281109536578</v>
      </c>
      <c r="D192" s="17">
        <f t="shared" si="41"/>
        <v>-4.1386463978442141</v>
      </c>
      <c r="E192" s="17">
        <f t="shared" si="41"/>
        <v>-1.8715442691562889</v>
      </c>
      <c r="F192" s="17">
        <f t="shared" si="42"/>
        <v>-2.6331406018857528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10.92727098576567</v>
      </c>
      <c r="C193" s="17">
        <f t="shared" si="43"/>
        <v>5.0627615059338105</v>
      </c>
      <c r="D193" s="17">
        <f t="shared" si="43"/>
        <v>-2.9373822488641843</v>
      </c>
      <c r="E193" s="17">
        <f t="shared" si="43"/>
        <v>-1.0820521374731773</v>
      </c>
      <c r="F193" s="17">
        <f t="shared" si="42"/>
        <v>-1.70440286908764</v>
      </c>
    </row>
    <row r="194" spans="1:6" x14ac:dyDescent="0.2">
      <c r="A194" t="str">
        <f>$A$26</f>
        <v>Other manufacturing</v>
      </c>
      <c r="B194" s="17">
        <f t="shared" si="43"/>
        <v>-5.3237551121024351</v>
      </c>
      <c r="C194" s="17">
        <f t="shared" si="43"/>
        <v>-0.53825011466324124</v>
      </c>
      <c r="D194" s="17">
        <f t="shared" si="43"/>
        <v>-3.0041753146381134</v>
      </c>
      <c r="E194" s="17">
        <f t="shared" si="43"/>
        <v>-1.0884760861643694</v>
      </c>
      <c r="F194" s="17">
        <f t="shared" si="42"/>
        <v>-1.7312099782787915</v>
      </c>
    </row>
    <row r="195" spans="1:6" x14ac:dyDescent="0.2">
      <c r="A195" t="str">
        <f>$A$27</f>
        <v>Repair and installation</v>
      </c>
      <c r="B195" s="17">
        <f t="shared" si="43"/>
        <v>12.648322217730312</v>
      </c>
      <c r="C195" s="17">
        <f t="shared" si="43"/>
        <v>8.2028682979291556</v>
      </c>
      <c r="D195" s="17">
        <f t="shared" si="43"/>
        <v>-2.8542127363086145</v>
      </c>
      <c r="E195" s="17">
        <f t="shared" si="43"/>
        <v>-0.91953268241461439</v>
      </c>
      <c r="F195" s="17">
        <f t="shared" si="42"/>
        <v>-1.5686696405993183</v>
      </c>
    </row>
    <row r="196" spans="1:6" x14ac:dyDescent="0.2">
      <c r="A196" t="str">
        <f>$A$28</f>
        <v>Electricity, gas, etc</v>
      </c>
      <c r="B196" s="17">
        <f t="shared" si="43"/>
        <v>7.0755536771204719</v>
      </c>
      <c r="C196" s="17">
        <f t="shared" si="43"/>
        <v>20.765497016936884</v>
      </c>
      <c r="D196" s="17">
        <f t="shared" si="43"/>
        <v>-0.53746077943352955</v>
      </c>
      <c r="E196" s="17">
        <f t="shared" si="43"/>
        <v>6.3474302200883237E-2</v>
      </c>
      <c r="F196" s="17">
        <f t="shared" si="42"/>
        <v>-0.13723972815478103</v>
      </c>
    </row>
    <row r="197" spans="1:6" x14ac:dyDescent="0.2">
      <c r="A197" t="str">
        <f>$A$29</f>
        <v>Water</v>
      </c>
      <c r="B197" s="17">
        <f t="shared" si="43"/>
        <v>9.5053203123058871</v>
      </c>
      <c r="C197" s="17">
        <f t="shared" si="43"/>
        <v>-6.6968212085357637</v>
      </c>
      <c r="D197" s="17">
        <f t="shared" si="43"/>
        <v>1.566115352562103</v>
      </c>
      <c r="E197" s="17">
        <f t="shared" si="43"/>
        <v>1.2459819978430042</v>
      </c>
      <c r="F197" s="17">
        <f t="shared" si="42"/>
        <v>1.3525808419817764</v>
      </c>
    </row>
    <row r="198" spans="1:6" x14ac:dyDescent="0.2">
      <c r="A198" t="str">
        <f>$A$30</f>
        <v>Sewerage</v>
      </c>
      <c r="B198" s="17">
        <f t="shared" si="43"/>
        <v>2.9125599245931832</v>
      </c>
      <c r="C198" s="17">
        <f t="shared" si="43"/>
        <v>-10.94147582718039</v>
      </c>
      <c r="D198" s="17">
        <f t="shared" si="43"/>
        <v>1.4238090227767897</v>
      </c>
      <c r="E198" s="17">
        <f t="shared" si="43"/>
        <v>1.1006764155923277</v>
      </c>
      <c r="F198" s="17">
        <f t="shared" si="42"/>
        <v>1.2082727347296318</v>
      </c>
    </row>
    <row r="199" spans="1:6" x14ac:dyDescent="0.2">
      <c r="A199" t="str">
        <f>$A$31</f>
        <v>Waste management</v>
      </c>
      <c r="B199" s="17">
        <f t="shared" si="43"/>
        <v>7.6166188153600212</v>
      </c>
      <c r="C199" s="17">
        <f t="shared" si="43"/>
        <v>-7.7501318800116126</v>
      </c>
      <c r="D199" s="17">
        <f t="shared" si="43"/>
        <v>1.4084182554188418</v>
      </c>
      <c r="E199" s="17">
        <f t="shared" si="43"/>
        <v>1.0767193453037338</v>
      </c>
      <c r="F199" s="17">
        <f t="shared" si="42"/>
        <v>1.1871649218807123</v>
      </c>
    </row>
    <row r="200" spans="1:6" x14ac:dyDescent="0.2">
      <c r="A200" t="str">
        <f>$A$32</f>
        <v>Construction</v>
      </c>
      <c r="B200" s="17">
        <f t="shared" si="43"/>
        <v>5.4659520908785231</v>
      </c>
      <c r="C200" s="17">
        <f t="shared" si="43"/>
        <v>3.182248892406192</v>
      </c>
      <c r="D200" s="17">
        <f t="shared" si="43"/>
        <v>1.2244108921920738</v>
      </c>
      <c r="E200" s="17">
        <f t="shared" si="43"/>
        <v>0.73775768927972774</v>
      </c>
      <c r="F200" s="17">
        <f t="shared" si="42"/>
        <v>0.89971490362874551</v>
      </c>
    </row>
    <row r="201" spans="1:6" x14ac:dyDescent="0.2">
      <c r="A201" t="str">
        <f>$A$33</f>
        <v>Civil engineering</v>
      </c>
      <c r="B201" s="17">
        <f t="shared" si="43"/>
        <v>11.26285431353573</v>
      </c>
      <c r="C201" s="17">
        <f t="shared" si="43"/>
        <v>0.90909090662103509</v>
      </c>
      <c r="D201" s="17">
        <f t="shared" si="43"/>
        <v>1.2368634649479349</v>
      </c>
      <c r="E201" s="17">
        <f t="shared" si="43"/>
        <v>0.71700015458497912</v>
      </c>
      <c r="F201" s="17">
        <f t="shared" si="42"/>
        <v>0.88999062795178663</v>
      </c>
    </row>
    <row r="202" spans="1:6" x14ac:dyDescent="0.2">
      <c r="A202" t="str">
        <f>$A$34</f>
        <v>Specialised construction</v>
      </c>
      <c r="B202" s="17">
        <f t="shared" si="43"/>
        <v>0.98552027159837241</v>
      </c>
      <c r="C202" s="17">
        <f t="shared" si="43"/>
        <v>2.9402936934393331</v>
      </c>
      <c r="D202" s="17">
        <f t="shared" si="43"/>
        <v>1.242161603433356</v>
      </c>
      <c r="E202" s="17">
        <f t="shared" si="43"/>
        <v>0.72912374483884435</v>
      </c>
      <c r="F202" s="17">
        <f t="shared" si="42"/>
        <v>0.89984684687078875</v>
      </c>
    </row>
    <row r="203" spans="1:6" x14ac:dyDescent="0.2">
      <c r="A203" t="str">
        <f>$A$35</f>
        <v>Motor vehicle trade</v>
      </c>
      <c r="B203" s="17">
        <f t="shared" si="43"/>
        <v>5.2189419644893764</v>
      </c>
      <c r="C203" s="17">
        <f t="shared" si="43"/>
        <v>-5.0338760245443037</v>
      </c>
      <c r="D203" s="17">
        <f t="shared" si="43"/>
        <v>0.55371969205144644</v>
      </c>
      <c r="E203" s="17">
        <f t="shared" si="43"/>
        <v>0.33255569088435077</v>
      </c>
      <c r="F203" s="17">
        <f t="shared" si="42"/>
        <v>0.40622292263368109</v>
      </c>
    </row>
    <row r="204" spans="1:6" x14ac:dyDescent="0.2">
      <c r="A204" t="str">
        <f>$A$36</f>
        <v>Wholesale trade</v>
      </c>
      <c r="B204" s="17">
        <f t="shared" si="43"/>
        <v>-7.5881068207772628E-4</v>
      </c>
      <c r="C204" s="17">
        <f t="shared" si="43"/>
        <v>0.48160101938747868</v>
      </c>
      <c r="D204" s="17">
        <f t="shared" si="43"/>
        <v>0.52480604772546791</v>
      </c>
      <c r="E204" s="17">
        <f t="shared" si="43"/>
        <v>0.1673519126127454</v>
      </c>
      <c r="F204" s="17">
        <f t="shared" si="42"/>
        <v>0.28636183799239934</v>
      </c>
    </row>
    <row r="205" spans="1:6" x14ac:dyDescent="0.2">
      <c r="A205" t="str">
        <f>$A$37</f>
        <v>Retail trade</v>
      </c>
      <c r="B205" s="17">
        <f t="shared" si="43"/>
        <v>0.45824325536472088</v>
      </c>
      <c r="C205" s="17">
        <f t="shared" si="43"/>
        <v>5.0212078818506756</v>
      </c>
      <c r="D205" s="17">
        <f t="shared" si="43"/>
        <v>-6.5268686499220241E-2</v>
      </c>
      <c r="E205" s="17">
        <f t="shared" si="43"/>
        <v>8.1026111158633007E-2</v>
      </c>
      <c r="F205" s="17">
        <f t="shared" si="42"/>
        <v>3.2237398357248814E-2</v>
      </c>
    </row>
    <row r="206" spans="1:6" x14ac:dyDescent="0.2">
      <c r="A206" t="str">
        <f>$A$38</f>
        <v>Land transport, etc</v>
      </c>
      <c r="B206" s="17">
        <f t="shared" si="43"/>
        <v>4.1874659501772049</v>
      </c>
      <c r="C206" s="17">
        <f t="shared" si="43"/>
        <v>-18.967982590795749</v>
      </c>
      <c r="D206" s="17">
        <f t="shared" si="43"/>
        <v>1.0853343306799212</v>
      </c>
      <c r="E206" s="17">
        <f t="shared" si="43"/>
        <v>-3.3488348942001256E-2</v>
      </c>
      <c r="F206" s="17">
        <f t="shared" si="42"/>
        <v>0.3380698160851292</v>
      </c>
    </row>
    <row r="207" spans="1:6" x14ac:dyDescent="0.2">
      <c r="A207" t="str">
        <f>$A$39</f>
        <v>Water transport</v>
      </c>
      <c r="B207" s="17">
        <f t="shared" si="43"/>
        <v>16.787997221650919</v>
      </c>
      <c r="C207" s="17">
        <f t="shared" si="43"/>
        <v>-9.3466792914548407</v>
      </c>
      <c r="D207" s="17">
        <f t="shared" si="43"/>
        <v>-3.6706898597537618</v>
      </c>
      <c r="E207" s="17">
        <f t="shared" si="43"/>
        <v>-0.8464167230950892</v>
      </c>
      <c r="F207" s="17">
        <f t="shared" si="42"/>
        <v>-1.7969237456921361</v>
      </c>
    </row>
    <row r="208" spans="1:6" x14ac:dyDescent="0.2">
      <c r="A208" t="str">
        <f>$A$40</f>
        <v>Air transport</v>
      </c>
      <c r="B208" s="17">
        <f t="shared" si="43"/>
        <v>0.98770026333121486</v>
      </c>
      <c r="C208" s="17">
        <f t="shared" si="43"/>
        <v>-5.3487983980960774</v>
      </c>
      <c r="D208" s="17">
        <f t="shared" si="43"/>
        <v>-5.7342838137643293</v>
      </c>
      <c r="E208" s="17">
        <f t="shared" si="43"/>
        <v>-1.0229699790506253</v>
      </c>
      <c r="F208" s="17">
        <f t="shared" si="42"/>
        <v>-2.6190061802043751</v>
      </c>
    </row>
    <row r="209" spans="1:6" x14ac:dyDescent="0.2">
      <c r="A209" t="str">
        <f>$A$41</f>
        <v>Warehousing, etc</v>
      </c>
      <c r="B209" s="17">
        <f t="shared" si="43"/>
        <v>6.5046578273308953E-2</v>
      </c>
      <c r="C209" s="17">
        <f t="shared" si="43"/>
        <v>-1.4577786972052253</v>
      </c>
      <c r="D209" s="17">
        <f t="shared" si="43"/>
        <v>0.86161410592968668</v>
      </c>
      <c r="E209" s="17">
        <f t="shared" si="43"/>
        <v>0.19836564233903786</v>
      </c>
      <c r="F209" s="17">
        <f t="shared" si="42"/>
        <v>0.41896244104031588</v>
      </c>
    </row>
    <row r="210" spans="1:6" x14ac:dyDescent="0.2">
      <c r="A210" t="str">
        <f>$A$42</f>
        <v>Postal and courier</v>
      </c>
      <c r="B210" s="17">
        <f t="shared" si="43"/>
        <v>2.1059679145100096</v>
      </c>
      <c r="C210" s="17">
        <f t="shared" si="43"/>
        <v>-0.37217485511180648</v>
      </c>
      <c r="D210" s="17">
        <f t="shared" si="43"/>
        <v>1.0807789665255862</v>
      </c>
      <c r="E210" s="17">
        <f t="shared" si="43"/>
        <v>0.37861087737494081</v>
      </c>
      <c r="F210" s="17">
        <f t="shared" si="42"/>
        <v>0.61212326222019886</v>
      </c>
    </row>
    <row r="211" spans="1:6" x14ac:dyDescent="0.2">
      <c r="A211" t="str">
        <f>$A$43</f>
        <v>Accommodation</v>
      </c>
      <c r="B211" s="17">
        <f t="shared" si="43"/>
        <v>2.6047405035980686</v>
      </c>
      <c r="C211" s="17">
        <f t="shared" si="43"/>
        <v>-11.327861645114401</v>
      </c>
      <c r="D211" s="17">
        <f t="shared" si="43"/>
        <v>1.8459220553247668</v>
      </c>
      <c r="E211" s="17">
        <f t="shared" si="43"/>
        <v>0.79794146399823074</v>
      </c>
      <c r="F211" s="17">
        <f t="shared" si="42"/>
        <v>1.1460646398766983</v>
      </c>
    </row>
    <row r="212" spans="1:6" x14ac:dyDescent="0.2">
      <c r="A212" t="str">
        <f>$A$44</f>
        <v>Food and beverage services</v>
      </c>
      <c r="B212" s="17">
        <f t="shared" si="43"/>
        <v>3.2266116799223088</v>
      </c>
      <c r="C212" s="17">
        <f t="shared" si="43"/>
        <v>-6.3876534147552118</v>
      </c>
      <c r="D212" s="17">
        <f t="shared" si="43"/>
        <v>0.85649673867522758</v>
      </c>
      <c r="E212" s="17">
        <f t="shared" si="43"/>
        <v>1.4795077344349483</v>
      </c>
      <c r="F212" s="17">
        <f t="shared" si="42"/>
        <v>1.2714109650393546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-11.517608751531029</v>
      </c>
      <c r="C213" s="17">
        <f t="shared" si="44"/>
        <v>13.564491155364667</v>
      </c>
      <c r="D213" s="17">
        <f t="shared" ref="D213:E213" si="45">IF(AND(E$3-D$3 &lt;&gt; 0,D45&lt;&gt;0,E45&lt;&gt;0),(EXP(LN(E45/D45)/(E$3-D$3))-1)*100,0)</f>
        <v>-0.76095619289091587</v>
      </c>
      <c r="E213" s="17">
        <f t="shared" si="45"/>
        <v>-0.2742092837280552</v>
      </c>
      <c r="F213" s="17">
        <f t="shared" si="42"/>
        <v>-0.43672294268161105</v>
      </c>
    </row>
    <row r="214" spans="1:6" x14ac:dyDescent="0.2">
      <c r="A214" t="str">
        <f>$A$46</f>
        <v>Film and music</v>
      </c>
      <c r="B214" s="17">
        <f t="shared" si="44"/>
        <v>-5.1801130636026205</v>
      </c>
      <c r="C214" s="17">
        <f t="shared" si="44"/>
        <v>5.646051904752869</v>
      </c>
      <c r="D214" s="17">
        <f t="shared" ref="D214:E214" si="46">IF(AND(E$3-D$3 &lt;&gt; 0,D46&lt;&gt;0,E46&lt;&gt;0),(EXP(LN(E46/D46)/(E$3-D$3))-1)*100,0)</f>
        <v>-0.55359318371887012</v>
      </c>
      <c r="E214" s="17">
        <f t="shared" si="46"/>
        <v>-0.11003475117333794</v>
      </c>
      <c r="F214" s="17">
        <f t="shared" si="42"/>
        <v>-0.25810694884366159</v>
      </c>
    </row>
    <row r="215" spans="1:6" x14ac:dyDescent="0.2">
      <c r="A215" t="str">
        <f>$A$47</f>
        <v>Broadcasting</v>
      </c>
      <c r="B215" s="17">
        <f t="shared" si="44"/>
        <v>3.0792921100997184E-2</v>
      </c>
      <c r="C215" s="17">
        <f t="shared" si="44"/>
        <v>12.123076922718944</v>
      </c>
      <c r="D215" s="17">
        <f t="shared" ref="D215:E215" si="47">IF(AND(E$3-D$3 &lt;&gt; 0,D47&lt;&gt;0,E47&lt;&gt;0),(EXP(LN(E47/D47)/(E$3-D$3))-1)*100,0)</f>
        <v>-0.8371713923407853</v>
      </c>
      <c r="E215" s="17">
        <f t="shared" si="47"/>
        <v>-0.33116545570498479</v>
      </c>
      <c r="F215" s="17">
        <f t="shared" si="42"/>
        <v>-0.50012034544079098</v>
      </c>
    </row>
    <row r="216" spans="1:6" x14ac:dyDescent="0.2">
      <c r="A216" t="str">
        <f>$A$48</f>
        <v>Telecommunications</v>
      </c>
      <c r="B216" s="17">
        <f t="shared" si="44"/>
        <v>-6.4450800605729386</v>
      </c>
      <c r="C216" s="17">
        <f t="shared" si="44"/>
        <v>-0.94439129652079679</v>
      </c>
      <c r="D216" s="17">
        <f t="shared" ref="D216:E216" si="48">IF(AND(E$3-D$3 &lt;&gt; 0,D48&lt;&gt;0,E48&lt;&gt;0),(EXP(LN(E48/D48)/(E$3-D$3))-1)*100,0)</f>
        <v>1.5434147308373891</v>
      </c>
      <c r="E216" s="17">
        <f t="shared" si="48"/>
        <v>0.84815857774587222</v>
      </c>
      <c r="F216" s="17">
        <f t="shared" si="42"/>
        <v>1.0793800861622627</v>
      </c>
    </row>
    <row r="217" spans="1:6" x14ac:dyDescent="0.2">
      <c r="A217" t="str">
        <f>$A$49</f>
        <v>Computing services</v>
      </c>
      <c r="B217" s="17">
        <f t="shared" si="44"/>
        <v>0.74455869582115142</v>
      </c>
      <c r="C217" s="17">
        <f t="shared" si="44"/>
        <v>2.2323369646515712</v>
      </c>
      <c r="D217" s="17">
        <f t="shared" ref="D217:E217" si="49">IF(AND(E$3-D$3 &lt;&gt; 0,D49&lt;&gt;0,E49&lt;&gt;0),(EXP(LN(E49/D49)/(E$3-D$3))-1)*100,0)</f>
        <v>1.6050411210226212</v>
      </c>
      <c r="E217" s="17">
        <f t="shared" si="49"/>
        <v>0.88114215273933372</v>
      </c>
      <c r="F217" s="17">
        <f t="shared" si="42"/>
        <v>1.1218669292341277</v>
      </c>
    </row>
    <row r="218" spans="1:6" x14ac:dyDescent="0.2">
      <c r="A218" t="str">
        <f>$A$50</f>
        <v>Information services</v>
      </c>
      <c r="B218" s="17">
        <f t="shared" si="44"/>
        <v>-4.4647831702087188</v>
      </c>
      <c r="C218" s="17">
        <f t="shared" si="44"/>
        <v>4.0563332774953054</v>
      </c>
      <c r="D218" s="17">
        <f t="shared" ref="D218:E218" si="50">IF(AND(E$3-D$3 &lt;&gt; 0,D50&lt;&gt;0,E50&lt;&gt;0),(EXP(LN(E50/D50)/(E$3-D$3))-1)*100,0)</f>
        <v>1.6619614316334852</v>
      </c>
      <c r="E218" s="17">
        <f t="shared" si="50"/>
        <v>0.9254868949575501</v>
      </c>
      <c r="F218" s="17">
        <f t="shared" si="42"/>
        <v>1.1703836818304669</v>
      </c>
    </row>
    <row r="219" spans="1:6" x14ac:dyDescent="0.2">
      <c r="A219" t="str">
        <f>$A$51</f>
        <v>Financial services</v>
      </c>
      <c r="B219" s="17">
        <f t="shared" si="44"/>
        <v>-1.2965905388975574</v>
      </c>
      <c r="C219" s="17">
        <f t="shared" si="44"/>
        <v>-1.592607156592607</v>
      </c>
      <c r="D219" s="17">
        <f t="shared" ref="D219:E219" si="51">IF(AND(E$3-D$3 &lt;&gt; 0,D51&lt;&gt;0,E51&lt;&gt;0),(EXP(LN(E51/D51)/(E$3-D$3))-1)*100,0)</f>
        <v>-0.66182717050150552</v>
      </c>
      <c r="E219" s="17">
        <f t="shared" si="51"/>
        <v>-0.82443375798115781</v>
      </c>
      <c r="F219" s="17">
        <f t="shared" si="42"/>
        <v>-0.77026115820343355</v>
      </c>
    </row>
    <row r="220" spans="1:6" x14ac:dyDescent="0.2">
      <c r="A220" t="str">
        <f>$A$52</f>
        <v>Insurance and pensions</v>
      </c>
      <c r="B220" s="17">
        <f t="shared" si="44"/>
        <v>-6.6709675828631294</v>
      </c>
      <c r="C220" s="17">
        <f t="shared" si="44"/>
        <v>-1.3407683788614899</v>
      </c>
      <c r="D220" s="17">
        <f t="shared" ref="D220:E220" si="52">IF(AND(E$3-D$3 &lt;&gt; 0,D52&lt;&gt;0,E52&lt;&gt;0),(EXP(LN(E52/D52)/(E$3-D$3))-1)*100,0)</f>
        <v>-0.7295432716009187</v>
      </c>
      <c r="E220" s="17">
        <f t="shared" si="52"/>
        <v>-0.91442442778274513</v>
      </c>
      <c r="F220" s="17">
        <f t="shared" si="42"/>
        <v>-0.85283566546846545</v>
      </c>
    </row>
    <row r="221" spans="1:6" x14ac:dyDescent="0.2">
      <c r="A221" t="str">
        <f>$A$53</f>
        <v>Auxiliary financial services</v>
      </c>
      <c r="B221" s="17">
        <f t="shared" si="44"/>
        <v>2.357343567657999</v>
      </c>
      <c r="C221" s="17">
        <f t="shared" si="44"/>
        <v>3.7889131627506956</v>
      </c>
      <c r="D221" s="17">
        <f t="shared" ref="D221:E221" si="53">IF(AND(E$3-D$3 &lt;&gt; 0,D53&lt;&gt;0,E53&lt;&gt;0),(EXP(LN(E53/D53)/(E$3-D$3))-1)*100,0)</f>
        <v>-0.33206716544791348</v>
      </c>
      <c r="E221" s="17">
        <f t="shared" si="53"/>
        <v>-0.73779155110358374</v>
      </c>
      <c r="F221" s="17">
        <f t="shared" si="42"/>
        <v>-0.60273393393661667</v>
      </c>
    </row>
    <row r="222" spans="1:6" x14ac:dyDescent="0.2">
      <c r="A222" t="str">
        <f>$A$54</f>
        <v>Real estate</v>
      </c>
      <c r="B222" s="17">
        <f t="shared" si="44"/>
        <v>-3.0001981549963808</v>
      </c>
      <c r="C222" s="17">
        <f t="shared" si="44"/>
        <v>19.069163477219053</v>
      </c>
      <c r="D222" s="17">
        <f t="shared" ref="D222:E222" si="54">IF(AND(E$3-D$3 &lt;&gt; 0,D54&lt;&gt;0,E54&lt;&gt;0),(EXP(LN(E54/D54)/(E$3-D$3))-1)*100,0)</f>
        <v>-2.8945359887977418E-2</v>
      </c>
      <c r="E222" s="17">
        <f t="shared" si="54"/>
        <v>1.0598024746778734</v>
      </c>
      <c r="F222" s="17">
        <f t="shared" si="42"/>
        <v>0.69557540531013373</v>
      </c>
    </row>
    <row r="223" spans="1:6" x14ac:dyDescent="0.2">
      <c r="A223" t="str">
        <f>$A$55</f>
        <v>Legal and accounting</v>
      </c>
      <c r="B223" s="17">
        <f t="shared" si="44"/>
        <v>-1.4991949454423725</v>
      </c>
      <c r="C223" s="17">
        <f t="shared" si="44"/>
        <v>-9.8167378664163927</v>
      </c>
      <c r="D223" s="17">
        <f t="shared" ref="D223:E223" si="55">IF(AND(E$3-D$3 &lt;&gt; 0,D55&lt;&gt;0,E55&lt;&gt;0),(EXP(LN(E55/D55)/(E$3-D$3))-1)*100,0)</f>
        <v>0.72026715719275547</v>
      </c>
      <c r="E223" s="17">
        <f t="shared" si="55"/>
        <v>0.34724283407967516</v>
      </c>
      <c r="F223" s="17">
        <f t="shared" si="42"/>
        <v>0.47143051958786764</v>
      </c>
    </row>
    <row r="224" spans="1:6" x14ac:dyDescent="0.2">
      <c r="A224" t="str">
        <f>$A$56</f>
        <v>Head offices, etc</v>
      </c>
      <c r="B224" s="17">
        <f t="shared" si="44"/>
        <v>0.35291153978527223</v>
      </c>
      <c r="C224" s="17">
        <f t="shared" si="44"/>
        <v>-3.7170848956262659</v>
      </c>
      <c r="D224" s="17">
        <f t="shared" ref="D224:E224" si="56">IF(AND(E$3-D$3 &lt;&gt; 0,D56&lt;&gt;0,E56&lt;&gt;0),(EXP(LN(E56/D56)/(E$3-D$3))-1)*100,0)</f>
        <v>0.62682334015409236</v>
      </c>
      <c r="E224" s="17">
        <f t="shared" si="56"/>
        <v>0.32103690628257908</v>
      </c>
      <c r="F224" s="17">
        <f t="shared" si="42"/>
        <v>0.42286233023529629</v>
      </c>
    </row>
    <row r="225" spans="1:6" x14ac:dyDescent="0.2">
      <c r="A225" t="str">
        <f>$A$57</f>
        <v>Architectural and related</v>
      </c>
      <c r="B225" s="17">
        <f t="shared" si="44"/>
        <v>5.266515860752663</v>
      </c>
      <c r="C225" s="17">
        <f t="shared" si="44"/>
        <v>-1.9050213994477483</v>
      </c>
      <c r="D225" s="17">
        <f t="shared" ref="D225:E225" si="57">IF(AND(E$3-D$3 &lt;&gt; 0,D57&lt;&gt;0,E57&lt;&gt;0),(EXP(LN(E57/D57)/(E$3-D$3))-1)*100,0)</f>
        <v>-0.69758807817312807</v>
      </c>
      <c r="E225" s="17">
        <f t="shared" si="57"/>
        <v>0.2201404549092123</v>
      </c>
      <c r="F225" s="17">
        <f t="shared" si="42"/>
        <v>-8.6707586303036432E-2</v>
      </c>
    </row>
    <row r="226" spans="1:6" x14ac:dyDescent="0.2">
      <c r="A226" t="str">
        <f>$A$58</f>
        <v>Scientific research and development</v>
      </c>
      <c r="B226" s="17">
        <f t="shared" si="44"/>
        <v>1.0810840467609273</v>
      </c>
      <c r="C226" s="17">
        <f t="shared" si="44"/>
        <v>-12.995304294599052</v>
      </c>
      <c r="D226" s="17">
        <f t="shared" ref="D226:E226" si="58">IF(AND(E$3-D$3 &lt;&gt; 0,D58&lt;&gt;0,E58&lt;&gt;0),(EXP(LN(E58/D58)/(E$3-D$3))-1)*100,0)</f>
        <v>2.6035260894663459</v>
      </c>
      <c r="E226" s="17">
        <f t="shared" si="58"/>
        <v>1.4149235217474354</v>
      </c>
      <c r="F226" s="17">
        <f t="shared" si="42"/>
        <v>1.80958652768477</v>
      </c>
    </row>
    <row r="227" spans="1:6" x14ac:dyDescent="0.2">
      <c r="A227" t="str">
        <f>$A$59</f>
        <v>Advertising, etc</v>
      </c>
      <c r="B227" s="17">
        <f t="shared" si="44"/>
        <v>-1.8733866144108213</v>
      </c>
      <c r="C227" s="17">
        <f t="shared" si="44"/>
        <v>-11.76741432552596</v>
      </c>
      <c r="D227" s="17">
        <f t="shared" ref="D227:E227" si="59">IF(AND(E$3-D$3 &lt;&gt; 0,D59&lt;&gt;0,E59&lt;&gt;0),(EXP(LN(E59/D59)/(E$3-D$3))-1)*100,0)</f>
        <v>2.6436191659889197</v>
      </c>
      <c r="E227" s="17">
        <f t="shared" si="59"/>
        <v>1.4698598918898576</v>
      </c>
      <c r="F227" s="17">
        <f t="shared" si="42"/>
        <v>1.8596139888392482</v>
      </c>
    </row>
    <row r="228" spans="1:6" x14ac:dyDescent="0.2">
      <c r="A228" t="str">
        <f>$A$60</f>
        <v>Other professional</v>
      </c>
      <c r="B228" s="17">
        <f t="shared" si="44"/>
        <v>4.6807016675493474</v>
      </c>
      <c r="C228" s="17">
        <f t="shared" si="44"/>
        <v>-12.842442132735432</v>
      </c>
      <c r="D228" s="17">
        <f t="shared" ref="D228:E228" si="60">IF(AND(E$3-D$3 &lt;&gt; 0,D60&lt;&gt;0,E60&lt;&gt;0),(EXP(LN(E60/D60)/(E$3-D$3))-1)*100,0)</f>
        <v>2.6250408962804839</v>
      </c>
      <c r="E228" s="17">
        <f t="shared" si="60"/>
        <v>1.4484777042293562</v>
      </c>
      <c r="F228" s="17">
        <f t="shared" si="42"/>
        <v>1.8391589777345008</v>
      </c>
    </row>
    <row r="229" spans="1:6" x14ac:dyDescent="0.2">
      <c r="A229" t="str">
        <f>$A$61</f>
        <v>Veterinary</v>
      </c>
      <c r="B229" s="17">
        <f t="shared" si="44"/>
        <v>29.477485361179092</v>
      </c>
      <c r="C229" s="17">
        <f t="shared" si="44"/>
        <v>-14.339194551715174</v>
      </c>
      <c r="D229" s="17">
        <f t="shared" ref="D229:E229" si="61">IF(AND(E$3-D$3 &lt;&gt; 0,D61&lt;&gt;0,E61&lt;&gt;0),(EXP(LN(E61/D61)/(E$3-D$3))-1)*100,0)</f>
        <v>2.6906217081083206</v>
      </c>
      <c r="E229" s="17">
        <f t="shared" si="61"/>
        <v>1.5343374876979121</v>
      </c>
      <c r="F229" s="17">
        <f t="shared" si="42"/>
        <v>1.91831164898284</v>
      </c>
    </row>
    <row r="230" spans="1:6" x14ac:dyDescent="0.2">
      <c r="A230" t="str">
        <f>$A$62</f>
        <v>Rental and leasing</v>
      </c>
      <c r="B230" s="17">
        <f t="shared" si="44"/>
        <v>1.5520924414714754</v>
      </c>
      <c r="C230" s="17">
        <f t="shared" si="44"/>
        <v>-11.575161479765173</v>
      </c>
      <c r="D230" s="17">
        <f t="shared" ref="D230:E230" si="62">IF(AND(E$3-D$3 &lt;&gt; 0,D62&lt;&gt;0,E62&lt;&gt;0),(EXP(LN(E62/D62)/(E$3-D$3))-1)*100,0)</f>
        <v>1.0214997124567304</v>
      </c>
      <c r="E230" s="17">
        <f t="shared" si="62"/>
        <v>0.87188729653813191</v>
      </c>
      <c r="F230" s="17">
        <f t="shared" si="42"/>
        <v>0.92173346614101703</v>
      </c>
    </row>
    <row r="231" spans="1:6" x14ac:dyDescent="0.2">
      <c r="A231" t="str">
        <f>$A$63</f>
        <v>Employment activities</v>
      </c>
      <c r="B231" s="17">
        <f t="shared" si="44"/>
        <v>-2.5718152443288123E-2</v>
      </c>
      <c r="C231" s="17">
        <f t="shared" si="44"/>
        <v>-11.395246240830026</v>
      </c>
      <c r="D231" s="17">
        <f t="shared" ref="D231:E231" si="63">IF(AND(E$3-D$3 &lt;&gt; 0,D63&lt;&gt;0,E63&lt;&gt;0),(EXP(LN(E63/D63)/(E$3-D$3))-1)*100,0)</f>
        <v>1.0451829597563966</v>
      </c>
      <c r="E231" s="17">
        <f t="shared" si="63"/>
        <v>0.88175676846358186</v>
      </c>
      <c r="F231" s="17">
        <f t="shared" si="42"/>
        <v>0.93620277569834709</v>
      </c>
    </row>
    <row r="232" spans="1:6" x14ac:dyDescent="0.2">
      <c r="A232" t="str">
        <f>$A$64</f>
        <v>Travel, etc</v>
      </c>
      <c r="B232" s="17">
        <f t="shared" si="44"/>
        <v>14.756266013287433</v>
      </c>
      <c r="C232" s="17">
        <f t="shared" si="44"/>
        <v>-10.303555941879484</v>
      </c>
      <c r="D232" s="17">
        <f t="shared" ref="D232:E232" si="64">IF(AND(E$3-D$3 &lt;&gt; 0,D64&lt;&gt;0,E64&lt;&gt;0),(EXP(LN(E64/D64)/(E$3-D$3))-1)*100,0)</f>
        <v>1.0027020890747362</v>
      </c>
      <c r="E232" s="17">
        <f t="shared" si="64"/>
        <v>0.86133766446743198</v>
      </c>
      <c r="F232" s="17">
        <f t="shared" si="42"/>
        <v>0.90843714174937418</v>
      </c>
    </row>
    <row r="233" spans="1:6" x14ac:dyDescent="0.2">
      <c r="A233" t="str">
        <f>$A$65</f>
        <v>Security, etc</v>
      </c>
      <c r="B233" s="17">
        <f t="shared" si="44"/>
        <v>4.9436762878166896</v>
      </c>
      <c r="C233" s="17">
        <f t="shared" si="44"/>
        <v>-12.159709619126746</v>
      </c>
      <c r="D233" s="17">
        <f t="shared" ref="D233:E233" si="65">IF(AND(E$3-D$3 &lt;&gt; 0,D65&lt;&gt;0,E65&lt;&gt;0),(EXP(LN(E65/D65)/(E$3-D$3))-1)*100,0)</f>
        <v>1.0452812951807333</v>
      </c>
      <c r="E233" s="17">
        <f t="shared" si="65"/>
        <v>0.88572572925589288</v>
      </c>
      <c r="F233" s="17">
        <f t="shared" si="42"/>
        <v>0.93888290420660603</v>
      </c>
    </row>
    <row r="234" spans="1:6" x14ac:dyDescent="0.2">
      <c r="A234" t="str">
        <f>$A$66</f>
        <v>Services to buildings</v>
      </c>
      <c r="B234" s="17">
        <f t="shared" si="44"/>
        <v>3.6333300403031066</v>
      </c>
      <c r="C234" s="17">
        <f t="shared" si="44"/>
        <v>-9.3813201912342095</v>
      </c>
      <c r="D234" s="17">
        <f t="shared" ref="D234:E234" si="66">IF(AND(E$3-D$3 &lt;&gt; 0,D66&lt;&gt;0,E66&lt;&gt;0),(EXP(LN(E66/D66)/(E$3-D$3))-1)*100,0)</f>
        <v>0.95505912182920483</v>
      </c>
      <c r="E234" s="17">
        <f t="shared" si="66"/>
        <v>0.80014647598398714</v>
      </c>
      <c r="F234" s="17">
        <f t="shared" si="42"/>
        <v>0.85175759445721422</v>
      </c>
    </row>
    <row r="235" spans="1:6" x14ac:dyDescent="0.2">
      <c r="A235" t="str">
        <f>$A$67</f>
        <v>Office administrative</v>
      </c>
      <c r="B235" s="17">
        <f t="shared" si="44"/>
        <v>6.621269155937437</v>
      </c>
      <c r="C235" s="17">
        <f t="shared" si="44"/>
        <v>-12.077978798387946</v>
      </c>
      <c r="D235" s="17">
        <f t="shared" ref="D235:E235" si="67">IF(AND(E$3-D$3 &lt;&gt; 0,D67&lt;&gt;0,E67&lt;&gt;0),(EXP(LN(E67/D67)/(E$3-D$3))-1)*100,0)</f>
        <v>1.0497840324464658</v>
      </c>
      <c r="E235" s="17">
        <f t="shared" si="67"/>
        <v>0.8960704959412924</v>
      </c>
      <c r="F235" s="17">
        <f t="shared" si="42"/>
        <v>0.947282343432998</v>
      </c>
    </row>
    <row r="236" spans="1:6" x14ac:dyDescent="0.2">
      <c r="A236" t="str">
        <f>$A$68</f>
        <v>Public administration and defence</v>
      </c>
      <c r="B236" s="17">
        <f t="shared" si="44"/>
        <v>-0.61433938312676073</v>
      </c>
      <c r="C236" s="17">
        <f t="shared" si="44"/>
        <v>2.638597118832342</v>
      </c>
      <c r="D236" s="17">
        <f t="shared" ref="D236:E236" si="68">IF(AND(E$3-D$3 &lt;&gt; 0,D68&lt;&gt;0,E68&lt;&gt;0),(EXP(LN(E68/D68)/(E$3-D$3))-1)*100,0)</f>
        <v>1.0975742360343155</v>
      </c>
      <c r="E236" s="17">
        <f t="shared" si="68"/>
        <v>6.458204270987089E-3</v>
      </c>
      <c r="F236" s="17">
        <f t="shared" si="42"/>
        <v>0.36884877754113088</v>
      </c>
    </row>
    <row r="237" spans="1:6" x14ac:dyDescent="0.2">
      <c r="A237" t="str">
        <f>$A$69</f>
        <v xml:space="preserve">Education </v>
      </c>
      <c r="B237" s="17">
        <f t="shared" si="44"/>
        <v>1.3619671675568767E-3</v>
      </c>
      <c r="C237" s="17">
        <f t="shared" si="44"/>
        <v>-3.1047610655332125</v>
      </c>
      <c r="D237" s="17">
        <f t="shared" ref="D237:E237" si="69">IF(AND(E$3-D$3 &lt;&gt; 0,D69&lt;&gt;0,E69&lt;&gt;0),(EXP(LN(E69/D69)/(E$3-D$3))-1)*100,0)</f>
        <v>-9.6412557066427595E-2</v>
      </c>
      <c r="E237" s="17">
        <f t="shared" si="69"/>
        <v>0.25588553269131342</v>
      </c>
      <c r="F237" s="17">
        <f t="shared" si="42"/>
        <v>0.13831501453709372</v>
      </c>
    </row>
    <row r="238" spans="1:6" x14ac:dyDescent="0.2">
      <c r="A238" t="str">
        <f>$A$70</f>
        <v>Health</v>
      </c>
      <c r="B238" s="17">
        <f t="shared" si="44"/>
        <v>2.3503212323950029</v>
      </c>
      <c r="C238" s="17">
        <f t="shared" si="44"/>
        <v>1.7791564497594781</v>
      </c>
      <c r="D238" s="17">
        <f t="shared" ref="D238:E238" si="70">IF(AND(E$3-D$3 &lt;&gt; 0,D70&lt;&gt;0,E70&lt;&gt;0),(EXP(LN(E70/D70)/(E$3-D$3))-1)*100,0)</f>
        <v>0.88805286409858741</v>
      </c>
      <c r="E238" s="17">
        <f t="shared" si="70"/>
        <v>0.20710979135976082</v>
      </c>
      <c r="F238" s="17">
        <f t="shared" ref="F238:F249" si="71">IF(AND(F$3-D$3 &lt;&gt; 0,D70&lt;&gt;0,F70&lt;&gt;0),(EXP(LN(F70/D70)/(F$3-D$3))-1)*100,0)</f>
        <v>0.43357860881185761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0.16097367149512376</v>
      </c>
      <c r="C239" s="17">
        <f t="shared" si="72"/>
        <v>-4.0365837410912935</v>
      </c>
      <c r="D239" s="17">
        <f t="shared" ref="D239:D247" si="73">IF(AND(E$3-D$3 &lt;&gt; 0,D71&lt;&gt;0,E71&lt;&gt;0),(EXP(LN(E71/D71)/(E$3-D$3))-1)*100,0)</f>
        <v>0.62708165616960354</v>
      </c>
      <c r="E239" s="17">
        <f t="shared" ref="E239:E247" si="74">IF(AND(F$3-E$3 &lt;&gt; 0,E71&lt;&gt;0,F71&lt;&gt;0),(EXP(LN(F71/E71)/(F$3-E$3))-1)*100,0)</f>
        <v>0.12410393763322425</v>
      </c>
      <c r="F239" s="17">
        <f t="shared" si="71"/>
        <v>0.291483210270993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1.1414091108792102</v>
      </c>
      <c r="C240" s="17">
        <f t="shared" si="75"/>
        <v>-4.1127622033922728</v>
      </c>
      <c r="D240" s="17">
        <f t="shared" si="73"/>
        <v>0.46971940098203824</v>
      </c>
      <c r="E240" s="17">
        <f t="shared" si="74"/>
        <v>-3.4989605975965787E-2</v>
      </c>
      <c r="F240" s="17">
        <f t="shared" si="71"/>
        <v>0.13296438746728256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-7.7258950126467107</v>
      </c>
      <c r="C241" s="17">
        <f t="shared" si="76"/>
        <v>0.74170730009552877</v>
      </c>
      <c r="D241" s="17">
        <f t="shared" si="73"/>
        <v>-0.72767198243705034</v>
      </c>
      <c r="E241" s="17">
        <f t="shared" si="74"/>
        <v>0.38429197406870674</v>
      </c>
      <c r="F241" s="17">
        <f t="shared" si="71"/>
        <v>1.226024766129985E-2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-2.6468966098349256</v>
      </c>
      <c r="C242" s="17">
        <f t="shared" si="77"/>
        <v>3.6681692231669727</v>
      </c>
      <c r="D242" s="17">
        <f t="shared" si="73"/>
        <v>-0.53627800352297195</v>
      </c>
      <c r="E242" s="17">
        <f t="shared" si="74"/>
        <v>0.50118604979536574</v>
      </c>
      <c r="F242" s="17">
        <f t="shared" si="71"/>
        <v>0.1541678668537827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-2.3162675767669061</v>
      </c>
      <c r="C243" s="17">
        <f t="shared" si="78"/>
        <v>-2.0332717190654104</v>
      </c>
      <c r="D243" s="17">
        <f t="shared" si="73"/>
        <v>2.2775164174922535</v>
      </c>
      <c r="E243" s="17">
        <f t="shared" si="74"/>
        <v>1.0742145986683438</v>
      </c>
      <c r="F243" s="17">
        <f t="shared" si="71"/>
        <v>1.4737339311854614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-1.5764865605783829</v>
      </c>
      <c r="C244" s="17">
        <f t="shared" si="79"/>
        <v>-2.500280930483989</v>
      </c>
      <c r="D244" s="17">
        <f t="shared" si="73"/>
        <v>2.2267284491105155</v>
      </c>
      <c r="E244" s="17">
        <f t="shared" si="74"/>
        <v>1.0213858976463763</v>
      </c>
      <c r="F244" s="17">
        <f t="shared" si="71"/>
        <v>1.4215792996898902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0.92641745259280928</v>
      </c>
      <c r="C245" s="17">
        <f t="shared" si="80"/>
        <v>-4.6989065635592127</v>
      </c>
      <c r="D245" s="17">
        <f t="shared" si="73"/>
        <v>-1.0643992801767532</v>
      </c>
      <c r="E245" s="17">
        <f t="shared" si="74"/>
        <v>-0.1442052402827132</v>
      </c>
      <c r="F245" s="17">
        <f t="shared" si="71"/>
        <v>-0.45188364030153139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-6.4359944916562162</v>
      </c>
      <c r="C246" s="17">
        <f t="shared" si="81"/>
        <v>-4.9471458773863279</v>
      </c>
      <c r="D246" s="17">
        <f t="shared" si="73"/>
        <v>-0.66720708950769314</v>
      </c>
      <c r="E246" s="17">
        <f t="shared" si="74"/>
        <v>9.0705225162901471E-2</v>
      </c>
      <c r="F246" s="17">
        <f t="shared" si="71"/>
        <v>-0.16257258761326332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-1.1968622014905006</v>
      </c>
      <c r="C247" s="17">
        <f t="shared" ref="C247" si="82">IF(AND(D$3-C$3 &lt;&gt; 0,C79&lt;&gt;0,D79&lt;&gt;0),(EXP(LN(D79/C79)/(D$3-C$3))-1)*100,0)</f>
        <v>-3.1622229827737769</v>
      </c>
      <c r="D247" s="17">
        <f t="shared" si="73"/>
        <v>-1.0283174312966881</v>
      </c>
      <c r="E247" s="17">
        <f t="shared" si="74"/>
        <v>-0.12575247474548856</v>
      </c>
      <c r="F247" s="17">
        <f t="shared" si="71"/>
        <v>-0.42751831476706137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1.2743519168609607</v>
      </c>
      <c r="C249" s="25">
        <f t="shared" ref="C249" si="83">IF(AND(D$3-C$3 &lt;&gt; 0,C81&lt;&gt;0,D81&lt;&gt;0),(EXP(LN(D81/C81)/(D$3-C$3))-1)*100,0)</f>
        <v>-2.3455040347834744</v>
      </c>
      <c r="D249" s="25">
        <f>IF(AND(E$3-D$3 &lt;&gt; 0,D81&lt;&gt;0,E81&lt;&gt;0),(EXP(LN(E81/D81)/(E$3-D$3))-1)*100,0)</f>
        <v>0.53187372900258545</v>
      </c>
      <c r="E249" s="25">
        <f>IF(AND(F$3-E$3 &lt;&gt; 0,E81&lt;&gt;0,F81&lt;&gt;0),(EXP(LN(F81/E81)/(F$3-E$3))-1)*100,0)</f>
        <v>0.37448658130352364</v>
      </c>
      <c r="F249" s="25">
        <f t="shared" si="71"/>
        <v>0.42692156740069542</v>
      </c>
    </row>
    <row r="253" spans="1:6" ht="15.75" x14ac:dyDescent="0.25">
      <c r="A253" s="18" t="str">
        <f>CONCATENATE($A$1," (Continued)")</f>
        <v>Industry Table 3  Employment by Industry (SIC 2007), 2015-2035, South East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6.8670000001951905</v>
      </c>
      <c r="C257" s="26">
        <f t="shared" si="84"/>
        <v>-10.898000000560288</v>
      </c>
      <c r="D257" s="26">
        <f t="shared" si="84"/>
        <v>1.3770000004383789</v>
      </c>
      <c r="E257" s="26">
        <f t="shared" si="84"/>
        <v>1.1229999997212161</v>
      </c>
      <c r="F257" s="26">
        <f>F5-D5</f>
        <v>2.500000000159595</v>
      </c>
    </row>
    <row r="258" spans="1:6" x14ac:dyDescent="0.2">
      <c r="A258" t="str">
        <f>$A$6</f>
        <v>Coal, oil &amp; gas; Mining &amp; related</v>
      </c>
      <c r="B258" s="26">
        <f t="shared" si="84"/>
        <v>0.47200000001608711</v>
      </c>
      <c r="C258" s="26">
        <f t="shared" si="84"/>
        <v>-0.87300000001748934</v>
      </c>
      <c r="D258" s="26">
        <f t="shared" si="84"/>
        <v>-0.31899999998688555</v>
      </c>
      <c r="E258" s="26">
        <f t="shared" si="84"/>
        <v>-0.28699999999667725</v>
      </c>
      <c r="F258" s="26">
        <f t="shared" ref="F258:F321" si="85">F6-D6</f>
        <v>-0.6059999999835628</v>
      </c>
    </row>
    <row r="259" spans="1:6" x14ac:dyDescent="0.2">
      <c r="A259" t="str">
        <f>$A$7</f>
        <v>Food products</v>
      </c>
      <c r="B259" s="26">
        <f t="shared" si="84"/>
        <v>4.9010000000640339</v>
      </c>
      <c r="C259" s="26">
        <f t="shared" si="84"/>
        <v>-0.34200000009126086</v>
      </c>
      <c r="D259" s="26">
        <f t="shared" si="84"/>
        <v>2.7810000005165598</v>
      </c>
      <c r="E259" s="26">
        <f t="shared" si="84"/>
        <v>3.3639999996645926</v>
      </c>
      <c r="F259" s="26">
        <f t="shared" si="85"/>
        <v>6.1450000001811524</v>
      </c>
    </row>
    <row r="260" spans="1:6" x14ac:dyDescent="0.2">
      <c r="A260" t="str">
        <f>$A$8</f>
        <v>Beverages and tobacco</v>
      </c>
      <c r="B260" s="26">
        <f t="shared" si="84"/>
        <v>1.9020000000115271</v>
      </c>
      <c r="C260" s="26">
        <f t="shared" si="84"/>
        <v>0.21399999999430408</v>
      </c>
      <c r="D260" s="26">
        <f t="shared" si="84"/>
        <v>0.3910000000433822</v>
      </c>
      <c r="E260" s="26">
        <f t="shared" si="84"/>
        <v>0.47499999994515019</v>
      </c>
      <c r="F260" s="26">
        <f t="shared" si="85"/>
        <v>0.86599999998853239</v>
      </c>
    </row>
    <row r="261" spans="1:6" x14ac:dyDescent="0.2">
      <c r="A261" t="str">
        <f>$A$9</f>
        <v>Textiles</v>
      </c>
      <c r="B261" s="26">
        <f t="shared" si="84"/>
        <v>2.3400000000131289</v>
      </c>
      <c r="C261" s="26">
        <f t="shared" si="84"/>
        <v>0.32699999996708584</v>
      </c>
      <c r="D261" s="26">
        <f t="shared" si="84"/>
        <v>-0.56999999993105455</v>
      </c>
      <c r="E261" s="26">
        <f t="shared" si="84"/>
        <v>-0.48200000003448462</v>
      </c>
      <c r="F261" s="26">
        <f t="shared" si="85"/>
        <v>-1.0519999999655392</v>
      </c>
    </row>
    <row r="262" spans="1:6" x14ac:dyDescent="0.2">
      <c r="A262" t="str">
        <f>$A$10</f>
        <v>Wearing apparel; Leather, etc</v>
      </c>
      <c r="B262" s="26">
        <f t="shared" si="84"/>
        <v>2.1209999999907394</v>
      </c>
      <c r="C262" s="26">
        <f t="shared" si="84"/>
        <v>-5.300000002102756E-2</v>
      </c>
      <c r="D262" s="26">
        <f t="shared" si="84"/>
        <v>-0.38399999996760581</v>
      </c>
      <c r="E262" s="26">
        <f t="shared" si="84"/>
        <v>-0.32799999999646978</v>
      </c>
      <c r="F262" s="26">
        <f t="shared" si="85"/>
        <v>-0.71199999996407559</v>
      </c>
    </row>
    <row r="263" spans="1:6" x14ac:dyDescent="0.2">
      <c r="A263" t="str">
        <f>$A$11</f>
        <v xml:space="preserve">Wood and cork </v>
      </c>
      <c r="B263" s="26">
        <f t="shared" si="84"/>
        <v>4.6590000000633722</v>
      </c>
      <c r="C263" s="26">
        <f t="shared" si="84"/>
        <v>0.34799999990657149</v>
      </c>
      <c r="D263" s="26">
        <f t="shared" si="84"/>
        <v>0.69200000003922391</v>
      </c>
      <c r="E263" s="26">
        <f t="shared" si="84"/>
        <v>-0.49799999993512145</v>
      </c>
      <c r="F263" s="26">
        <f t="shared" si="85"/>
        <v>0.19400000010410245</v>
      </c>
    </row>
    <row r="264" spans="1:6" x14ac:dyDescent="0.2">
      <c r="A264" t="str">
        <f>$A$12</f>
        <v>Paper, etc</v>
      </c>
      <c r="B264" s="26">
        <f t="shared" si="84"/>
        <v>-0.86400000002028676</v>
      </c>
      <c r="C264" s="26">
        <f t="shared" si="84"/>
        <v>-0.5030000000013457</v>
      </c>
      <c r="D264" s="26">
        <f t="shared" si="84"/>
        <v>0.30900000002596251</v>
      </c>
      <c r="E264" s="26">
        <f t="shared" si="84"/>
        <v>-0.1530000000117866</v>
      </c>
      <c r="F264" s="26">
        <f t="shared" si="85"/>
        <v>0.15600000001417591</v>
      </c>
    </row>
    <row r="265" spans="1:6" x14ac:dyDescent="0.2">
      <c r="A265" t="str">
        <f>$A$13</f>
        <v>Printing and recording</v>
      </c>
      <c r="B265" s="26">
        <f t="shared" si="84"/>
        <v>-7.6990000000333918</v>
      </c>
      <c r="C265" s="26">
        <f t="shared" si="84"/>
        <v>-0.22599999998543652</v>
      </c>
      <c r="D265" s="26">
        <f t="shared" si="84"/>
        <v>-0.92799999992568694</v>
      </c>
      <c r="E265" s="26">
        <f t="shared" si="84"/>
        <v>-1.6860000000235349</v>
      </c>
      <c r="F265" s="26">
        <f t="shared" si="85"/>
        <v>-2.6139999999492218</v>
      </c>
    </row>
    <row r="266" spans="1:6" x14ac:dyDescent="0.2">
      <c r="A266" t="str">
        <f>$A$14</f>
        <v>Coke and petroleum; Chemicals, etc</v>
      </c>
      <c r="B266" s="26">
        <f t="shared" si="84"/>
        <v>3.0419999999672616</v>
      </c>
      <c r="C266" s="26">
        <f t="shared" si="84"/>
        <v>-0.17699999998093929</v>
      </c>
      <c r="D266" s="26">
        <f t="shared" si="84"/>
        <v>-0.83299999984042294</v>
      </c>
      <c r="E266" s="26">
        <f t="shared" si="84"/>
        <v>-0.48400000009631228</v>
      </c>
      <c r="F266" s="26">
        <f t="shared" si="85"/>
        <v>-1.3169999999367352</v>
      </c>
    </row>
    <row r="267" spans="1:6" x14ac:dyDescent="0.2">
      <c r="A267" t="str">
        <f>$A$15</f>
        <v>Pharmaceuticals</v>
      </c>
      <c r="B267" s="26">
        <f t="shared" si="84"/>
        <v>-2.0180000000264329</v>
      </c>
      <c r="C267" s="26">
        <f t="shared" si="84"/>
        <v>0.14700000000756219</v>
      </c>
      <c r="D267" s="26">
        <f t="shared" si="84"/>
        <v>-0.26599999996955859</v>
      </c>
      <c r="E267" s="26">
        <f t="shared" si="84"/>
        <v>-0.65000000000975522</v>
      </c>
      <c r="F267" s="26">
        <f t="shared" si="85"/>
        <v>-0.91599999997931381</v>
      </c>
    </row>
    <row r="268" spans="1:6" x14ac:dyDescent="0.2">
      <c r="A268" t="str">
        <f>$A$16</f>
        <v>Rubber and plastic</v>
      </c>
      <c r="B268" s="26">
        <f t="shared" si="84"/>
        <v>1.6320000000402199</v>
      </c>
      <c r="C268" s="26">
        <f t="shared" si="84"/>
        <v>0.70999999993622609</v>
      </c>
      <c r="D268" s="26">
        <f t="shared" si="84"/>
        <v>0.86800000015281142</v>
      </c>
      <c r="E268" s="26">
        <f t="shared" si="84"/>
        <v>-1.4670000000202776</v>
      </c>
      <c r="F268" s="26">
        <f t="shared" si="85"/>
        <v>-0.59899999986746622</v>
      </c>
    </row>
    <row r="269" spans="1:6" x14ac:dyDescent="0.2">
      <c r="A269" t="str">
        <f>$A$17</f>
        <v>Other non-metallic</v>
      </c>
      <c r="B269" s="26">
        <f t="shared" si="84"/>
        <v>-1.772999999987789</v>
      </c>
      <c r="C269" s="26">
        <f t="shared" si="84"/>
        <v>-0.29200000002416271</v>
      </c>
      <c r="D269" s="26">
        <f t="shared" si="84"/>
        <v>0.39600000007373204</v>
      </c>
      <c r="E269" s="26">
        <f t="shared" si="84"/>
        <v>-0.56400000004114403</v>
      </c>
      <c r="F269" s="26">
        <f t="shared" si="85"/>
        <v>-0.16799999996741199</v>
      </c>
    </row>
    <row r="270" spans="1:6" x14ac:dyDescent="0.2">
      <c r="A270" t="str">
        <f>$A$18</f>
        <v>Basic metals</v>
      </c>
      <c r="B270" s="26">
        <f t="shared" si="84"/>
        <v>0.21800000000571784</v>
      </c>
      <c r="C270" s="26">
        <f t="shared" si="84"/>
        <v>-0.21200000000482944</v>
      </c>
      <c r="D270" s="26">
        <f t="shared" si="84"/>
        <v>-2.2999999981163644E-2</v>
      </c>
      <c r="E270" s="26">
        <f t="shared" si="84"/>
        <v>-0.19900000001143048</v>
      </c>
      <c r="F270" s="26">
        <f t="shared" si="85"/>
        <v>-0.22199999999259412</v>
      </c>
    </row>
    <row r="271" spans="1:6" x14ac:dyDescent="0.2">
      <c r="A271" t="str">
        <f>$A$19</f>
        <v>Metal products</v>
      </c>
      <c r="B271" s="26">
        <f t="shared" si="84"/>
        <v>-6.7389999999373273</v>
      </c>
      <c r="C271" s="26">
        <f t="shared" si="84"/>
        <v>-2.8050000000470341</v>
      </c>
      <c r="D271" s="26">
        <f t="shared" si="84"/>
        <v>-0.48599999977073693</v>
      </c>
      <c r="E271" s="26">
        <f t="shared" si="84"/>
        <v>-3.5220000001483136</v>
      </c>
      <c r="F271" s="26">
        <f t="shared" si="85"/>
        <v>-4.0079999999190505</v>
      </c>
    </row>
    <row r="272" spans="1:6" x14ac:dyDescent="0.2">
      <c r="A272" t="str">
        <f>$A$20</f>
        <v>Computer, etc</v>
      </c>
      <c r="B272" s="26">
        <f t="shared" si="84"/>
        <v>7.828999999957567</v>
      </c>
      <c r="C272" s="26">
        <f t="shared" si="84"/>
        <v>0.96300000004382724</v>
      </c>
      <c r="D272" s="26">
        <f t="shared" si="84"/>
        <v>-3.9999999997755786</v>
      </c>
      <c r="E272" s="26">
        <f t="shared" si="84"/>
        <v>-10.214000000099858</v>
      </c>
      <c r="F272" s="26">
        <f t="shared" si="85"/>
        <v>-14.213999999875437</v>
      </c>
    </row>
    <row r="273" spans="1:6" x14ac:dyDescent="0.2">
      <c r="A273" t="str">
        <f>$A$21</f>
        <v>Electrical equipment</v>
      </c>
      <c r="B273" s="26">
        <f t="shared" si="84"/>
        <v>1.7850000000157493</v>
      </c>
      <c r="C273" s="26">
        <f t="shared" si="84"/>
        <v>-1.6050000000163642</v>
      </c>
      <c r="D273" s="26">
        <f t="shared" si="84"/>
        <v>-1.1729999999008474</v>
      </c>
      <c r="E273" s="26">
        <f t="shared" si="84"/>
        <v>-1.4830000000293406</v>
      </c>
      <c r="F273" s="26">
        <f t="shared" si="85"/>
        <v>-2.655999999930188</v>
      </c>
    </row>
    <row r="274" spans="1:6" x14ac:dyDescent="0.2">
      <c r="A274" t="str">
        <f>$A$22</f>
        <v>Machinery n.e.c.</v>
      </c>
      <c r="B274" s="26">
        <f t="shared" si="84"/>
        <v>1.3520000000365791</v>
      </c>
      <c r="C274" s="26">
        <f t="shared" si="84"/>
        <v>-1.3540000000247154</v>
      </c>
      <c r="D274" s="26">
        <f t="shared" si="84"/>
        <v>1.857000000166888</v>
      </c>
      <c r="E274" s="26">
        <f t="shared" si="84"/>
        <v>-2.785000000031701</v>
      </c>
      <c r="F274" s="26">
        <f t="shared" si="85"/>
        <v>-0.92799999986481296</v>
      </c>
    </row>
    <row r="275" spans="1:6" x14ac:dyDescent="0.2">
      <c r="A275" t="str">
        <f>$A$23</f>
        <v>Motor vehicles, etc</v>
      </c>
      <c r="B275" s="26">
        <f t="shared" si="84"/>
        <v>5.2259999999945865</v>
      </c>
      <c r="C275" s="26">
        <f t="shared" si="84"/>
        <v>-1.3750000000068781</v>
      </c>
      <c r="D275" s="26">
        <f t="shared" si="84"/>
        <v>-1.6729999998907505</v>
      </c>
      <c r="E275" s="26">
        <f t="shared" si="84"/>
        <v>-3.2160000000668365</v>
      </c>
      <c r="F275" s="26">
        <f t="shared" si="85"/>
        <v>-4.8889999999575871</v>
      </c>
    </row>
    <row r="276" spans="1:6" x14ac:dyDescent="0.2">
      <c r="A276" t="str">
        <f>$A$24</f>
        <v>Other transport equipment</v>
      </c>
      <c r="B276" s="26">
        <f t="shared" si="84"/>
        <v>0.28800000001964676</v>
      </c>
      <c r="C276" s="26">
        <f t="shared" si="84"/>
        <v>0.19199999998963158</v>
      </c>
      <c r="D276" s="26">
        <f t="shared" si="84"/>
        <v>-2.4659999999494406</v>
      </c>
      <c r="E276" s="26">
        <f t="shared" si="84"/>
        <v>-1.8040000000457592</v>
      </c>
      <c r="F276" s="26">
        <f t="shared" si="85"/>
        <v>-4.2699999999951999</v>
      </c>
    </row>
    <row r="277" spans="1:6" x14ac:dyDescent="0.2">
      <c r="A277" t="str">
        <f>$A$25</f>
        <v>Furniture</v>
      </c>
      <c r="B277" s="26">
        <f t="shared" ref="B277:E296" si="86">C25-B25</f>
        <v>3.24600000000724</v>
      </c>
      <c r="C277" s="26">
        <f t="shared" si="86"/>
        <v>0.48399999996882848</v>
      </c>
      <c r="D277" s="26">
        <f t="shared" si="86"/>
        <v>-1.3909999999223253</v>
      </c>
      <c r="E277" s="26">
        <f t="shared" si="86"/>
        <v>-0.8920000000180961</v>
      </c>
      <c r="F277" s="26">
        <f t="shared" si="85"/>
        <v>-2.2829999999404214</v>
      </c>
    </row>
    <row r="278" spans="1:6" x14ac:dyDescent="0.2">
      <c r="A278" t="str">
        <f>$A$26</f>
        <v>Other manufacturing</v>
      </c>
      <c r="B278" s="26">
        <f t="shared" si="86"/>
        <v>-4.272000000056341</v>
      </c>
      <c r="C278" s="26">
        <f t="shared" si="86"/>
        <v>-9.4000000024500707E-2</v>
      </c>
      <c r="D278" s="26">
        <f t="shared" si="86"/>
        <v>-2.4569999998011074</v>
      </c>
      <c r="E278" s="26">
        <f t="shared" si="86"/>
        <v>-1.5460000000686627</v>
      </c>
      <c r="F278" s="26">
        <f t="shared" si="85"/>
        <v>-4.0029999998697701</v>
      </c>
    </row>
    <row r="279" spans="1:6" x14ac:dyDescent="0.2">
      <c r="A279" t="str">
        <f>$A$27</f>
        <v>Repair and installation</v>
      </c>
      <c r="B279" s="26">
        <f t="shared" si="86"/>
        <v>9.8039999999709764</v>
      </c>
      <c r="C279" s="26">
        <f t="shared" si="86"/>
        <v>2.1219999999877359</v>
      </c>
      <c r="D279" s="26">
        <f t="shared" si="86"/>
        <v>-3.772999999881808</v>
      </c>
      <c r="E279" s="26">
        <f t="shared" si="86"/>
        <v>-2.137000000093245</v>
      </c>
      <c r="F279" s="26">
        <f t="shared" si="85"/>
        <v>-5.909999999975053</v>
      </c>
    </row>
    <row r="280" spans="1:6" x14ac:dyDescent="0.2">
      <c r="A280" t="str">
        <f>$A$28</f>
        <v>Electricity, gas, etc</v>
      </c>
      <c r="B280" s="26">
        <f t="shared" si="86"/>
        <v>4.7320000000187257</v>
      </c>
      <c r="C280" s="26">
        <f t="shared" si="86"/>
        <v>4.1069999999958782</v>
      </c>
      <c r="D280" s="26">
        <f t="shared" si="86"/>
        <v>-0.63499999972393795</v>
      </c>
      <c r="E280" s="26">
        <f t="shared" si="86"/>
        <v>0.14799999968717614</v>
      </c>
      <c r="F280" s="26">
        <f t="shared" si="85"/>
        <v>-0.4870000000367618</v>
      </c>
    </row>
    <row r="281" spans="1:6" x14ac:dyDescent="0.2">
      <c r="A281" t="str">
        <f>$A$29</f>
        <v>Water</v>
      </c>
      <c r="B281" s="26">
        <f t="shared" si="86"/>
        <v>2.423999999967493</v>
      </c>
      <c r="C281" s="26">
        <f t="shared" si="86"/>
        <v>-0.5329999999833559</v>
      </c>
      <c r="D281" s="26">
        <f t="shared" si="86"/>
        <v>0.60000000007529053</v>
      </c>
      <c r="E281" s="26">
        <f t="shared" si="86"/>
        <v>1.0579999999449843</v>
      </c>
      <c r="F281" s="26">
        <f t="shared" si="85"/>
        <v>1.6580000000202748</v>
      </c>
    </row>
    <row r="282" spans="1:6" x14ac:dyDescent="0.2">
      <c r="A282" t="str">
        <f>$A$30</f>
        <v>Sewerage</v>
      </c>
      <c r="B282" s="26">
        <f t="shared" si="86"/>
        <v>0.46899999999843223</v>
      </c>
      <c r="C282" s="26">
        <f t="shared" si="86"/>
        <v>-0.47300000001082454</v>
      </c>
      <c r="D282" s="26">
        <f t="shared" si="86"/>
        <v>0.28200000003160275</v>
      </c>
      <c r="E282" s="26">
        <f t="shared" si="86"/>
        <v>0.47800000003207366</v>
      </c>
      <c r="F282" s="26">
        <f t="shared" si="85"/>
        <v>0.76000000006367641</v>
      </c>
    </row>
    <row r="283" spans="1:6" x14ac:dyDescent="0.2">
      <c r="A283" t="str">
        <f>$A$31</f>
        <v>Waste management</v>
      </c>
      <c r="B283" s="26">
        <f t="shared" si="86"/>
        <v>5.7880000000269334</v>
      </c>
      <c r="C283" s="26">
        <f t="shared" si="86"/>
        <v>-1.7630000000710844</v>
      </c>
      <c r="D283" s="26">
        <f t="shared" si="86"/>
        <v>1.5200000001730984</v>
      </c>
      <c r="E283" s="26">
        <f t="shared" si="86"/>
        <v>2.5440000001009047</v>
      </c>
      <c r="F283" s="26">
        <f t="shared" si="85"/>
        <v>4.0640000002740031</v>
      </c>
    </row>
    <row r="284" spans="1:6" x14ac:dyDescent="0.2">
      <c r="A284" t="str">
        <f>$A$32</f>
        <v>Construction</v>
      </c>
      <c r="B284" s="26">
        <f t="shared" si="86"/>
        <v>24.282000002230532</v>
      </c>
      <c r="C284" s="26">
        <f t="shared" si="86"/>
        <v>4.0299999973872076</v>
      </c>
      <c r="D284" s="26">
        <f t="shared" si="86"/>
        <v>8.197999998480185</v>
      </c>
      <c r="E284" s="26">
        <f t="shared" si="86"/>
        <v>10.592000001716968</v>
      </c>
      <c r="F284" s="26">
        <f t="shared" si="85"/>
        <v>18.790000000197153</v>
      </c>
    </row>
    <row r="285" spans="1:6" x14ac:dyDescent="0.2">
      <c r="A285" t="str">
        <f>$A$33</f>
        <v>Civil engineering</v>
      </c>
      <c r="B285" s="26">
        <f t="shared" si="86"/>
        <v>13.607000000797758</v>
      </c>
      <c r="C285" s="26">
        <f t="shared" si="86"/>
        <v>0.35599999903779889</v>
      </c>
      <c r="D285" s="26">
        <f t="shared" si="86"/>
        <v>2.5049999992397147</v>
      </c>
      <c r="E285" s="26">
        <f t="shared" si="86"/>
        <v>3.1120000007366357</v>
      </c>
      <c r="F285" s="26">
        <f t="shared" si="85"/>
        <v>5.6169999999763505</v>
      </c>
    </row>
    <row r="286" spans="1:6" x14ac:dyDescent="0.2">
      <c r="A286" t="str">
        <f>$A$34</f>
        <v>Specialised construction</v>
      </c>
      <c r="B286" s="26">
        <f t="shared" si="86"/>
        <v>6.9210000041560136</v>
      </c>
      <c r="C286" s="26">
        <f t="shared" si="86"/>
        <v>5.2899999956898967</v>
      </c>
      <c r="D286" s="26">
        <f t="shared" si="86"/>
        <v>11.791999996844112</v>
      </c>
      <c r="E286" s="26">
        <f t="shared" si="86"/>
        <v>14.844000002961224</v>
      </c>
      <c r="F286" s="26">
        <f t="shared" si="85"/>
        <v>26.635999999805335</v>
      </c>
    </row>
    <row r="287" spans="1:6" x14ac:dyDescent="0.2">
      <c r="A287" t="str">
        <f>$A$35</f>
        <v>Motor vehicle trade</v>
      </c>
      <c r="B287" s="26">
        <f t="shared" si="86"/>
        <v>18.208000000523612</v>
      </c>
      <c r="C287" s="26">
        <f t="shared" si="86"/>
        <v>-4.9780000007359746</v>
      </c>
      <c r="D287" s="26">
        <f t="shared" si="86"/>
        <v>2.6290000010789925</v>
      </c>
      <c r="E287" s="26">
        <f t="shared" si="86"/>
        <v>3.2589999996959449</v>
      </c>
      <c r="F287" s="26">
        <f t="shared" si="85"/>
        <v>5.8880000007749373</v>
      </c>
    </row>
    <row r="288" spans="1:6" x14ac:dyDescent="0.2">
      <c r="A288" t="str">
        <f>$A$36</f>
        <v>Wholesale trade</v>
      </c>
      <c r="B288" s="26">
        <f t="shared" si="86"/>
        <v>-5.9999995319515165E-3</v>
      </c>
      <c r="C288" s="26">
        <f t="shared" si="86"/>
        <v>0.95199999907336519</v>
      </c>
      <c r="D288" s="26">
        <f t="shared" si="86"/>
        <v>5.2670000041125604</v>
      </c>
      <c r="E288" s="26">
        <f t="shared" si="86"/>
        <v>3.4379999963651073</v>
      </c>
      <c r="F288" s="26">
        <f t="shared" si="85"/>
        <v>8.7050000004776678</v>
      </c>
    </row>
    <row r="289" spans="1:6" x14ac:dyDescent="0.2">
      <c r="A289" t="str">
        <f>$A$37</f>
        <v>Retail trade</v>
      </c>
      <c r="B289" s="26">
        <f t="shared" si="86"/>
        <v>7.9680000024836772</v>
      </c>
      <c r="C289" s="26">
        <f t="shared" si="86"/>
        <v>22.077999996741482</v>
      </c>
      <c r="D289" s="26">
        <f t="shared" si="86"/>
        <v>-1.5049999884437852</v>
      </c>
      <c r="E289" s="26">
        <f t="shared" si="86"/>
        <v>3.742999981173682</v>
      </c>
      <c r="F289" s="26">
        <f t="shared" si="85"/>
        <v>2.2379999927298968</v>
      </c>
    </row>
    <row r="290" spans="1:6" x14ac:dyDescent="0.2">
      <c r="A290" t="str">
        <f>$A$38</f>
        <v>Land transport, etc</v>
      </c>
      <c r="B290" s="26">
        <f t="shared" si="86"/>
        <v>14.604999997951978</v>
      </c>
      <c r="C290" s="26">
        <f t="shared" si="86"/>
        <v>-18.30599999814271</v>
      </c>
      <c r="D290" s="26">
        <f t="shared" si="86"/>
        <v>4.3370000016207229</v>
      </c>
      <c r="E290" s="26">
        <f t="shared" si="86"/>
        <v>-0.27600000031404193</v>
      </c>
      <c r="F290" s="26">
        <f t="shared" si="85"/>
        <v>4.0610000013066809</v>
      </c>
    </row>
    <row r="291" spans="1:6" x14ac:dyDescent="0.2">
      <c r="A291" t="str">
        <f>$A$39</f>
        <v>Water transport</v>
      </c>
      <c r="B291" s="26">
        <f t="shared" si="86"/>
        <v>3.4190000000382557</v>
      </c>
      <c r="C291" s="26">
        <f t="shared" si="86"/>
        <v>-0.69100000002207551</v>
      </c>
      <c r="D291" s="26">
        <f t="shared" si="86"/>
        <v>-1.1429999999260758</v>
      </c>
      <c r="E291" s="26">
        <f t="shared" si="86"/>
        <v>-0.45300000008077035</v>
      </c>
      <c r="F291" s="26">
        <f t="shared" si="85"/>
        <v>-1.5960000000068462</v>
      </c>
    </row>
    <row r="292" spans="1:6" x14ac:dyDescent="0.2">
      <c r="A292" t="str">
        <f>$A$40</f>
        <v>Air transport</v>
      </c>
      <c r="B292" s="26">
        <f t="shared" si="86"/>
        <v>0.46200000001562103</v>
      </c>
      <c r="C292" s="26">
        <f t="shared" si="86"/>
        <v>-0.64100000003110047</v>
      </c>
      <c r="D292" s="26">
        <f t="shared" si="86"/>
        <v>-2.89999999986882</v>
      </c>
      <c r="E292" s="26">
        <f t="shared" si="86"/>
        <v>-0.82500000013907737</v>
      </c>
      <c r="F292" s="26">
        <f t="shared" si="85"/>
        <v>-3.7250000000078973</v>
      </c>
    </row>
    <row r="293" spans="1:6" x14ac:dyDescent="0.2">
      <c r="A293" t="str">
        <f>$A$41</f>
        <v>Warehousing, etc</v>
      </c>
      <c r="B293" s="26">
        <f t="shared" si="86"/>
        <v>0.20100000002052809</v>
      </c>
      <c r="C293" s="26">
        <f t="shared" si="86"/>
        <v>-1.1280000003339552</v>
      </c>
      <c r="D293" s="26">
        <f t="shared" si="86"/>
        <v>3.3420000009431448</v>
      </c>
      <c r="E293" s="26">
        <f t="shared" si="86"/>
        <v>1.5929999998203073</v>
      </c>
      <c r="F293" s="26">
        <f t="shared" si="85"/>
        <v>4.935000000763452</v>
      </c>
    </row>
    <row r="294" spans="1:6" x14ac:dyDescent="0.2">
      <c r="A294" t="str">
        <f>$A$42</f>
        <v>Postal and courier</v>
      </c>
      <c r="B294" s="26">
        <f t="shared" si="86"/>
        <v>3.5460000002809124</v>
      </c>
      <c r="C294" s="26">
        <f t="shared" si="86"/>
        <v>-0.16500000026782402</v>
      </c>
      <c r="D294" s="26">
        <f t="shared" si="86"/>
        <v>2.4390000011458923</v>
      </c>
      <c r="E294" s="26">
        <f t="shared" si="86"/>
        <v>1.7949999990689776</v>
      </c>
      <c r="F294" s="26">
        <f t="shared" si="85"/>
        <v>4.2340000002148699</v>
      </c>
    </row>
    <row r="295" spans="1:6" x14ac:dyDescent="0.2">
      <c r="A295" t="str">
        <f>$A$43</f>
        <v>Accommodation</v>
      </c>
      <c r="B295" s="26">
        <f t="shared" si="86"/>
        <v>6.6690000004878058</v>
      </c>
      <c r="C295" s="26">
        <f t="shared" si="86"/>
        <v>-7.7290000006087354</v>
      </c>
      <c r="D295" s="26">
        <f t="shared" si="86"/>
        <v>5.7940000016358795</v>
      </c>
      <c r="E295" s="26">
        <f t="shared" si="86"/>
        <v>5.4839999977880183</v>
      </c>
      <c r="F295" s="26">
        <f t="shared" si="85"/>
        <v>11.277999999423898</v>
      </c>
    </row>
    <row r="296" spans="1:6" x14ac:dyDescent="0.2">
      <c r="A296" t="str">
        <f>$A$44</f>
        <v>Food and beverage services</v>
      </c>
      <c r="B296" s="26">
        <f t="shared" si="86"/>
        <v>33.445000002328698</v>
      </c>
      <c r="C296" s="26">
        <f t="shared" si="86"/>
        <v>-17.909000002822665</v>
      </c>
      <c r="D296" s="26">
        <f t="shared" si="86"/>
        <v>11.434000006146618</v>
      </c>
      <c r="E296" s="26">
        <f t="shared" si="86"/>
        <v>43.329999990801468</v>
      </c>
      <c r="F296" s="26">
        <f t="shared" si="85"/>
        <v>54.763999996948087</v>
      </c>
    </row>
    <row r="297" spans="1:6" x14ac:dyDescent="0.2">
      <c r="A297" t="str">
        <f>$A$45</f>
        <v>Publishing activities</v>
      </c>
      <c r="B297" s="26">
        <f t="shared" ref="B297:E297" si="87">C45-B45</f>
        <v>-13.458000000105425</v>
      </c>
      <c r="C297" s="26">
        <f t="shared" si="87"/>
        <v>2.8909999999111449</v>
      </c>
      <c r="D297" s="26">
        <f t="shared" si="87"/>
        <v>-0.90699999980419577</v>
      </c>
      <c r="E297" s="26">
        <f t="shared" si="87"/>
        <v>-0.63100000000441625</v>
      </c>
      <c r="F297" s="26">
        <f t="shared" si="85"/>
        <v>-1.537999999808612</v>
      </c>
    </row>
    <row r="298" spans="1:6" x14ac:dyDescent="0.2">
      <c r="A298" t="str">
        <f>$A$46</f>
        <v>Film and music</v>
      </c>
      <c r="B298" s="26">
        <f t="shared" ref="B298:C322" si="88">C46-B46</f>
        <v>-3.4350000000247096</v>
      </c>
      <c r="C298" s="26">
        <f t="shared" si="88"/>
        <v>0.81799999996276895</v>
      </c>
      <c r="D298" s="26">
        <f t="shared" ref="D298:E298" si="89">E46-D46</f>
        <v>-0.41899999981507463</v>
      </c>
      <c r="E298" s="26">
        <f t="shared" si="89"/>
        <v>-0.1630000001045584</v>
      </c>
      <c r="F298" s="26">
        <f t="shared" si="85"/>
        <v>-0.58199999991963303</v>
      </c>
    </row>
    <row r="299" spans="1:6" x14ac:dyDescent="0.2">
      <c r="A299" t="str">
        <f>$A$47</f>
        <v>Broadcasting</v>
      </c>
      <c r="B299" s="26">
        <f t="shared" si="88"/>
        <v>1.9999999884932063E-3</v>
      </c>
      <c r="C299" s="26">
        <f t="shared" si="88"/>
        <v>0.19699999999318063</v>
      </c>
      <c r="D299" s="26">
        <f t="shared" ref="D299:E299" si="90">E47-D47</f>
        <v>-7.4999999985172483E-2</v>
      </c>
      <c r="E299" s="26">
        <f t="shared" si="90"/>
        <v>-5.699999999702654E-2</v>
      </c>
      <c r="F299" s="26">
        <f t="shared" si="85"/>
        <v>-0.13199999998219902</v>
      </c>
    </row>
    <row r="300" spans="1:6" x14ac:dyDescent="0.2">
      <c r="A300" t="str">
        <f>$A$48</f>
        <v>Telecommunications</v>
      </c>
      <c r="B300" s="26">
        <f t="shared" si="88"/>
        <v>-12.448999999992566</v>
      </c>
      <c r="C300" s="26">
        <f t="shared" si="88"/>
        <v>-0.38499999984796318</v>
      </c>
      <c r="D300" s="26">
        <f t="shared" ref="D300:E300" si="91">E48-D48</f>
        <v>3.2140000002564122</v>
      </c>
      <c r="E300" s="26">
        <f t="shared" si="91"/>
        <v>3.8419999994225407</v>
      </c>
      <c r="F300" s="26">
        <f t="shared" si="85"/>
        <v>7.0559999996789529</v>
      </c>
    </row>
    <row r="301" spans="1:6" x14ac:dyDescent="0.2">
      <c r="A301" t="str">
        <f>$A$49</f>
        <v>Computing services</v>
      </c>
      <c r="B301" s="26">
        <f t="shared" si="88"/>
        <v>5.3119999991008626</v>
      </c>
      <c r="C301" s="26">
        <f t="shared" si="88"/>
        <v>4.0560000011111867</v>
      </c>
      <c r="D301" s="26">
        <f t="shared" ref="D301:E301" si="92">E49-D49</f>
        <v>15.393000000784184</v>
      </c>
      <c r="E301" s="26">
        <f t="shared" si="92"/>
        <v>18.442999997782067</v>
      </c>
      <c r="F301" s="26">
        <f t="shared" si="85"/>
        <v>33.835999998566251</v>
      </c>
    </row>
    <row r="302" spans="1:6" x14ac:dyDescent="0.2">
      <c r="A302" t="str">
        <f>$A$50</f>
        <v>Information services</v>
      </c>
      <c r="B302" s="26">
        <f t="shared" si="88"/>
        <v>-2.3770000000175919</v>
      </c>
      <c r="C302" s="26">
        <f t="shared" si="88"/>
        <v>0.48100000003964816</v>
      </c>
      <c r="D302" s="26">
        <f t="shared" ref="D302:E302" si="93">E50-D50</f>
        <v>1.0600000001165686</v>
      </c>
      <c r="E302" s="26">
        <f t="shared" si="93"/>
        <v>1.2929999998184112</v>
      </c>
      <c r="F302" s="26">
        <f t="shared" si="85"/>
        <v>2.3529999999349798</v>
      </c>
    </row>
    <row r="303" spans="1:6" x14ac:dyDescent="0.2">
      <c r="A303" t="str">
        <f>$A$51</f>
        <v>Financial services</v>
      </c>
      <c r="B303" s="26">
        <f t="shared" si="88"/>
        <v>-2.4530000001933132</v>
      </c>
      <c r="C303" s="26">
        <f t="shared" si="88"/>
        <v>-0.72899999985045838</v>
      </c>
      <c r="D303" s="26">
        <f t="shared" ref="D303:E303" si="94">E51-D51</f>
        <v>-1.4709999994784724</v>
      </c>
      <c r="E303" s="26">
        <f t="shared" si="94"/>
        <v>-3.4620000005805665</v>
      </c>
      <c r="F303" s="26">
        <f t="shared" si="85"/>
        <v>-4.9330000000590388</v>
      </c>
    </row>
    <row r="304" spans="1:6" x14ac:dyDescent="0.2">
      <c r="A304" t="str">
        <f>$A$52</f>
        <v>Insurance and pensions</v>
      </c>
      <c r="B304" s="26">
        <f t="shared" si="88"/>
        <v>-7.7570000000658013</v>
      </c>
      <c r="C304" s="26">
        <f t="shared" si="88"/>
        <v>-0.32699999991641349</v>
      </c>
      <c r="D304" s="26">
        <f t="shared" ref="D304:E304" si="95">E52-D52</f>
        <v>-0.8649999997206379</v>
      </c>
      <c r="E304" s="26">
        <f t="shared" si="95"/>
        <v>-2.0360000002319616</v>
      </c>
      <c r="F304" s="26">
        <f t="shared" si="85"/>
        <v>-2.9009999999525995</v>
      </c>
    </row>
    <row r="305" spans="1:6" x14ac:dyDescent="0.2">
      <c r="A305" t="str">
        <f>$A$53</f>
        <v>Auxiliary financial services</v>
      </c>
      <c r="B305" s="26">
        <f t="shared" si="88"/>
        <v>5.2139999996680402</v>
      </c>
      <c r="C305" s="26">
        <f t="shared" si="88"/>
        <v>2.2200000002910869</v>
      </c>
      <c r="D305" s="26">
        <f t="shared" ref="D305:E305" si="96">E53-D53</f>
        <v>-1.0029999993357777</v>
      </c>
      <c r="E305" s="26">
        <f t="shared" si="96"/>
        <v>-4.2690000006637447</v>
      </c>
      <c r="F305" s="26">
        <f t="shared" si="85"/>
        <v>-5.2719999999995224</v>
      </c>
    </row>
    <row r="306" spans="1:6" x14ac:dyDescent="0.2">
      <c r="A306" t="str">
        <f>$A$54</f>
        <v>Real estate</v>
      </c>
      <c r="B306" s="26">
        <f t="shared" si="88"/>
        <v>-9.4799999998631961</v>
      </c>
      <c r="C306" s="26">
        <f t="shared" si="88"/>
        <v>13.950999999912199</v>
      </c>
      <c r="D306" s="26">
        <f t="shared" ref="D306:E306" si="97">E54-D54</f>
        <v>-0.12599999883705948</v>
      </c>
      <c r="E306" s="26">
        <f t="shared" si="97"/>
        <v>9.6709999987782709</v>
      </c>
      <c r="F306" s="26">
        <f t="shared" si="85"/>
        <v>9.5449999999412114</v>
      </c>
    </row>
    <row r="307" spans="1:6" x14ac:dyDescent="0.2">
      <c r="A307" t="str">
        <f>$A$55</f>
        <v>Legal and accounting</v>
      </c>
      <c r="B307" s="26">
        <f t="shared" si="88"/>
        <v>-5.5840000008903417</v>
      </c>
      <c r="C307" s="26">
        <f t="shared" si="88"/>
        <v>-8.8009999991770371</v>
      </c>
      <c r="D307" s="26">
        <f t="shared" ref="D307:E307" si="98">E55-D55</f>
        <v>2.9540000005786169</v>
      </c>
      <c r="E307" s="26">
        <f t="shared" si="98"/>
        <v>2.9559999997897251</v>
      </c>
      <c r="F307" s="26">
        <f t="shared" si="85"/>
        <v>5.9100000003683419</v>
      </c>
    </row>
    <row r="308" spans="1:6" x14ac:dyDescent="0.2">
      <c r="A308" t="str">
        <f>$A$56</f>
        <v>Head offices, etc</v>
      </c>
      <c r="B308" s="26">
        <f t="shared" si="88"/>
        <v>1.9209999988584627</v>
      </c>
      <c r="C308" s="26">
        <f t="shared" si="88"/>
        <v>-5.1029999988497536</v>
      </c>
      <c r="D308" s="26">
        <f t="shared" ref="D308:E308" si="99">E56-D56</f>
        <v>4.1950000006320636</v>
      </c>
      <c r="E308" s="26">
        <f t="shared" si="99"/>
        <v>4.4419999994234161</v>
      </c>
      <c r="F308" s="26">
        <f t="shared" si="85"/>
        <v>8.6370000000554796</v>
      </c>
    </row>
    <row r="309" spans="1:6" x14ac:dyDescent="0.2">
      <c r="A309" t="str">
        <f>$A$57</f>
        <v>Architectural and related</v>
      </c>
      <c r="B309" s="26">
        <f t="shared" si="88"/>
        <v>16.347999999224726</v>
      </c>
      <c r="C309" s="26">
        <f t="shared" si="88"/>
        <v>-1.6779999992402281</v>
      </c>
      <c r="D309" s="26">
        <f t="shared" ref="D309:E309" si="100">E57-D57</f>
        <v>-2.9719999995284212</v>
      </c>
      <c r="E309" s="26">
        <f t="shared" si="100"/>
        <v>1.8549999992555968</v>
      </c>
      <c r="F309" s="26">
        <f t="shared" si="85"/>
        <v>-1.1170000002728244</v>
      </c>
    </row>
    <row r="310" spans="1:6" x14ac:dyDescent="0.2">
      <c r="A310" t="str">
        <f>$A$58</f>
        <v>Scientific research and development</v>
      </c>
      <c r="B310" s="26">
        <f t="shared" si="88"/>
        <v>1.8199999995332306</v>
      </c>
      <c r="C310" s="26">
        <f t="shared" si="88"/>
        <v>-5.6179999994944509</v>
      </c>
      <c r="D310" s="26">
        <f t="shared" ref="D310:E310" si="101">E58-D58</f>
        <v>5.1579999995172869</v>
      </c>
      <c r="E310" s="26">
        <f t="shared" si="101"/>
        <v>6.4520000002166924</v>
      </c>
      <c r="F310" s="26">
        <f t="shared" si="85"/>
        <v>11.609999999733979</v>
      </c>
    </row>
    <row r="311" spans="1:6" x14ac:dyDescent="0.2">
      <c r="A311" t="str">
        <f>$A$59</f>
        <v>Advertising, etc</v>
      </c>
      <c r="B311" s="26">
        <f t="shared" si="88"/>
        <v>-3.5840000004996924</v>
      </c>
      <c r="C311" s="26">
        <f t="shared" si="88"/>
        <v>-5.3669999996087867</v>
      </c>
      <c r="D311" s="26">
        <f t="shared" ref="D311:E311" si="102">E59-D59</f>
        <v>5.6080000003011534</v>
      </c>
      <c r="E311" s="26">
        <f t="shared" si="102"/>
        <v>7.2029999999963152</v>
      </c>
      <c r="F311" s="26">
        <f t="shared" si="85"/>
        <v>12.811000000297469</v>
      </c>
    </row>
    <row r="312" spans="1:6" x14ac:dyDescent="0.2">
      <c r="A312" t="str">
        <f>$A$60</f>
        <v>Other professional</v>
      </c>
      <c r="B312" s="26">
        <f t="shared" si="88"/>
        <v>6.0609999996867749</v>
      </c>
      <c r="C312" s="26">
        <f t="shared" si="88"/>
        <v>-4.6549999997903448</v>
      </c>
      <c r="D312" s="26">
        <f t="shared" ref="D312:E312" si="103">E60-D60</f>
        <v>4.3700000002363488</v>
      </c>
      <c r="E312" s="26">
        <f t="shared" si="103"/>
        <v>5.561999999701051</v>
      </c>
      <c r="F312" s="26">
        <f t="shared" si="85"/>
        <v>9.9319999999373998</v>
      </c>
    </row>
    <row r="313" spans="1:6" x14ac:dyDescent="0.2">
      <c r="A313" t="str">
        <f>$A$61</f>
        <v>Veterinary</v>
      </c>
      <c r="B313" s="26">
        <f t="shared" si="88"/>
        <v>22.713999999212184</v>
      </c>
      <c r="C313" s="26">
        <f t="shared" si="88"/>
        <v>-5.0559999987841699</v>
      </c>
      <c r="D313" s="26">
        <f t="shared" ref="D313:E313" si="104">E61-D61</f>
        <v>4.2879999994205598</v>
      </c>
      <c r="E313" s="26">
        <f t="shared" si="104"/>
        <v>5.6730000003017409</v>
      </c>
      <c r="F313" s="26">
        <f t="shared" si="85"/>
        <v>9.9609999997223007</v>
      </c>
    </row>
    <row r="314" spans="1:6" x14ac:dyDescent="0.2">
      <c r="A314" t="str">
        <f>$A$62</f>
        <v>Rental and leasing</v>
      </c>
      <c r="B314" s="26">
        <f t="shared" si="88"/>
        <v>1.6279999999747332</v>
      </c>
      <c r="C314" s="26">
        <f t="shared" si="88"/>
        <v>-3.1540000000106581</v>
      </c>
      <c r="D314" s="26">
        <f t="shared" ref="D314:E314" si="105">E62-D62</f>
        <v>1.2560000001985578</v>
      </c>
      <c r="E314" s="26">
        <f t="shared" si="105"/>
        <v>2.2989999997965569</v>
      </c>
      <c r="F314" s="26">
        <f t="shared" si="85"/>
        <v>3.5549999999951147</v>
      </c>
    </row>
    <row r="315" spans="1:6" x14ac:dyDescent="0.2">
      <c r="A315" t="str">
        <f>$A$63</f>
        <v>Employment activities</v>
      </c>
      <c r="B315" s="26">
        <f t="shared" si="88"/>
        <v>-0.13299999986551825</v>
      </c>
      <c r="C315" s="26">
        <f t="shared" si="88"/>
        <v>-14.723000000660278</v>
      </c>
      <c r="D315" s="26">
        <f t="shared" ref="D315:E315" si="106">E63-D63</f>
        <v>6.1090000013542891</v>
      </c>
      <c r="E315" s="26">
        <f t="shared" si="106"/>
        <v>11.06499999900511</v>
      </c>
      <c r="F315" s="26">
        <f t="shared" si="85"/>
        <v>17.174000000359399</v>
      </c>
    </row>
    <row r="316" spans="1:6" x14ac:dyDescent="0.2">
      <c r="A316" t="str">
        <f>$A$64</f>
        <v>Travel, etc</v>
      </c>
      <c r="B316" s="26">
        <f t="shared" si="88"/>
        <v>9.7630000001322621</v>
      </c>
      <c r="C316" s="26">
        <f t="shared" si="88"/>
        <v>-2.376000000224181</v>
      </c>
      <c r="D316" s="26">
        <f t="shared" ref="D316:E316" si="107">E64-D64</f>
        <v>1.0580000003184153</v>
      </c>
      <c r="E316" s="26">
        <f t="shared" si="107"/>
        <v>1.9469999999259144</v>
      </c>
      <c r="F316" s="26">
        <f t="shared" si="85"/>
        <v>3.0050000002443298</v>
      </c>
    </row>
    <row r="317" spans="1:6" x14ac:dyDescent="0.2">
      <c r="A317" t="str">
        <f>$A$65</f>
        <v>Security, etc</v>
      </c>
      <c r="B317" s="26">
        <f t="shared" si="88"/>
        <v>5.126000000032704</v>
      </c>
      <c r="C317" s="26">
        <f t="shared" si="88"/>
        <v>-3.5510000001012507</v>
      </c>
      <c r="D317" s="26">
        <f t="shared" ref="D317:E317" si="108">E65-D65</f>
        <v>1.3690000002892724</v>
      </c>
      <c r="E317" s="26">
        <f t="shared" si="108"/>
        <v>2.4909999997882757</v>
      </c>
      <c r="F317" s="26">
        <f t="shared" si="85"/>
        <v>3.8600000000775481</v>
      </c>
    </row>
    <row r="318" spans="1:6" x14ac:dyDescent="0.2">
      <c r="A318" t="str">
        <f>$A$66</f>
        <v>Services to buildings</v>
      </c>
      <c r="B318" s="26">
        <f t="shared" si="88"/>
        <v>19.273000000872671</v>
      </c>
      <c r="C318" s="26">
        <f t="shared" si="88"/>
        <v>-13.591000000847231</v>
      </c>
      <c r="D318" s="26">
        <f t="shared" ref="D318:E318" si="109">E66-D66</f>
        <v>6.3900000020498169</v>
      </c>
      <c r="E318" s="26">
        <f t="shared" si="109"/>
        <v>11.420999997244621</v>
      </c>
      <c r="F318" s="26">
        <f t="shared" si="85"/>
        <v>17.810999999294438</v>
      </c>
    </row>
    <row r="319" spans="1:6" x14ac:dyDescent="0.2">
      <c r="A319" t="str">
        <f>$A$67</f>
        <v>Office administrative</v>
      </c>
      <c r="B319" s="26">
        <f t="shared" si="88"/>
        <v>17.092000000083964</v>
      </c>
      <c r="C319" s="26">
        <f t="shared" si="88"/>
        <v>-9.1260000003360489</v>
      </c>
      <c r="D319" s="26">
        <f t="shared" ref="D319:E319" si="110">E67-D67</f>
        <v>3.5610000007118288</v>
      </c>
      <c r="E319" s="26">
        <f t="shared" si="110"/>
        <v>6.530999999496089</v>
      </c>
      <c r="F319" s="26">
        <f t="shared" si="85"/>
        <v>10.092000000207918</v>
      </c>
    </row>
    <row r="320" spans="1:6" x14ac:dyDescent="0.2">
      <c r="A320" t="str">
        <f>$A$68</f>
        <v>Public administration and defence</v>
      </c>
      <c r="B320" s="26">
        <f t="shared" si="88"/>
        <v>-3.3500000004079311</v>
      </c>
      <c r="C320" s="26">
        <f t="shared" si="88"/>
        <v>3.5420000003441885</v>
      </c>
      <c r="D320" s="26">
        <f t="shared" ref="D320:E320" si="111">E68-D68</f>
        <v>7.7290000006003083</v>
      </c>
      <c r="E320" s="26">
        <f t="shared" si="111"/>
        <v>9.399999949590665E-2</v>
      </c>
      <c r="F320" s="26">
        <f t="shared" si="85"/>
        <v>7.823000000096215</v>
      </c>
    </row>
    <row r="321" spans="1:6" x14ac:dyDescent="0.2">
      <c r="A321" t="str">
        <f>$A$69</f>
        <v xml:space="preserve">Education </v>
      </c>
      <c r="B321" s="26">
        <f t="shared" si="88"/>
        <v>2.5999994081360001E-2</v>
      </c>
      <c r="C321" s="26">
        <f t="shared" si="88"/>
        <v>-14.81799999434395</v>
      </c>
      <c r="D321" s="26">
        <f t="shared" ref="D321:E321" si="112">E69-D69</f>
        <v>-2.2250000328311899</v>
      </c>
      <c r="E321" s="26">
        <f t="shared" si="112"/>
        <v>11.913000037347729</v>
      </c>
      <c r="F321" s="26">
        <f t="shared" si="85"/>
        <v>9.6880000045165389</v>
      </c>
    </row>
    <row r="322" spans="1:6" x14ac:dyDescent="0.2">
      <c r="A322" t="str">
        <f>$A$70</f>
        <v>Health</v>
      </c>
      <c r="B322" s="26">
        <f t="shared" si="88"/>
        <v>29.092999999847791</v>
      </c>
      <c r="C322" s="26">
        <f t="shared" si="88"/>
        <v>5.8330000035900298</v>
      </c>
      <c r="D322" s="26">
        <f t="shared" ref="D322:E322" si="113">E70-D70</f>
        <v>15.081999997164587</v>
      </c>
      <c r="E322" s="26">
        <f t="shared" si="113"/>
        <v>7.2910000025103159</v>
      </c>
      <c r="F322" s="26">
        <f t="shared" ref="F322:F333" si="114">F70-D70</f>
        <v>22.372999999674903</v>
      </c>
    </row>
    <row r="323" spans="1:6" x14ac:dyDescent="0.2">
      <c r="A323" t="str">
        <f>$A$71</f>
        <v>Residential care</v>
      </c>
      <c r="B323" s="26">
        <f t="shared" ref="B323:C323" si="115">C71-B71</f>
        <v>0.81900000002923434</v>
      </c>
      <c r="C323" s="26">
        <f t="shared" si="115"/>
        <v>-5.1549999981591554</v>
      </c>
      <c r="D323" s="26">
        <f t="shared" ref="D323:D331" si="116">E71-D71</f>
        <v>3.8909999987809982</v>
      </c>
      <c r="E323" s="26">
        <f t="shared" ref="E323:E331" si="117">F71-E71</f>
        <v>1.578000000882966</v>
      </c>
      <c r="F323" s="26">
        <f t="shared" si="114"/>
        <v>5.4689999996639642</v>
      </c>
    </row>
    <row r="324" spans="1:6" x14ac:dyDescent="0.2">
      <c r="A324" t="str">
        <f>$A$72</f>
        <v>Social work</v>
      </c>
      <c r="B324" s="26">
        <f t="shared" ref="B324:C324" si="118">C72-B72</f>
        <v>5.8629999999930931</v>
      </c>
      <c r="C324" s="26">
        <f t="shared" si="118"/>
        <v>-5.4329999982237354</v>
      </c>
      <c r="D324" s="26">
        <f t="shared" si="116"/>
        <v>3.0029999987252012</v>
      </c>
      <c r="E324" s="26">
        <f t="shared" si="117"/>
        <v>-0.45299999890863774</v>
      </c>
      <c r="F324" s="26">
        <f t="shared" si="114"/>
        <v>2.5499999998165634</v>
      </c>
    </row>
    <row r="325" spans="1:6" x14ac:dyDescent="0.2">
      <c r="A325" t="str">
        <f>$A$73</f>
        <v>Arts and entertainment</v>
      </c>
      <c r="B325" s="26">
        <f t="shared" ref="B325:C325" si="119">C73-B73</f>
        <v>-5.5240000003003846</v>
      </c>
      <c r="C325" s="26">
        <f t="shared" si="119"/>
        <v>0.10799999996650911</v>
      </c>
      <c r="D325" s="26">
        <f t="shared" si="116"/>
        <v>-0.52599999980962586</v>
      </c>
      <c r="E325" s="26">
        <f t="shared" si="117"/>
        <v>0.55300000004393013</v>
      </c>
      <c r="F325" s="26">
        <f t="shared" si="114"/>
        <v>2.7000000234304267E-2</v>
      </c>
    </row>
    <row r="326" spans="1:6" x14ac:dyDescent="0.2">
      <c r="A326" t="str">
        <f>$A$74</f>
        <v>Libraries, etc</v>
      </c>
      <c r="B326" s="26">
        <f t="shared" ref="B326:C326" si="120">C74-B74</f>
        <v>-2.7390000003312132</v>
      </c>
      <c r="C326" s="26">
        <f t="shared" si="120"/>
        <v>0.8869999998521898</v>
      </c>
      <c r="D326" s="26">
        <f t="shared" si="116"/>
        <v>-0.66499999970102763</v>
      </c>
      <c r="E326" s="26">
        <f t="shared" si="117"/>
        <v>1.2510000000659538</v>
      </c>
      <c r="F326" s="26">
        <f t="shared" si="114"/>
        <v>0.58600000036492617</v>
      </c>
    </row>
    <row r="327" spans="1:6" x14ac:dyDescent="0.2">
      <c r="A327" t="str">
        <f>$A$75</f>
        <v>Gambling and betting</v>
      </c>
      <c r="B327" s="26">
        <f t="shared" ref="B327:C327" si="121">C75-B75</f>
        <v>-0.95700000004757335</v>
      </c>
      <c r="C327" s="26">
        <f t="shared" si="121"/>
        <v>-0.19800000000244289</v>
      </c>
      <c r="D327" s="26">
        <f t="shared" si="116"/>
        <v>1.1370000000929856</v>
      </c>
      <c r="E327" s="26">
        <f t="shared" si="117"/>
        <v>1.2039999999980697</v>
      </c>
      <c r="F327" s="26">
        <f t="shared" si="114"/>
        <v>2.3410000000910554</v>
      </c>
    </row>
    <row r="328" spans="1:6" x14ac:dyDescent="0.2">
      <c r="A328" t="str">
        <f>$A$76</f>
        <v>Sport and recreation</v>
      </c>
      <c r="B328" s="26">
        <f t="shared" ref="B328:C328" si="122">C76-B76</f>
        <v>-5.8400000005058956</v>
      </c>
      <c r="C328" s="26">
        <f t="shared" si="122"/>
        <v>-2.2250000000402537</v>
      </c>
      <c r="D328" s="26">
        <f t="shared" si="116"/>
        <v>10.100000001081042</v>
      </c>
      <c r="E328" s="26">
        <f t="shared" si="117"/>
        <v>10.360999999653032</v>
      </c>
      <c r="F328" s="26">
        <f t="shared" si="114"/>
        <v>20.461000000734074</v>
      </c>
    </row>
    <row r="329" spans="1:6" x14ac:dyDescent="0.2">
      <c r="A329" t="str">
        <f>$A$77</f>
        <v>Membership organisations</v>
      </c>
      <c r="B329" s="26">
        <f t="shared" ref="B329:C329" si="123">C77-B77</f>
        <v>2.2719999994643345</v>
      </c>
      <c r="C329" s="26">
        <f t="shared" si="123"/>
        <v>-2.947999999808026</v>
      </c>
      <c r="D329" s="26">
        <f t="shared" si="116"/>
        <v>-3.1149999995992061</v>
      </c>
      <c r="E329" s="26">
        <f t="shared" si="117"/>
        <v>-0.8119999991478366</v>
      </c>
      <c r="F329" s="26">
        <f t="shared" si="114"/>
        <v>-3.9269999987470428</v>
      </c>
    </row>
    <row r="330" spans="1:6" x14ac:dyDescent="0.2">
      <c r="A330" t="str">
        <f>$A$78</f>
        <v>Repair of goods</v>
      </c>
      <c r="B330" s="26">
        <f t="shared" ref="B330:C330" si="124">C78-B78</f>
        <v>-3.6050000000412545</v>
      </c>
      <c r="C330" s="26">
        <f t="shared" si="124"/>
        <v>-0.58499999999869701</v>
      </c>
      <c r="D330" s="26">
        <f t="shared" si="116"/>
        <v>-0.36999999986324639</v>
      </c>
      <c r="E330" s="26">
        <f t="shared" si="117"/>
        <v>9.8999999859969989E-2</v>
      </c>
      <c r="F330" s="26">
        <f t="shared" si="114"/>
        <v>-0.2710000000032764</v>
      </c>
    </row>
    <row r="331" spans="1:6" x14ac:dyDescent="0.2">
      <c r="A331" t="str">
        <f>$A$79</f>
        <v>Other personal service</v>
      </c>
      <c r="B331" s="26">
        <f>C79-B79</f>
        <v>-4.1879999999699322</v>
      </c>
      <c r="C331" s="26">
        <f t="shared" ref="C331" si="125">D79-C79</f>
        <v>-2.6840000011269183</v>
      </c>
      <c r="D331" s="26">
        <f t="shared" si="116"/>
        <v>-4.1399999985178511</v>
      </c>
      <c r="E331" s="26">
        <f t="shared" si="117"/>
        <v>-0.97600000129439479</v>
      </c>
      <c r="F331" s="26">
        <f t="shared" si="114"/>
        <v>-5.1159999998122458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244.4929999987653</v>
      </c>
      <c r="C333" s="28">
        <f t="shared" ref="C333" si="127">D81-C81</f>
        <v>-116.10699999957524</v>
      </c>
      <c r="D333" s="28">
        <f>E81-D81</f>
        <v>129.93100000290997</v>
      </c>
      <c r="E333" s="28">
        <f>F81-E81</f>
        <v>189.05999999657888</v>
      </c>
      <c r="F333" s="28">
        <f t="shared" si="114"/>
        <v>318.99099999948885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South East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87.945000000226258</v>
      </c>
      <c r="C7" s="30">
        <f>'Ind T1'!C7</f>
        <v>108.69700000044911</v>
      </c>
      <c r="D7" s="30">
        <f>'Ind T1'!D7</f>
        <v>98.263999999801939</v>
      </c>
      <c r="E7" s="30">
        <f>'Ind T1'!E7</f>
        <v>101.08900000080951</v>
      </c>
      <c r="F7" s="30">
        <f>'Ind T1'!F7</f>
        <v>106.15300000029917</v>
      </c>
      <c r="H7" s="30">
        <f>C7-B7</f>
        <v>20.75200000022285</v>
      </c>
      <c r="I7" s="30">
        <f>D7-C7</f>
        <v>-10.433000000647169</v>
      </c>
      <c r="J7" s="30">
        <f>E7-D7</f>
        <v>2.8250000010075667</v>
      </c>
      <c r="K7" s="30">
        <f>F7-E7</f>
        <v>5.0639999994896669</v>
      </c>
      <c r="L7" s="30">
        <f>F7-D7</f>
        <v>7.8890000004972336</v>
      </c>
    </row>
    <row r="8" spans="1:12" x14ac:dyDescent="0.2">
      <c r="A8" t="str">
        <f>'Ind T2'!A5</f>
        <v>Agriculture</v>
      </c>
      <c r="B8" s="31">
        <f>'Ind T2'!B5</f>
        <v>43.119000000278852</v>
      </c>
      <c r="C8" s="31">
        <f>'Ind T2'!C5</f>
        <v>49.986000000474043</v>
      </c>
      <c r="D8" s="31">
        <f>'Ind T2'!D5</f>
        <v>39.087999999913755</v>
      </c>
      <c r="E8" s="31">
        <f>'Ind T2'!E5</f>
        <v>40.465000000352134</v>
      </c>
      <c r="F8" s="31">
        <f>'Ind T2'!F5</f>
        <v>41.58800000007335</v>
      </c>
      <c r="H8" s="11">
        <f t="shared" ref="H8:H40" si="0">C8-B8</f>
        <v>6.8670000001951905</v>
      </c>
      <c r="I8" s="30">
        <f t="shared" ref="I8:I38" si="1">D8-C8</f>
        <v>-10.898000000560288</v>
      </c>
      <c r="J8" s="11">
        <f t="shared" ref="J8:J38" si="2">E8-D8</f>
        <v>1.3770000004383789</v>
      </c>
      <c r="K8" s="11">
        <f t="shared" ref="K8:K38" si="3">F8-E8</f>
        <v>1.1229999997212161</v>
      </c>
      <c r="L8" s="30">
        <f t="shared" ref="L8:L40" si="4">F8-D8</f>
        <v>2.500000000159595</v>
      </c>
    </row>
    <row r="9" spans="1:12" x14ac:dyDescent="0.2">
      <c r="A9" t="str">
        <f>'Ind T2'!A6</f>
        <v>Mining and quarrying</v>
      </c>
      <c r="B9" s="31">
        <f>'Ind T2'!B6</f>
        <v>3.4309999999911542</v>
      </c>
      <c r="C9" s="31">
        <f>'Ind T2'!C6</f>
        <v>3.9030000000072413</v>
      </c>
      <c r="D9" s="31">
        <f>'Ind T2'!D6</f>
        <v>3.029999999989752</v>
      </c>
      <c r="E9" s="31">
        <f>'Ind T2'!E6</f>
        <v>2.7110000000028665</v>
      </c>
      <c r="F9" s="31">
        <f>'Ind T2'!F6</f>
        <v>2.4240000000061892</v>
      </c>
      <c r="H9" s="11">
        <f t="shared" si="0"/>
        <v>0.47200000001608711</v>
      </c>
      <c r="I9" s="30">
        <f t="shared" si="1"/>
        <v>-0.87300000001748934</v>
      </c>
      <c r="J9" s="11">
        <f t="shared" si="2"/>
        <v>-0.31899999998688555</v>
      </c>
      <c r="K9" s="11">
        <f t="shared" si="3"/>
        <v>-0.28699999999667725</v>
      </c>
      <c r="L9" s="30">
        <f t="shared" si="4"/>
        <v>-0.6059999999835628</v>
      </c>
    </row>
    <row r="10" spans="1:12" x14ac:dyDescent="0.2">
      <c r="A10" t="str">
        <f>'Ind T2'!A10</f>
        <v>Electricity and gas</v>
      </c>
      <c r="B10" s="31">
        <f>'Ind T2'!B10</f>
        <v>15.045999999914333</v>
      </c>
      <c r="C10" s="31">
        <f>'Ind T2'!C10</f>
        <v>19.777999999933058</v>
      </c>
      <c r="D10" s="31">
        <f>'Ind T2'!D10</f>
        <v>23.884999999928937</v>
      </c>
      <c r="E10" s="31">
        <f>'Ind T2'!E10</f>
        <v>23.250000000204999</v>
      </c>
      <c r="F10" s="31">
        <f>'Ind T2'!F10</f>
        <v>23.397999999892175</v>
      </c>
      <c r="H10" s="11">
        <f t="shared" si="0"/>
        <v>4.7320000000187257</v>
      </c>
      <c r="I10" s="30">
        <f t="shared" si="1"/>
        <v>4.1069999999958782</v>
      </c>
      <c r="J10" s="11">
        <f t="shared" si="2"/>
        <v>-0.63499999972393795</v>
      </c>
      <c r="K10" s="11">
        <f t="shared" si="3"/>
        <v>0.14799999968717614</v>
      </c>
      <c r="L10" s="30">
        <f t="shared" si="4"/>
        <v>-0.4870000000367618</v>
      </c>
    </row>
    <row r="11" spans="1:12" x14ac:dyDescent="0.2">
      <c r="A11" t="str">
        <f>'Ind T2'!A11</f>
        <v>Water and sewerage</v>
      </c>
      <c r="B11" s="31">
        <f>'Ind T2'!B11</f>
        <v>26.349000000041912</v>
      </c>
      <c r="C11" s="31">
        <f>'Ind T2'!C11</f>
        <v>35.030000000034768</v>
      </c>
      <c r="D11" s="31">
        <f>'Ind T2'!D11</f>
        <v>32.260999999969506</v>
      </c>
      <c r="E11" s="31">
        <f>'Ind T2'!E11</f>
        <v>34.663000000249497</v>
      </c>
      <c r="F11" s="31">
        <f>'Ind T2'!F11</f>
        <v>38.743000000327456</v>
      </c>
      <c r="H11" s="11">
        <f t="shared" ref="H11" si="5">C11-B11</f>
        <v>8.6809999999928564</v>
      </c>
      <c r="I11" s="30">
        <f t="shared" ref="I11" si="6">D11-C11</f>
        <v>-2.7690000000652617</v>
      </c>
      <c r="J11" s="11">
        <f t="shared" ref="J11" si="7">E11-D11</f>
        <v>2.4020000002799904</v>
      </c>
      <c r="K11" s="11">
        <f t="shared" ref="K11" si="8">F11-E11</f>
        <v>4.080000000077959</v>
      </c>
      <c r="L11" s="30">
        <f t="shared" si="4"/>
        <v>6.4820000003579494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272.09799999988547</v>
      </c>
      <c r="C13" s="30">
        <f>'Ind T1'!C8</f>
        <v>299.07799999998224</v>
      </c>
      <c r="D13" s="30">
        <f>'Ind T1'!D8</f>
        <v>295.54699999955551</v>
      </c>
      <c r="E13" s="30">
        <f>'Ind T1'!E8</f>
        <v>282.41800000206598</v>
      </c>
      <c r="F13" s="30">
        <f>'Ind T1'!F8</f>
        <v>252.14700000089366</v>
      </c>
      <c r="H13" s="30">
        <f t="shared" si="0"/>
        <v>26.980000000096766</v>
      </c>
      <c r="I13" s="30">
        <f t="shared" si="1"/>
        <v>-3.5310000004267295</v>
      </c>
      <c r="J13" s="30">
        <f t="shared" si="2"/>
        <v>-13.12899999748953</v>
      </c>
      <c r="K13" s="30">
        <f t="shared" si="3"/>
        <v>-30.271000001172325</v>
      </c>
      <c r="L13" s="30">
        <f t="shared" si="4"/>
        <v>-43.399999998661855</v>
      </c>
    </row>
    <row r="14" spans="1:12" x14ac:dyDescent="0.2">
      <c r="A14" t="str">
        <f>'Ind T2'!A7</f>
        <v>Food drink and tobacco</v>
      </c>
      <c r="B14" s="31">
        <f>'Ind T2'!B7</f>
        <v>25.25500000013291</v>
      </c>
      <c r="C14" s="31">
        <f>'Ind T2'!C7</f>
        <v>32.058000000208473</v>
      </c>
      <c r="D14" s="31">
        <f>'Ind T2'!D7</f>
        <v>31.930000000111516</v>
      </c>
      <c r="E14" s="31">
        <f>'Ind T2'!E7</f>
        <v>35.10200000067146</v>
      </c>
      <c r="F14" s="31">
        <f>'Ind T2'!F7</f>
        <v>38.9410000002812</v>
      </c>
      <c r="H14" s="11">
        <f t="shared" si="0"/>
        <v>6.8030000000755635</v>
      </c>
      <c r="I14" s="30">
        <f t="shared" si="1"/>
        <v>-0.12800000009695722</v>
      </c>
      <c r="J14" s="11">
        <f t="shared" si="2"/>
        <v>3.1720000005599438</v>
      </c>
      <c r="K14" s="11">
        <f t="shared" si="3"/>
        <v>3.8389999996097401</v>
      </c>
      <c r="L14" s="30">
        <f t="shared" si="4"/>
        <v>7.0110000001696839</v>
      </c>
    </row>
    <row r="15" spans="1:12" x14ac:dyDescent="0.2">
      <c r="A15" t="str">
        <f>'Ind T2'!A8</f>
        <v>Engineering</v>
      </c>
      <c r="B15" s="31">
        <f>'Ind T2'!B8</f>
        <v>59.025999999811184</v>
      </c>
      <c r="C15" s="31">
        <f>'Ind T2'!C8</f>
        <v>69.991999999821076</v>
      </c>
      <c r="D15" s="31">
        <f>'Ind T2'!D8</f>
        <v>67.995999999823823</v>
      </c>
      <c r="E15" s="31">
        <f>'Ind T2'!E8</f>
        <v>64.680000000314294</v>
      </c>
      <c r="F15" s="31">
        <f>'Ind T2'!F8</f>
        <v>50.198000000153385</v>
      </c>
      <c r="H15" s="11">
        <f t="shared" si="0"/>
        <v>10.966000000009892</v>
      </c>
      <c r="I15" s="30">
        <f t="shared" si="1"/>
        <v>-1.9959999999972524</v>
      </c>
      <c r="J15" s="11">
        <f t="shared" si="2"/>
        <v>-3.3159999995095291</v>
      </c>
      <c r="K15" s="11">
        <f t="shared" si="3"/>
        <v>-14.482000000160909</v>
      </c>
      <c r="L15" s="30">
        <f t="shared" si="4"/>
        <v>-17.797999999670438</v>
      </c>
    </row>
    <row r="16" spans="1:12" x14ac:dyDescent="0.2">
      <c r="A16" t="str">
        <f>'Ind T2'!A9</f>
        <v>Rest of manufacturing</v>
      </c>
      <c r="B16" s="31">
        <f>'Ind T2'!B9</f>
        <v>187.8169999999414</v>
      </c>
      <c r="C16" s="31">
        <f>'Ind T2'!C9</f>
        <v>197.02799999995267</v>
      </c>
      <c r="D16" s="31">
        <f>'Ind T2'!D9</f>
        <v>195.62099999962015</v>
      </c>
      <c r="E16" s="31">
        <f>'Ind T2'!E9</f>
        <v>182.63600000108025</v>
      </c>
      <c r="F16" s="31">
        <f>'Ind T2'!F9</f>
        <v>163.00800000045902</v>
      </c>
      <c r="H16" s="11">
        <f t="shared" si="0"/>
        <v>9.2110000000112677</v>
      </c>
      <c r="I16" s="30">
        <f t="shared" si="1"/>
        <v>-1.4070000003325163</v>
      </c>
      <c r="J16" s="11">
        <f t="shared" si="2"/>
        <v>-12.984999998539905</v>
      </c>
      <c r="K16" s="11">
        <f t="shared" si="3"/>
        <v>-19.628000000621228</v>
      </c>
      <c r="L16" s="30">
        <f t="shared" si="4"/>
        <v>-32.612999999161133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300.90399999731562</v>
      </c>
      <c r="C18" s="30">
        <f>'Ind T1'!C9</f>
        <v>345.71400000449989</v>
      </c>
      <c r="D18" s="30">
        <f>'Ind T1'!D9</f>
        <v>355.38999999661485</v>
      </c>
      <c r="E18" s="30">
        <f>'Ind T1'!E9</f>
        <v>377.8849999911788</v>
      </c>
      <c r="F18" s="30">
        <f>'Ind T1'!F9</f>
        <v>406.43299999659365</v>
      </c>
      <c r="H18" s="30">
        <f t="shared" si="0"/>
        <v>44.810000007184271</v>
      </c>
      <c r="I18" s="30">
        <f t="shared" si="1"/>
        <v>9.6759999921149529</v>
      </c>
      <c r="J18" s="30">
        <f t="shared" si="2"/>
        <v>22.494999994563955</v>
      </c>
      <c r="K18" s="30">
        <f t="shared" si="3"/>
        <v>28.548000005414849</v>
      </c>
      <c r="L18" s="30">
        <f t="shared" si="4"/>
        <v>51.042999999978804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1233.9400000192929</v>
      </c>
      <c r="C20" s="30">
        <f>'Ind T1'!C10</f>
        <v>1322.4570000238921</v>
      </c>
      <c r="D20" s="30">
        <f>'Ind T1'!D10</f>
        <v>1293.9400000167418</v>
      </c>
      <c r="E20" s="30">
        <f>'Ind T1'!E10</f>
        <v>1323.6340000451869</v>
      </c>
      <c r="F20" s="30">
        <f>'Ind T1'!F10</f>
        <v>1384.7220000093666</v>
      </c>
      <c r="H20" s="30">
        <f t="shared" si="0"/>
        <v>88.51700000459914</v>
      </c>
      <c r="I20" s="30">
        <f t="shared" si="1"/>
        <v>-28.517000007150273</v>
      </c>
      <c r="J20" s="30">
        <f t="shared" si="2"/>
        <v>29.694000028445089</v>
      </c>
      <c r="K20" s="30">
        <f t="shared" si="3"/>
        <v>61.087999964179744</v>
      </c>
      <c r="L20" s="30">
        <f t="shared" si="4"/>
        <v>90.781999992624833</v>
      </c>
    </row>
    <row r="21" spans="1:12" x14ac:dyDescent="0.2">
      <c r="A21" s="10" t="str">
        <f>'Ind T2'!A13</f>
        <v>Wholesale and retail trade</v>
      </c>
      <c r="B21" s="31">
        <f>'Ind T2'!B13</f>
        <v>710.08900001245183</v>
      </c>
      <c r="C21" s="31">
        <f>'Ind T2'!C13</f>
        <v>736.25900001592731</v>
      </c>
      <c r="D21" s="31">
        <f>'Ind T2'!D13</f>
        <v>754.31100001100617</v>
      </c>
      <c r="E21" s="31">
        <f>'Ind T2'!E13</f>
        <v>760.70200002775391</v>
      </c>
      <c r="F21" s="31">
        <f>'Ind T2'!F13</f>
        <v>771.14200000498863</v>
      </c>
      <c r="H21" s="11">
        <f t="shared" si="0"/>
        <v>26.170000003475479</v>
      </c>
      <c r="I21" s="30">
        <f t="shared" si="1"/>
        <v>18.051999995078859</v>
      </c>
      <c r="J21" s="11">
        <f t="shared" si="2"/>
        <v>6.3910000167477392</v>
      </c>
      <c r="K21" s="11">
        <f t="shared" si="3"/>
        <v>10.43999997723472</v>
      </c>
      <c r="L21" s="30">
        <f t="shared" si="4"/>
        <v>16.830999993982459</v>
      </c>
    </row>
    <row r="22" spans="1:12" x14ac:dyDescent="0.2">
      <c r="A22" s="10" t="str">
        <f>'Ind T2'!A14</f>
        <v>Transport and storage</v>
      </c>
      <c r="B22" s="31">
        <f>'Ind T2'!B14</f>
        <v>215.36600000197657</v>
      </c>
      <c r="C22" s="31">
        <f>'Ind T2'!C14</f>
        <v>237.59900000028387</v>
      </c>
      <c r="D22" s="31">
        <f>'Ind T2'!D14</f>
        <v>216.66800000148618</v>
      </c>
      <c r="E22" s="31">
        <f>'Ind T2'!E14</f>
        <v>222.74300000540106</v>
      </c>
      <c r="F22" s="31">
        <f>'Ind T2'!F14</f>
        <v>224.57700000375647</v>
      </c>
      <c r="H22" s="11">
        <f t="shared" si="0"/>
        <v>22.232999998307292</v>
      </c>
      <c r="I22" s="30">
        <f t="shared" si="1"/>
        <v>-20.930999998797688</v>
      </c>
      <c r="J22" s="11">
        <f t="shared" si="2"/>
        <v>6.0750000039148802</v>
      </c>
      <c r="K22" s="11">
        <f t="shared" si="3"/>
        <v>1.8339999983554094</v>
      </c>
      <c r="L22" s="30">
        <f t="shared" si="4"/>
        <v>7.9090000022702895</v>
      </c>
    </row>
    <row r="23" spans="1:12" x14ac:dyDescent="0.2">
      <c r="A23" s="10" t="str">
        <f>'Ind T2'!A15</f>
        <v>Accommodation and food</v>
      </c>
      <c r="B23" s="31">
        <f>'Ind T2'!B15</f>
        <v>308.48500000486439</v>
      </c>
      <c r="C23" s="31">
        <f>'Ind T2'!C15</f>
        <v>348.5990000076809</v>
      </c>
      <c r="D23" s="31">
        <f>'Ind T2'!D15</f>
        <v>322.96100000424951</v>
      </c>
      <c r="E23" s="31">
        <f>'Ind T2'!E15</f>
        <v>340.18900001203201</v>
      </c>
      <c r="F23" s="31">
        <f>'Ind T2'!F15</f>
        <v>389.00300000062151</v>
      </c>
      <c r="H23" s="11">
        <f t="shared" si="0"/>
        <v>40.11400000281651</v>
      </c>
      <c r="I23" s="30">
        <f t="shared" si="1"/>
        <v>-25.638000003431387</v>
      </c>
      <c r="J23" s="11">
        <f t="shared" si="2"/>
        <v>17.228000007782498</v>
      </c>
      <c r="K23" s="11">
        <f t="shared" si="3"/>
        <v>48.813999988589501</v>
      </c>
      <c r="L23" s="30">
        <f t="shared" si="4"/>
        <v>66.041999996371999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1644.0999999954315</v>
      </c>
      <c r="C25" s="30">
        <f>'Ind T1'!C11</f>
        <v>1675.0829999885505</v>
      </c>
      <c r="D25" s="30">
        <f>'Ind T1'!D11</f>
        <v>1607.8119999918749</v>
      </c>
      <c r="E25" s="30">
        <f>'Ind T1'!E11</f>
        <v>1668.3780000058186</v>
      </c>
      <c r="F25" s="30">
        <f>'Ind T1'!F11</f>
        <v>1772.5859999931577</v>
      </c>
      <c r="H25" s="30">
        <f t="shared" si="0"/>
        <v>30.982999993118938</v>
      </c>
      <c r="I25" s="30">
        <f t="shared" si="1"/>
        <v>-67.270999996675528</v>
      </c>
      <c r="J25" s="30">
        <f t="shared" si="2"/>
        <v>60.566000013943722</v>
      </c>
      <c r="K25" s="30">
        <f t="shared" si="3"/>
        <v>104.20799998733901</v>
      </c>
      <c r="L25" s="30">
        <f t="shared" si="4"/>
        <v>164.77400000128273</v>
      </c>
    </row>
    <row r="26" spans="1:12" x14ac:dyDescent="0.2">
      <c r="A26" s="10" t="str">
        <f>'Ind T2'!A16</f>
        <v>Media</v>
      </c>
      <c r="B26" s="11">
        <f>'Ind T2'!B16</f>
        <v>54.316999999937956</v>
      </c>
      <c r="C26" s="11">
        <f>'Ind T2'!C16</f>
        <v>37.425999999796318</v>
      </c>
      <c r="D26" s="11">
        <f>'Ind T2'!D16</f>
        <v>41.33199999966341</v>
      </c>
      <c r="E26" s="11">
        <f>'Ind T2'!E16</f>
        <v>39.931000000058972</v>
      </c>
      <c r="F26" s="11">
        <f>'Ind T2'!F16</f>
        <v>39.07999999995296</v>
      </c>
      <c r="H26" s="11">
        <f t="shared" si="0"/>
        <v>-16.891000000141638</v>
      </c>
      <c r="I26" s="30">
        <f t="shared" si="1"/>
        <v>3.9059999998670918</v>
      </c>
      <c r="J26" s="11">
        <f t="shared" si="2"/>
        <v>-1.4009999996044371</v>
      </c>
      <c r="K26" s="11">
        <f t="shared" si="3"/>
        <v>-0.85100000010601207</v>
      </c>
      <c r="L26" s="30">
        <f t="shared" si="4"/>
        <v>-2.2519999997104492</v>
      </c>
    </row>
    <row r="27" spans="1:12" x14ac:dyDescent="0.2">
      <c r="A27" s="10" t="str">
        <f>'Ind T2'!A17</f>
        <v>Information technology</v>
      </c>
      <c r="B27" s="11">
        <f>'Ind T2'!B17</f>
        <v>243.83199999699428</v>
      </c>
      <c r="C27" s="11">
        <f>'Ind T2'!C17</f>
        <v>234.31799999608498</v>
      </c>
      <c r="D27" s="11">
        <f>'Ind T2'!D17</f>
        <v>238.46999999738787</v>
      </c>
      <c r="E27" s="11">
        <f>'Ind T2'!E17</f>
        <v>258.13699999854504</v>
      </c>
      <c r="F27" s="11">
        <f>'Ind T2'!F17</f>
        <v>281.71499999556801</v>
      </c>
      <c r="H27" s="11">
        <f t="shared" si="0"/>
        <v>-9.5140000009093058</v>
      </c>
      <c r="I27" s="30">
        <f t="shared" si="1"/>
        <v>4.1520000013028948</v>
      </c>
      <c r="J27" s="11">
        <f t="shared" si="2"/>
        <v>19.667000001157163</v>
      </c>
      <c r="K27" s="11">
        <f t="shared" si="3"/>
        <v>23.577999997022971</v>
      </c>
      <c r="L27" s="30">
        <f t="shared" si="4"/>
        <v>43.244999998180134</v>
      </c>
    </row>
    <row r="28" spans="1:12" x14ac:dyDescent="0.2">
      <c r="A28" s="10" t="str">
        <f>'Ind T2'!A18</f>
        <v>Finance and insurance</v>
      </c>
      <c r="B28" s="11">
        <f>'Ind T2'!B18</f>
        <v>133.75099999903307</v>
      </c>
      <c r="C28" s="11">
        <f>'Ind T2'!C18</f>
        <v>128.75499999844197</v>
      </c>
      <c r="D28" s="11">
        <f>'Ind T2'!D18</f>
        <v>129.9189999989662</v>
      </c>
      <c r="E28" s="11">
        <f>'Ind T2'!E18</f>
        <v>126.58000000043131</v>
      </c>
      <c r="F28" s="11">
        <f>'Ind T2'!F18</f>
        <v>116.81299999895504</v>
      </c>
      <c r="H28" s="11">
        <f t="shared" si="0"/>
        <v>-4.9960000005910956</v>
      </c>
      <c r="I28" s="30">
        <f t="shared" si="1"/>
        <v>1.1640000005242257</v>
      </c>
      <c r="J28" s="11">
        <f t="shared" si="2"/>
        <v>-3.3389999985348879</v>
      </c>
      <c r="K28" s="11">
        <f t="shared" si="3"/>
        <v>-9.7670000014762763</v>
      </c>
      <c r="L28" s="30">
        <f t="shared" si="4"/>
        <v>-13.106000000011164</v>
      </c>
    </row>
    <row r="29" spans="1:12" x14ac:dyDescent="0.2">
      <c r="A29" s="10" t="str">
        <f>'Ind T2'!A19</f>
        <v>Real estate</v>
      </c>
      <c r="B29" s="11">
        <f>'Ind T2'!B19</f>
        <v>82.639999999751723</v>
      </c>
      <c r="C29" s="11">
        <f>'Ind T2'!C19</f>
        <v>73.159999999888527</v>
      </c>
      <c r="D29" s="11">
        <f>'Ind T2'!D19</f>
        <v>87.110999999800725</v>
      </c>
      <c r="E29" s="11">
        <f>'Ind T2'!E19</f>
        <v>86.985000000963666</v>
      </c>
      <c r="F29" s="11">
        <f>'Ind T2'!F19</f>
        <v>96.655999999741937</v>
      </c>
      <c r="H29" s="11">
        <f t="shared" ref="H29:H31" si="9">C29-B29</f>
        <v>-9.4799999998631961</v>
      </c>
      <c r="I29" s="30">
        <f t="shared" ref="I29:I31" si="10">D29-C29</f>
        <v>13.950999999912199</v>
      </c>
      <c r="J29" s="11">
        <f t="shared" ref="J29:J31" si="11">E29-D29</f>
        <v>-0.12599999883705948</v>
      </c>
      <c r="K29" s="11">
        <f t="shared" ref="K29:K31" si="12">F29-E29</f>
        <v>9.6709999987782709</v>
      </c>
      <c r="L29" s="30">
        <f t="shared" si="4"/>
        <v>9.5449999999412114</v>
      </c>
    </row>
    <row r="30" spans="1:12" x14ac:dyDescent="0.2">
      <c r="A30" s="10" t="str">
        <f>'Ind T2'!A20</f>
        <v>Professional services</v>
      </c>
      <c r="B30" s="11">
        <f>'Ind T2'!B20</f>
        <v>435.67199999463435</v>
      </c>
      <c r="C30" s="11">
        <f>'Ind T2'!C20</f>
        <v>475.36799998975971</v>
      </c>
      <c r="D30" s="11">
        <f>'Ind T2'!D20</f>
        <v>439.08999999481489</v>
      </c>
      <c r="E30" s="11">
        <f>'Ind T2'!E20</f>
        <v>462.69099999597256</v>
      </c>
      <c r="F30" s="11">
        <f>'Ind T2'!F20</f>
        <v>496.83399999465706</v>
      </c>
      <c r="H30" s="11">
        <f t="shared" si="9"/>
        <v>39.695999995125362</v>
      </c>
      <c r="I30" s="30">
        <f t="shared" si="10"/>
        <v>-36.277999994944821</v>
      </c>
      <c r="J30" s="11">
        <f t="shared" si="11"/>
        <v>23.601000001157672</v>
      </c>
      <c r="K30" s="11">
        <f t="shared" si="12"/>
        <v>34.142999998684502</v>
      </c>
      <c r="L30" s="30">
        <f t="shared" si="4"/>
        <v>57.743999999842174</v>
      </c>
    </row>
    <row r="31" spans="1:12" x14ac:dyDescent="0.2">
      <c r="A31" s="10" t="str">
        <f>'Ind T2'!A21</f>
        <v>Support services</v>
      </c>
      <c r="B31" s="11">
        <f>'Ind T2'!B21</f>
        <v>376.39700000300337</v>
      </c>
      <c r="C31" s="11">
        <f>'Ind T2'!C21</f>
        <v>429.14600000423422</v>
      </c>
      <c r="D31" s="11">
        <f>'Ind T2'!D21</f>
        <v>382.62500000205455</v>
      </c>
      <c r="E31" s="11">
        <f>'Ind T2'!E21</f>
        <v>402.36800000697673</v>
      </c>
      <c r="F31" s="11">
        <f>'Ind T2'!F21</f>
        <v>438.12200000223328</v>
      </c>
      <c r="H31" s="11">
        <f t="shared" si="9"/>
        <v>52.749000001230854</v>
      </c>
      <c r="I31" s="30">
        <f t="shared" si="10"/>
        <v>-46.521000002179676</v>
      </c>
      <c r="J31" s="11">
        <f t="shared" si="11"/>
        <v>19.74300000492218</v>
      </c>
      <c r="K31" s="11">
        <f t="shared" si="12"/>
        <v>35.753999995256549</v>
      </c>
      <c r="L31" s="30">
        <f t="shared" si="4"/>
        <v>55.49700000017873</v>
      </c>
    </row>
    <row r="32" spans="1:12" x14ac:dyDescent="0.2">
      <c r="A32" s="10" t="str">
        <f>'Ind T2'!A25</f>
        <v>Arts and entertainment</v>
      </c>
      <c r="B32" s="11">
        <f>'Ind T2'!B25</f>
        <v>152.53000000117626</v>
      </c>
      <c r="C32" s="11">
        <f>'Ind T2'!C25</f>
        <v>137.46999999999119</v>
      </c>
      <c r="D32" s="11">
        <f>'Ind T2'!D25</f>
        <v>136.0419999997672</v>
      </c>
      <c r="E32" s="11">
        <f>'Ind T2'!E25</f>
        <v>146.08800000143057</v>
      </c>
      <c r="F32" s="11">
        <f>'Ind T2'!F25</f>
        <v>159.45700000119155</v>
      </c>
      <c r="H32" s="11">
        <f t="shared" ref="H32" si="13">C32-B32</f>
        <v>-15.060000001185074</v>
      </c>
      <c r="I32" s="30">
        <f t="shared" ref="I32:I33" si="14">D32-C32</f>
        <v>-1.4280000002239888</v>
      </c>
      <c r="J32" s="11">
        <f t="shared" ref="J32:J33" si="15">E32-D32</f>
        <v>10.046000001663373</v>
      </c>
      <c r="K32" s="11">
        <f t="shared" ref="K32:K33" si="16">F32-E32</f>
        <v>13.368999999760973</v>
      </c>
      <c r="L32" s="30">
        <f t="shared" si="4"/>
        <v>23.415000001424346</v>
      </c>
    </row>
    <row r="33" spans="1:12" x14ac:dyDescent="0.2">
      <c r="A33" s="10" t="str">
        <f>'Ind T2'!A26</f>
        <v>Other services</v>
      </c>
      <c r="B33" s="11">
        <f>'Ind T2'!B26</f>
        <v>164.96100000090047</v>
      </c>
      <c r="C33" s="11">
        <f>'Ind T2'!C26</f>
        <v>159.44000000035362</v>
      </c>
      <c r="D33" s="11">
        <f>'Ind T2'!D26</f>
        <v>153.22299999941998</v>
      </c>
      <c r="E33" s="11">
        <f>'Ind T2'!E26</f>
        <v>145.59800000143969</v>
      </c>
      <c r="F33" s="11">
        <f>'Ind T2'!F26</f>
        <v>143.90900000085742</v>
      </c>
      <c r="H33" s="11">
        <f>C33-B33</f>
        <v>-5.5210000005468487</v>
      </c>
      <c r="I33" s="30">
        <f t="shared" si="14"/>
        <v>-6.2170000009336377</v>
      </c>
      <c r="J33" s="11">
        <f t="shared" si="15"/>
        <v>-7.6249999979802965</v>
      </c>
      <c r="K33" s="11">
        <f t="shared" si="16"/>
        <v>-1.6890000005822685</v>
      </c>
      <c r="L33" s="30">
        <f t="shared" si="4"/>
        <v>-9.313999998562565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1166.713999987624</v>
      </c>
      <c r="C35" s="30">
        <f>'Ind T1'!C12</f>
        <v>1199.1649999811675</v>
      </c>
      <c r="D35" s="30">
        <f>'Ind T1'!D12</f>
        <v>1183.1339999943748</v>
      </c>
      <c r="E35" s="30">
        <f>'Ind T1'!E12</f>
        <v>1210.6139999568147</v>
      </c>
      <c r="F35" s="30">
        <f>'Ind T1'!F12</f>
        <v>1231.0369999981431</v>
      </c>
      <c r="H35" s="30">
        <f t="shared" si="0"/>
        <v>32.450999993543519</v>
      </c>
      <c r="I35" s="30">
        <f t="shared" si="1"/>
        <v>-16.030999986792722</v>
      </c>
      <c r="J35" s="30">
        <f t="shared" si="2"/>
        <v>27.479999962439933</v>
      </c>
      <c r="K35" s="30">
        <f t="shared" si="3"/>
        <v>20.423000041328351</v>
      </c>
      <c r="L35" s="30">
        <f t="shared" si="4"/>
        <v>47.903000003768284</v>
      </c>
    </row>
    <row r="36" spans="1:12" x14ac:dyDescent="0.2">
      <c r="A36" s="10" t="str">
        <f>'Ind T2'!A22</f>
        <v>Public admin. and defence</v>
      </c>
      <c r="B36" s="31">
        <f>'Ind T2'!B22</f>
        <v>137.58799999912051</v>
      </c>
      <c r="C36" s="31">
        <f>'Ind T2'!C22</f>
        <v>134.23799999871258</v>
      </c>
      <c r="D36" s="31">
        <f>'Ind T2'!D22</f>
        <v>137.77999999905677</v>
      </c>
      <c r="E36" s="31">
        <f>'Ind T2'!E22</f>
        <v>145.50899999965708</v>
      </c>
      <c r="F36" s="31">
        <f>'Ind T2'!F22</f>
        <v>145.60299999915298</v>
      </c>
      <c r="H36" s="11">
        <f t="shared" si="0"/>
        <v>-3.3500000004079311</v>
      </c>
      <c r="I36" s="30">
        <f t="shared" si="1"/>
        <v>3.5420000003441885</v>
      </c>
      <c r="J36" s="11">
        <f t="shared" si="2"/>
        <v>7.7290000006003083</v>
      </c>
      <c r="K36" s="11">
        <f t="shared" si="3"/>
        <v>9.399999949590665E-2</v>
      </c>
      <c r="L36" s="30">
        <f t="shared" si="4"/>
        <v>7.823000000096215</v>
      </c>
    </row>
    <row r="37" spans="1:12" x14ac:dyDescent="0.2">
      <c r="A37" s="10" t="str">
        <f>'Ind T2'!A23</f>
        <v>Education</v>
      </c>
      <c r="B37" s="31">
        <f>'Ind T2'!B23</f>
        <v>477.24099999643454</v>
      </c>
      <c r="C37" s="31">
        <f>'Ind T2'!C23</f>
        <v>477.2669999905159</v>
      </c>
      <c r="D37" s="31">
        <f>'Ind T2'!D23</f>
        <v>462.44899999617195</v>
      </c>
      <c r="E37" s="31">
        <f>'Ind T2'!E23</f>
        <v>460.22399996334076</v>
      </c>
      <c r="F37" s="31">
        <f>'Ind T2'!F23</f>
        <v>472.13700000068849</v>
      </c>
      <c r="H37" s="11">
        <f t="shared" si="0"/>
        <v>2.5999994081360001E-2</v>
      </c>
      <c r="I37" s="30">
        <f t="shared" si="1"/>
        <v>-14.81799999434395</v>
      </c>
      <c r="J37" s="11">
        <f t="shared" si="2"/>
        <v>-2.2250000328311899</v>
      </c>
      <c r="K37" s="11">
        <f t="shared" si="3"/>
        <v>11.913000037347729</v>
      </c>
      <c r="L37" s="30">
        <f t="shared" si="4"/>
        <v>9.6880000045165389</v>
      </c>
    </row>
    <row r="38" spans="1:12" x14ac:dyDescent="0.2">
      <c r="A38" s="10" t="str">
        <f>'Ind T2'!A24</f>
        <v>Health and social work</v>
      </c>
      <c r="B38" s="31">
        <f>'Ind T2'!B24</f>
        <v>551.88499999206886</v>
      </c>
      <c r="C38" s="31">
        <f>'Ind T2'!C24</f>
        <v>587.659999991939</v>
      </c>
      <c r="D38" s="31">
        <f>'Ind T2'!D24</f>
        <v>582.90499999914618</v>
      </c>
      <c r="E38" s="31">
        <f>'Ind T2'!E24</f>
        <v>604.88099999381689</v>
      </c>
      <c r="F38" s="31">
        <f>'Ind T2'!F24</f>
        <v>613.29699999830154</v>
      </c>
      <c r="H38" s="11">
        <f t="shared" si="0"/>
        <v>35.774999999870147</v>
      </c>
      <c r="I38" s="30">
        <f t="shared" si="1"/>
        <v>-4.7549999927928184</v>
      </c>
      <c r="J38" s="11">
        <f t="shared" si="2"/>
        <v>21.975999994670701</v>
      </c>
      <c r="K38" s="11">
        <f t="shared" si="3"/>
        <v>8.4160000044846583</v>
      </c>
      <c r="L38" s="30">
        <f t="shared" si="4"/>
        <v>30.39199999915536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4705.7009999997754</v>
      </c>
      <c r="C40" s="32">
        <f>'Ind T1'!C14</f>
        <v>4950.1939999985416</v>
      </c>
      <c r="D40" s="32">
        <f>'Ind T1'!D14</f>
        <v>4834.0869999989636</v>
      </c>
      <c r="E40" s="32">
        <f>'Ind T1'!E14</f>
        <v>4964.0180000018745</v>
      </c>
      <c r="F40" s="32">
        <f>'Ind T1'!F14</f>
        <v>5153.0779999984534</v>
      </c>
      <c r="G40" s="23"/>
      <c r="H40" s="33">
        <f t="shared" si="0"/>
        <v>244.49299999876621</v>
      </c>
      <c r="I40" s="33">
        <f>D40-C40</f>
        <v>-116.10699999957797</v>
      </c>
      <c r="J40" s="33">
        <f>E40-D40</f>
        <v>129.93100000291088</v>
      </c>
      <c r="K40" s="33">
        <f>F40-E40</f>
        <v>189.05999999657888</v>
      </c>
      <c r="L40" s="205">
        <f t="shared" si="4"/>
        <v>318.99099999948976</v>
      </c>
    </row>
    <row r="44" spans="1:12" ht="15.75" x14ac:dyDescent="0.25">
      <c r="A44" s="18" t="str">
        <f>CONCATENATE(A1," (Continued)")</f>
        <v>Industry Table 4  Employment by Industry Group in Sector (SIC 2007), 2015-2035, South East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5.4390783715219104</v>
      </c>
      <c r="C50" s="43">
        <f t="shared" si="17"/>
        <v>-9.5982409823675567</v>
      </c>
      <c r="D50" s="43">
        <f t="shared" si="17"/>
        <v>0.56848141197769486</v>
      </c>
      <c r="E50" s="43">
        <f t="shared" si="17"/>
        <v>0.48999790949402211</v>
      </c>
      <c r="F50" s="43">
        <f>IF(AND(F$5-D$5 &lt;&gt; 0,D7&lt;&gt;0,F7&lt;&gt;0),(EXP(LN(F7/D7)/(F$5-D$5))-1)*100,0)</f>
        <v>0.51615226924757174</v>
      </c>
      <c r="H50" s="43">
        <f>(B7/B$40)*100</f>
        <v>1.8689032728647752</v>
      </c>
      <c r="I50" s="43">
        <f>(C7/C$40)*100</f>
        <v>2.1958129317857265</v>
      </c>
      <c r="J50" s="43">
        <f>(D7/D$40)*100</f>
        <v>2.0327313099624189</v>
      </c>
      <c r="K50" s="43">
        <f>(E7/E$40)*100</f>
        <v>2.0364350008555836</v>
      </c>
      <c r="L50" s="43">
        <f>(F7/F$40)*100</f>
        <v>2.05999210569549</v>
      </c>
    </row>
    <row r="51" spans="1:12" x14ac:dyDescent="0.2">
      <c r="A51" t="str">
        <f>A8</f>
        <v>Agriculture</v>
      </c>
      <c r="B51" s="39">
        <f t="shared" si="17"/>
        <v>3.7635749802535035</v>
      </c>
      <c r="C51" s="43">
        <f t="shared" si="17"/>
        <v>-21.802104590199122</v>
      </c>
      <c r="D51" s="39">
        <f t="shared" si="17"/>
        <v>0.69484066216096707</v>
      </c>
      <c r="E51" s="39">
        <f t="shared" si="17"/>
        <v>0.27411762881415225</v>
      </c>
      <c r="F51" s="43">
        <f t="shared" ref="F51:F83" si="18">IF(AND(F$5-D$5 &lt;&gt; 0,D8&lt;&gt;0,F8&lt;&gt;0),(EXP(LN(F8/D8)/(F$5-D$5))-1)*100,0)</f>
        <v>0.41416295808045511</v>
      </c>
      <c r="H51" s="39">
        <f t="shared" ref="H51:L54" si="19">(B8/B$7)*100</f>
        <v>49.029507078478503</v>
      </c>
      <c r="I51" s="39">
        <f t="shared" si="19"/>
        <v>45.986549767028997</v>
      </c>
      <c r="J51" s="39">
        <f t="shared" si="19"/>
        <v>39.77855572742056</v>
      </c>
      <c r="K51" s="39">
        <f t="shared" si="19"/>
        <v>40.029083283075408</v>
      </c>
      <c r="L51" s="39">
        <f t="shared" si="19"/>
        <v>39.177413732966706</v>
      </c>
    </row>
    <row r="52" spans="1:12" x14ac:dyDescent="0.2">
      <c r="A52" t="str">
        <f>A9</f>
        <v>Mining and quarrying</v>
      </c>
      <c r="B52" s="39">
        <f t="shared" si="17"/>
        <v>3.2748227582455103</v>
      </c>
      <c r="C52" s="43">
        <f t="shared" si="17"/>
        <v>-22.367409685264406</v>
      </c>
      <c r="D52" s="39">
        <f t="shared" si="17"/>
        <v>-2.200332602832622</v>
      </c>
      <c r="E52" s="39">
        <f t="shared" si="17"/>
        <v>-1.1127476723552077</v>
      </c>
      <c r="F52" s="43">
        <f t="shared" si="18"/>
        <v>-1.4766132200546345</v>
      </c>
      <c r="H52" s="39">
        <f t="shared" si="19"/>
        <v>3.9013019500623427</v>
      </c>
      <c r="I52" s="39">
        <f t="shared" si="19"/>
        <v>3.5907154751199344</v>
      </c>
      <c r="J52" s="39">
        <f t="shared" si="19"/>
        <v>3.083530082223255</v>
      </c>
      <c r="K52" s="39">
        <f t="shared" si="19"/>
        <v>2.6817952497117958</v>
      </c>
      <c r="L52" s="39">
        <f t="shared" si="19"/>
        <v>2.2834964626523577</v>
      </c>
    </row>
    <row r="53" spans="1:12" x14ac:dyDescent="0.2">
      <c r="A53" t="str">
        <f>A10</f>
        <v>Electricity and gas</v>
      </c>
      <c r="B53" s="39">
        <f t="shared" si="17"/>
        <v>7.0755536771204719</v>
      </c>
      <c r="C53" s="43">
        <f t="shared" si="17"/>
        <v>20.765497016936884</v>
      </c>
      <c r="D53" s="39">
        <f t="shared" si="17"/>
        <v>-0.53746077943352955</v>
      </c>
      <c r="E53" s="39">
        <f t="shared" si="17"/>
        <v>6.3474302200883237E-2</v>
      </c>
      <c r="F53" s="43">
        <f t="shared" si="18"/>
        <v>-0.13723972815478103</v>
      </c>
      <c r="H53" s="39">
        <f t="shared" si="19"/>
        <v>17.108420035107876</v>
      </c>
      <c r="I53" s="39">
        <f t="shared" si="19"/>
        <v>18.195534375236981</v>
      </c>
      <c r="J53" s="39">
        <f t="shared" si="19"/>
        <v>24.306968981495846</v>
      </c>
      <c r="K53" s="39">
        <f t="shared" si="19"/>
        <v>22.99953506318078</v>
      </c>
      <c r="L53" s="39">
        <f t="shared" si="19"/>
        <v>22.041769898002158</v>
      </c>
    </row>
    <row r="54" spans="1:12" x14ac:dyDescent="0.2">
      <c r="A54" t="str">
        <f>A11</f>
        <v>Water and sewerage</v>
      </c>
      <c r="B54" s="39">
        <f t="shared" si="17"/>
        <v>7.3789121811554059</v>
      </c>
      <c r="C54" s="43">
        <f t="shared" si="17"/>
        <v>-7.9046531546175132</v>
      </c>
      <c r="D54" s="39">
        <f t="shared" si="17"/>
        <v>1.4466392988166987</v>
      </c>
      <c r="E54" s="39">
        <f t="shared" si="17"/>
        <v>1.1189869299855992</v>
      </c>
      <c r="F54" s="43">
        <f t="shared" si="18"/>
        <v>1.2280866336385365</v>
      </c>
      <c r="H54" s="39">
        <f t="shared" si="19"/>
        <v>29.960770936351267</v>
      </c>
      <c r="I54" s="39">
        <f t="shared" si="19"/>
        <v>32.227200382614086</v>
      </c>
      <c r="J54" s="39">
        <f t="shared" si="19"/>
        <v>32.830945208860349</v>
      </c>
      <c r="K54" s="39">
        <f t="shared" si="19"/>
        <v>34.289586404032015</v>
      </c>
      <c r="L54" s="39">
        <f t="shared" si="19"/>
        <v>36.497319906378777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2.3917061136443207</v>
      </c>
      <c r="C56" s="43">
        <f t="shared" si="20"/>
        <v>-1.1806284649579557</v>
      </c>
      <c r="D56" s="43">
        <f t="shared" si="20"/>
        <v>-0.90467563418015207</v>
      </c>
      <c r="E56" s="43">
        <f t="shared" si="20"/>
        <v>-1.1273570846061842</v>
      </c>
      <c r="F56" s="43">
        <f t="shared" si="18"/>
        <v>-1.053185589761263</v>
      </c>
      <c r="H56" s="43">
        <f>(B13/B$40)*100</f>
        <v>5.7823053355897125</v>
      </c>
      <c r="I56" s="43">
        <f>(C13/C$40)*100</f>
        <v>6.0417430104773739</v>
      </c>
      <c r="J56" s="43">
        <f>(D13/D$40)*100</f>
        <v>6.1138121841749822</v>
      </c>
      <c r="K56" s="43">
        <f>(E13/E$40)*100</f>
        <v>5.6893024965251806</v>
      </c>
      <c r="L56" s="43">
        <f>(F13/F$40)*100</f>
        <v>4.8931337736585654</v>
      </c>
    </row>
    <row r="57" spans="1:12" x14ac:dyDescent="0.2">
      <c r="A57" t="str">
        <f>A14</f>
        <v>Food drink and tobacco</v>
      </c>
      <c r="B57" s="39">
        <f t="shared" si="20"/>
        <v>6.1444431303312674</v>
      </c>
      <c r="C57" s="43">
        <f t="shared" si="20"/>
        <v>-0.39927631198491964</v>
      </c>
      <c r="D57" s="39">
        <f t="shared" si="20"/>
        <v>1.912296627485599</v>
      </c>
      <c r="E57" s="39">
        <f t="shared" si="20"/>
        <v>1.043300532473701</v>
      </c>
      <c r="F57" s="43">
        <f t="shared" si="18"/>
        <v>1.3321394457277869</v>
      </c>
      <c r="H57" s="39">
        <f t="shared" ref="H57:L59" si="21">(B14/B$13)*100</f>
        <v>9.2815823711102396</v>
      </c>
      <c r="I57" s="39">
        <f t="shared" si="21"/>
        <v>10.718942884535263</v>
      </c>
      <c r="J57" s="39">
        <f t="shared" si="21"/>
        <v>10.803696197274727</v>
      </c>
      <c r="K57" s="39">
        <f t="shared" si="21"/>
        <v>12.429094462964358</v>
      </c>
      <c r="L57" s="39">
        <f t="shared" si="21"/>
        <v>15.44376891263556</v>
      </c>
    </row>
    <row r="58" spans="1:12" x14ac:dyDescent="0.2">
      <c r="A58" t="str">
        <f>A15</f>
        <v>Engineering</v>
      </c>
      <c r="B58" s="39">
        <f t="shared" si="20"/>
        <v>4.3521166271874856</v>
      </c>
      <c r="C58" s="43">
        <f t="shared" si="20"/>
        <v>-2.8517544862303623</v>
      </c>
      <c r="D58" s="39">
        <f t="shared" si="20"/>
        <v>-0.99495415688247713</v>
      </c>
      <c r="E58" s="39">
        <f t="shared" si="20"/>
        <v>-2.5029129600966482</v>
      </c>
      <c r="F58" s="43">
        <f t="shared" si="18"/>
        <v>-2.002829447045984</v>
      </c>
      <c r="H58" s="39">
        <f t="shared" si="21"/>
        <v>21.692919462780331</v>
      </c>
      <c r="I58" s="39">
        <f t="shared" si="21"/>
        <v>23.402590628473252</v>
      </c>
      <c r="J58" s="39">
        <f t="shared" si="21"/>
        <v>23.006831400733585</v>
      </c>
      <c r="K58" s="39">
        <f t="shared" si="21"/>
        <v>22.902222946073245</v>
      </c>
      <c r="L58" s="39">
        <f t="shared" si="21"/>
        <v>19.908228136751767</v>
      </c>
    </row>
    <row r="59" spans="1:12" x14ac:dyDescent="0.2">
      <c r="A59" t="str">
        <f>A16</f>
        <v>Rest of manufacturing</v>
      </c>
      <c r="B59" s="39">
        <f t="shared" si="20"/>
        <v>1.2041361955138719</v>
      </c>
      <c r="C59" s="43">
        <f t="shared" si="20"/>
        <v>-0.71411170002885216</v>
      </c>
      <c r="D59" s="39">
        <f t="shared" si="20"/>
        <v>-1.3642883233715875</v>
      </c>
      <c r="E59" s="39">
        <f t="shared" si="20"/>
        <v>-1.1305192720813206</v>
      </c>
      <c r="F59" s="43">
        <f t="shared" si="18"/>
        <v>-1.2085037842432644</v>
      </c>
      <c r="H59" s="39">
        <f t="shared" si="21"/>
        <v>69.025498166109429</v>
      </c>
      <c r="I59" s="39">
        <f t="shared" si="21"/>
        <v>65.878466486991471</v>
      </c>
      <c r="J59" s="39">
        <f t="shared" si="21"/>
        <v>66.189472401991679</v>
      </c>
      <c r="K59" s="39">
        <f t="shared" si="21"/>
        <v>64.668682590962405</v>
      </c>
      <c r="L59" s="39">
        <f t="shared" si="21"/>
        <v>64.648002950612664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3.5314392713920784</v>
      </c>
      <c r="C61" s="43">
        <f>IF(AND(D$5-C$5 &lt;&gt; 0,C18&lt;&gt;0,D18&lt;&gt;0),(EXP(LN(D18/C18)/(D$5-C$5))-1)*100,0)</f>
        <v>2.7988452859846635</v>
      </c>
      <c r="D61" s="43">
        <f>IF(AND(E$5-D$5 &lt;&gt; 0,D18&lt;&gt;0,E18&lt;&gt;0),(EXP(LN(E18/D18)/(E$5-D$5))-1)*100,0)</f>
        <v>1.2350472589749417</v>
      </c>
      <c r="E61" s="43">
        <f>IF(AND(F$5-E$5 &lt;&gt; 0,E18&lt;&gt;0,F18&lt;&gt;0),(EXP(LN(F18/E18)/(F$5-E$5))-1)*100,0)</f>
        <v>0.73095026690428444</v>
      </c>
      <c r="F61" s="43">
        <f t="shared" si="18"/>
        <v>0.89870307450876652</v>
      </c>
      <c r="H61" s="43">
        <f>(B18/B$40)*100</f>
        <v>6.3944564263077917</v>
      </c>
      <c r="I61" s="43">
        <f>(C18/C$40)*100</f>
        <v>6.9838475018272366</v>
      </c>
      <c r="J61" s="43">
        <f>(D18/D$40)*100</f>
        <v>7.3517501856439713</v>
      </c>
      <c r="K61" s="43">
        <f>(E18/E$40)*100</f>
        <v>7.6124824686581745</v>
      </c>
      <c r="L61" s="43">
        <f>(F18/F$40)*100</f>
        <v>7.887188977087396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1.7470623869499269</v>
      </c>
      <c r="C63" s="43">
        <f t="shared" si="22"/>
        <v>-2.1563650089670316</v>
      </c>
      <c r="D63" s="43">
        <f t="shared" si="22"/>
        <v>0.45481429731606404</v>
      </c>
      <c r="E63" s="43">
        <f t="shared" si="22"/>
        <v>0.45220349998962295</v>
      </c>
      <c r="F63" s="43">
        <f t="shared" si="18"/>
        <v>0.45307375822567497</v>
      </c>
      <c r="H63" s="43">
        <f>(B20/B$40)*100</f>
        <v>26.222235539813344</v>
      </c>
      <c r="I63" s="43">
        <f>(C20/C$40)*100</f>
        <v>26.715256008638889</v>
      </c>
      <c r="J63" s="43">
        <f>(D20/D$40)*100</f>
        <v>26.766998608362226</v>
      </c>
      <c r="K63" s="43">
        <f>(E20/E$40)*100</f>
        <v>26.664568904558507</v>
      </c>
      <c r="L63" s="43">
        <f>(F20/F$40)*100</f>
        <v>26.87174539197315</v>
      </c>
    </row>
    <row r="64" spans="1:12" x14ac:dyDescent="0.2">
      <c r="A64" t="str">
        <f>A21</f>
        <v>Wholesale and retail trade</v>
      </c>
      <c r="B64" s="39">
        <f t="shared" si="22"/>
        <v>0.90889672567717739</v>
      </c>
      <c r="C64" s="43">
        <f t="shared" si="22"/>
        <v>2.4518545776266665</v>
      </c>
      <c r="D64" s="39">
        <f t="shared" si="22"/>
        <v>0.16888127144063514</v>
      </c>
      <c r="E64" s="39">
        <f t="shared" si="22"/>
        <v>0.13640136026940031</v>
      </c>
      <c r="F64" s="43">
        <f t="shared" si="18"/>
        <v>0.14722682697334566</v>
      </c>
      <c r="H64" s="39">
        <f t="shared" ref="H64:L66" si="23">(B21/B$20)*100</f>
        <v>57.546477138381881</v>
      </c>
      <c r="I64" s="39">
        <f t="shared" si="23"/>
        <v>55.673568214514781</v>
      </c>
      <c r="J64" s="39">
        <f t="shared" si="23"/>
        <v>58.295670587604256</v>
      </c>
      <c r="K64" s="39">
        <f t="shared" si="23"/>
        <v>57.470720758290028</v>
      </c>
      <c r="L64" s="39">
        <f t="shared" si="23"/>
        <v>55.689300812709874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2.4865483204940864</v>
      </c>
      <c r="C65" s="43">
        <f t="shared" si="22"/>
        <v>-8.8093805103441891</v>
      </c>
      <c r="D65" s="39">
        <f t="shared" si="22"/>
        <v>0.55458038422895317</v>
      </c>
      <c r="E65" s="39">
        <f t="shared" si="22"/>
        <v>8.2033551993143661E-2</v>
      </c>
      <c r="F65" s="43">
        <f t="shared" si="18"/>
        <v>0.23930190268059981</v>
      </c>
      <c r="H65" s="39">
        <f t="shared" si="23"/>
        <v>17.453522861614768</v>
      </c>
      <c r="I65" s="39">
        <f t="shared" si="23"/>
        <v>17.966482085692867</v>
      </c>
      <c r="J65" s="39">
        <f t="shared" si="23"/>
        <v>16.744825880541818</v>
      </c>
      <c r="K65" s="39">
        <f t="shared" si="23"/>
        <v>16.828141313822169</v>
      </c>
      <c r="L65" s="39">
        <f t="shared" si="23"/>
        <v>16.218201198669291</v>
      </c>
    </row>
    <row r="66" spans="1:12" x14ac:dyDescent="0.2">
      <c r="A66" t="str">
        <f>A23</f>
        <v>Accommodation and food</v>
      </c>
      <c r="B66" s="39">
        <f t="shared" si="22"/>
        <v>3.1034081437040006</v>
      </c>
      <c r="C66" s="43">
        <f t="shared" si="22"/>
        <v>-7.3545821998532652</v>
      </c>
      <c r="D66" s="39">
        <f t="shared" si="22"/>
        <v>1.0448159311558181</v>
      </c>
      <c r="E66" s="39">
        <f t="shared" si="22"/>
        <v>1.3498869038031991</v>
      </c>
      <c r="F66" s="43">
        <f t="shared" si="18"/>
        <v>1.2480943767148034</v>
      </c>
      <c r="H66" s="39">
        <f t="shared" si="23"/>
        <v>25.000000000003336</v>
      </c>
      <c r="I66" s="39">
        <f t="shared" si="23"/>
        <v>26.359949699792352</v>
      </c>
      <c r="J66" s="39">
        <f t="shared" si="23"/>
        <v>24.959503531853937</v>
      </c>
      <c r="K66" s="39">
        <f t="shared" si="23"/>
        <v>25.701137927887807</v>
      </c>
      <c r="L66" s="39">
        <f t="shared" si="23"/>
        <v>28.092497988620835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0.46783078330578931</v>
      </c>
      <c r="C68" s="43">
        <f t="shared" si="24"/>
        <v>-4.0159801035014597</v>
      </c>
      <c r="D68" s="43">
        <f t="shared" si="24"/>
        <v>0.74229441650242034</v>
      </c>
      <c r="E68" s="43">
        <f t="shared" si="24"/>
        <v>0.60771514421698036</v>
      </c>
      <c r="F68" s="43">
        <f t="shared" si="18"/>
        <v>0.65255491407631983</v>
      </c>
      <c r="H68" s="43">
        <f>(B25/B$40)*100</f>
        <v>34.938471441247756</v>
      </c>
      <c r="I68" s="43">
        <f>(C25/C$40)*100</f>
        <v>33.838734400895078</v>
      </c>
      <c r="J68" s="43">
        <f>(D25/D$40)*100</f>
        <v>33.259889612913867</v>
      </c>
      <c r="K68" s="43">
        <f>(E25/E$40)*100</f>
        <v>33.609426879700855</v>
      </c>
      <c r="L68" s="43">
        <f>(F25/F$40)*100</f>
        <v>34.398586631013337</v>
      </c>
    </row>
    <row r="69" spans="1:12" x14ac:dyDescent="0.2">
      <c r="A69" t="str">
        <f>A26</f>
        <v>Media</v>
      </c>
      <c r="B69" s="39">
        <f t="shared" si="24"/>
        <v>-8.8913923858580759</v>
      </c>
      <c r="C69" s="43">
        <f t="shared" si="24"/>
        <v>10.436594880265982</v>
      </c>
      <c r="D69" s="39">
        <f t="shared" si="24"/>
        <v>-0.68730823330570567</v>
      </c>
      <c r="E69" s="39">
        <f t="shared" si="24"/>
        <v>-0.21518950884681365</v>
      </c>
      <c r="F69" s="43">
        <f t="shared" si="18"/>
        <v>-0.37281126787334085</v>
      </c>
      <c r="H69" s="39">
        <f t="shared" ref="H69:L71" si="25">(B26/B$25)*100</f>
        <v>3.3037528130946345</v>
      </c>
      <c r="I69" s="39">
        <f t="shared" si="25"/>
        <v>2.2342773462599843</v>
      </c>
      <c r="J69" s="39">
        <f t="shared" si="25"/>
        <v>2.5706985642520568</v>
      </c>
      <c r="K69" s="39">
        <f t="shared" si="25"/>
        <v>2.3934024543550509</v>
      </c>
      <c r="L69" s="39">
        <f t="shared" si="25"/>
        <v>2.204688517234358</v>
      </c>
    </row>
    <row r="70" spans="1:12" x14ac:dyDescent="0.2">
      <c r="A70" t="str">
        <f>A27</f>
        <v>Information technology</v>
      </c>
      <c r="B70" s="39">
        <f t="shared" si="24"/>
        <v>-0.99007358925597977</v>
      </c>
      <c r="C70" s="43">
        <f t="shared" si="24"/>
        <v>1.7719509390538679</v>
      </c>
      <c r="D70" s="39">
        <f t="shared" si="24"/>
        <v>1.5975654840664655</v>
      </c>
      <c r="E70" s="39">
        <f t="shared" si="24"/>
        <v>0.87788571017866079</v>
      </c>
      <c r="F70" s="43">
        <f t="shared" si="18"/>
        <v>1.1172107389040731</v>
      </c>
      <c r="H70" s="39">
        <f t="shared" si="25"/>
        <v>14.830728057762412</v>
      </c>
      <c r="I70" s="39">
        <f t="shared" si="25"/>
        <v>13.988441169642735</v>
      </c>
      <c r="J70" s="39">
        <f t="shared" si="25"/>
        <v>14.831957965147231</v>
      </c>
      <c r="K70" s="39">
        <f t="shared" si="25"/>
        <v>15.472333008325737</v>
      </c>
      <c r="L70" s="39">
        <f t="shared" si="25"/>
        <v>15.892881924863191</v>
      </c>
    </row>
    <row r="71" spans="1:12" x14ac:dyDescent="0.2">
      <c r="A71" t="str">
        <f>A28</f>
        <v>Finance and insurance</v>
      </c>
      <c r="B71" s="39">
        <f t="shared" si="24"/>
        <v>-0.94719776833881442</v>
      </c>
      <c r="C71" s="43">
        <f t="shared" si="24"/>
        <v>0.90404256187202048</v>
      </c>
      <c r="D71" s="39">
        <f t="shared" si="24"/>
        <v>-0.51937973462478082</v>
      </c>
      <c r="E71" s="39">
        <f t="shared" si="24"/>
        <v>-0.79978609298824166</v>
      </c>
      <c r="F71" s="43">
        <f t="shared" si="18"/>
        <v>-0.70640523732620197</v>
      </c>
      <c r="H71" s="39">
        <f t="shared" si="25"/>
        <v>8.1352107535675877</v>
      </c>
      <c r="I71" s="39">
        <f t="shared" si="25"/>
        <v>7.6864847890714696</v>
      </c>
      <c r="J71" s="39">
        <f t="shared" si="25"/>
        <v>8.0804845342380034</v>
      </c>
      <c r="K71" s="39">
        <f t="shared" si="25"/>
        <v>7.5870096584820619</v>
      </c>
      <c r="L71" s="39">
        <f t="shared" si="25"/>
        <v>6.5899764524489051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-3.0001981549963808</v>
      </c>
      <c r="C72" s="43">
        <f t="shared" si="27"/>
        <v>19.069163477219053</v>
      </c>
      <c r="D72" s="39">
        <f t="shared" si="27"/>
        <v>-2.8945359887977418E-2</v>
      </c>
      <c r="E72" s="39">
        <f t="shared" si="27"/>
        <v>1.0598024746778734</v>
      </c>
      <c r="F72" s="43">
        <f t="shared" si="18"/>
        <v>0.69557540531013373</v>
      </c>
      <c r="H72" s="39">
        <f t="shared" ref="H72:L72" si="28">(B29/B$25)*100</f>
        <v>5.0264582446311881</v>
      </c>
      <c r="I72" s="39">
        <f t="shared" si="28"/>
        <v>4.3675447724314909</v>
      </c>
      <c r="J72" s="39">
        <f t="shared" si="28"/>
        <v>5.4179841921966583</v>
      </c>
      <c r="K72" s="39">
        <f t="shared" si="28"/>
        <v>5.2137465251076378</v>
      </c>
      <c r="L72" s="39">
        <f t="shared" si="28"/>
        <v>5.4528242917474827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2.2039247375692295</v>
      </c>
      <c r="C73" s="43">
        <f t="shared" si="29"/>
        <v>-7.6315612316618537</v>
      </c>
      <c r="D73" s="39">
        <f t="shared" si="29"/>
        <v>1.0526021097706728</v>
      </c>
      <c r="E73" s="39">
        <f t="shared" si="29"/>
        <v>0.71450571395001994</v>
      </c>
      <c r="F73" s="43">
        <f t="shared" si="18"/>
        <v>0.82707863808875182</v>
      </c>
      <c r="H73" s="39">
        <f t="shared" ref="H73:L73" si="30">(B30/B$25)*100</f>
        <v>26.49911805825953</v>
      </c>
      <c r="I73" s="39">
        <f t="shared" si="30"/>
        <v>28.378772872329844</v>
      </c>
      <c r="J73" s="39">
        <f t="shared" si="30"/>
        <v>27.309784974675761</v>
      </c>
      <c r="K73" s="39">
        <f t="shared" si="30"/>
        <v>27.73298377192452</v>
      </c>
      <c r="L73" s="39">
        <f t="shared" si="30"/>
        <v>28.028767010264939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3.3331643484764584</v>
      </c>
      <c r="C74" s="43">
        <f t="shared" si="31"/>
        <v>-10.840366682136304</v>
      </c>
      <c r="D74" s="39">
        <f t="shared" si="31"/>
        <v>1.0113134666601686</v>
      </c>
      <c r="E74" s="39">
        <f t="shared" si="31"/>
        <v>0.85493706629402588</v>
      </c>
      <c r="F74" s="43">
        <f t="shared" si="18"/>
        <v>0.90703561594489557</v>
      </c>
      <c r="H74" s="39">
        <f>(B31/B$25)*100</f>
        <v>22.893802080411731</v>
      </c>
      <c r="I74" s="39">
        <f t="shared" ref="I74:L74" si="32">(C31/C$25)*100</f>
        <v>25.619387218852292</v>
      </c>
      <c r="J74" s="39">
        <f t="shared" si="32"/>
        <v>23.797869402889653</v>
      </c>
      <c r="K74" s="39">
        <f t="shared" si="32"/>
        <v>24.117316339916577</v>
      </c>
      <c r="L74" s="39">
        <f t="shared" si="32"/>
        <v>24.716544077631465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-2.5654091932153955</v>
      </c>
      <c r="C75" s="43">
        <f t="shared" si="33"/>
        <v>-1.0387720958929814</v>
      </c>
      <c r="D75" s="39">
        <f t="shared" si="33"/>
        <v>1.4351106038903882</v>
      </c>
      <c r="E75" s="39">
        <f t="shared" si="33"/>
        <v>0.87949617480174158</v>
      </c>
      <c r="F75" s="43">
        <f t="shared" si="18"/>
        <v>1.0643620033196521</v>
      </c>
      <c r="H75" s="39">
        <f t="shared" ref="H75:L75" si="34">(B32/B$25)*100</f>
        <v>9.2774162156559878</v>
      </c>
      <c r="I75" s="39">
        <f t="shared" si="34"/>
        <v>8.2067575159517965</v>
      </c>
      <c r="J75" s="39">
        <f t="shared" si="34"/>
        <v>8.4613126410584485</v>
      </c>
      <c r="K75" s="39">
        <f t="shared" si="34"/>
        <v>8.7562890424664594</v>
      </c>
      <c r="L75" s="39">
        <f t="shared" si="34"/>
        <v>8.9957271467678908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-0.84742410743091634</v>
      </c>
      <c r="C76" s="43">
        <f t="shared" si="35"/>
        <v>-3.8992724541644819</v>
      </c>
      <c r="D76" s="39">
        <f t="shared" si="35"/>
        <v>-1.015706052441967</v>
      </c>
      <c r="E76" s="39">
        <f t="shared" si="35"/>
        <v>-0.11661439288893627</v>
      </c>
      <c r="F76" s="43">
        <f t="shared" si="18"/>
        <v>-0.41721536964612893</v>
      </c>
      <c r="H76" s="39">
        <f t="shared" ref="H76:L76" si="36">(B33/B$25)*100</f>
        <v>10.033513776616925</v>
      </c>
      <c r="I76" s="39">
        <f t="shared" si="36"/>
        <v>9.5183343154603932</v>
      </c>
      <c r="J76" s="39">
        <f t="shared" si="36"/>
        <v>9.5299077255421825</v>
      </c>
      <c r="K76" s="39">
        <f t="shared" si="36"/>
        <v>8.7269191994219479</v>
      </c>
      <c r="L76" s="39">
        <f t="shared" si="36"/>
        <v>8.1185905790417454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0.68821314746763118</v>
      </c>
      <c r="C78" s="43">
        <f t="shared" ref="C78:C83" si="38">IF(AND(D$5-C$5 &lt;&gt; 0,C35&lt;&gt;0,D35&lt;&gt;0),(EXP(LN(D35/C35)/(D$5-C$5))-1)*100,0)</f>
        <v>-1.3368468882134166</v>
      </c>
      <c r="D78" s="43">
        <f t="shared" si="37"/>
        <v>0.4602723935708708</v>
      </c>
      <c r="E78" s="43">
        <f t="shared" si="37"/>
        <v>0.16743235898342146</v>
      </c>
      <c r="F78" s="43">
        <f t="shared" si="18"/>
        <v>0.26495073366161748</v>
      </c>
      <c r="H78" s="43">
        <f>(B35/B$40)*100</f>
        <v>24.793627984176634</v>
      </c>
      <c r="I78" s="43">
        <f>(C35/C$40)*100</f>
        <v>24.224606146375692</v>
      </c>
      <c r="J78" s="43">
        <f>(D35/D$40)*100</f>
        <v>24.474818098942539</v>
      </c>
      <c r="K78" s="43">
        <f>(E35/E$40)*100</f>
        <v>24.387784249701706</v>
      </c>
      <c r="L78" s="43">
        <f>(F35/F$40)*100</f>
        <v>23.889353120572064</v>
      </c>
    </row>
    <row r="79" spans="1:12" x14ac:dyDescent="0.2">
      <c r="A79" t="str">
        <f>A36</f>
        <v>Public admin. and defence</v>
      </c>
      <c r="B79" s="39">
        <f t="shared" si="37"/>
        <v>-0.61433938312676073</v>
      </c>
      <c r="C79" s="43">
        <f t="shared" si="38"/>
        <v>2.638597118832342</v>
      </c>
      <c r="D79" s="39">
        <f t="shared" si="37"/>
        <v>1.0975742360343155</v>
      </c>
      <c r="E79" s="39">
        <f t="shared" si="37"/>
        <v>6.458204270987089E-3</v>
      </c>
      <c r="F79" s="43">
        <f t="shared" si="18"/>
        <v>0.36884877754113088</v>
      </c>
      <c r="H79" s="39">
        <f>(B36/B$35)*100</f>
        <v>11.792778693028454</v>
      </c>
      <c r="I79" s="39">
        <f t="shared" ref="I79:L81" si="39">(C36/C$35)*100</f>
        <v>11.194289359747886</v>
      </c>
      <c r="J79" s="39">
        <f t="shared" si="39"/>
        <v>11.645341947717828</v>
      </c>
      <c r="K79" s="39">
        <f t="shared" si="39"/>
        <v>12.019438070668908</v>
      </c>
      <c r="L79" s="39">
        <f t="shared" si="39"/>
        <v>11.827670492387526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1.3619671675568767E-3</v>
      </c>
      <c r="C80" s="43">
        <f t="shared" si="38"/>
        <v>-3.1047610655332125</v>
      </c>
      <c r="D80" s="39">
        <f t="shared" si="40"/>
        <v>-9.6412557066427595E-2</v>
      </c>
      <c r="E80" s="39">
        <f t="shared" si="40"/>
        <v>0.25588553269131342</v>
      </c>
      <c r="F80" s="43">
        <f t="shared" si="18"/>
        <v>0.13831501453709372</v>
      </c>
      <c r="H80" s="39">
        <f>(B37/B$35)*100</f>
        <v>40.904711866104023</v>
      </c>
      <c r="I80" s="39">
        <f t="shared" si="39"/>
        <v>39.799944127623071</v>
      </c>
      <c r="J80" s="39">
        <f t="shared" si="39"/>
        <v>39.086781378810066</v>
      </c>
      <c r="K80" s="39">
        <f t="shared" si="39"/>
        <v>38.015750683517453</v>
      </c>
      <c r="L80" s="39">
        <f t="shared" si="39"/>
        <v>38.352787121865603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1.582614209850064</v>
      </c>
      <c r="C81" s="43">
        <f t="shared" si="38"/>
        <v>-0.80914133901542895</v>
      </c>
      <c r="D81" s="39">
        <f t="shared" si="40"/>
        <v>0.7428963165926783</v>
      </c>
      <c r="E81" s="39">
        <f t="shared" si="40"/>
        <v>0.13827127257646232</v>
      </c>
      <c r="F81" s="43">
        <f t="shared" si="18"/>
        <v>0.33940867947837017</v>
      </c>
      <c r="H81" s="39">
        <f>(B38/B$35)*100</f>
        <v>47.30250944086751</v>
      </c>
      <c r="I81" s="39">
        <f t="shared" si="39"/>
        <v>49.005766512629037</v>
      </c>
      <c r="J81" s="39">
        <f t="shared" si="39"/>
        <v>49.267876673472117</v>
      </c>
      <c r="K81" s="39">
        <f t="shared" si="39"/>
        <v>49.964811245813642</v>
      </c>
      <c r="L81" s="39">
        <f t="shared" si="39"/>
        <v>49.819542385746871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1.2743519168609607</v>
      </c>
      <c r="C83" s="206">
        <f t="shared" si="38"/>
        <v>-2.3455040347835299</v>
      </c>
      <c r="D83" s="42">
        <f>IF(AND(E$5-D$5 &lt;&gt; 0,D40&lt;&gt;0,E40&lt;&gt;0),(EXP(LN(E40/D40)/(E$5-D$5))-1)*100,0)</f>
        <v>0.53187372900258545</v>
      </c>
      <c r="E83" s="42">
        <f>IF(AND(F$5-E$5 &lt;&gt; 0,E40&lt;&gt;0,F40&lt;&gt;0),(EXP(LN(F40/E40)/(F$5-E$5))-1)*100,0)</f>
        <v>0.37448658130352364</v>
      </c>
      <c r="F83" s="206">
        <f t="shared" si="18"/>
        <v>0.42692156740069542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2.2437234838363684</v>
      </c>
      <c r="C89" s="43">
        <f>IF(AND(F$5-D$5 &lt;&gt; 0,D7&lt;&gt;0,F7&lt;&gt;0),(EXP(LN(F7/D7)/(F$5-D$5))-1)*100,0)</f>
        <v>0.51615226924757174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-1.9438237144579484</v>
      </c>
      <c r="C90" s="43">
        <f t="shared" ref="C90:C122" si="43">IF(AND(F$5-D$5 &lt;&gt; 0,D8&lt;&gt;0,F8&lt;&gt;0),(EXP(LN(F8/D8)/(F$5-D$5))-1)*100,0)</f>
        <v>0.41416295808045511</v>
      </c>
    </row>
    <row r="91" spans="1:12" x14ac:dyDescent="0.2">
      <c r="A91" s="29" t="str">
        <f t="shared" si="41"/>
        <v>Mining and quarrying</v>
      </c>
      <c r="B91" s="43">
        <f t="shared" si="42"/>
        <v>-2.4551417203256709</v>
      </c>
      <c r="C91" s="43">
        <f t="shared" si="43"/>
        <v>-1.4766132200546345</v>
      </c>
    </row>
    <row r="92" spans="1:12" x14ac:dyDescent="0.2">
      <c r="A92" s="29" t="str">
        <f t="shared" si="41"/>
        <v>Electricity and gas</v>
      </c>
      <c r="B92" s="43">
        <f t="shared" si="42"/>
        <v>9.6833831400412897</v>
      </c>
      <c r="C92" s="43">
        <f t="shared" si="43"/>
        <v>-0.13723972815478103</v>
      </c>
    </row>
    <row r="93" spans="1:12" x14ac:dyDescent="0.2">
      <c r="A93" s="29" t="str">
        <f t="shared" si="41"/>
        <v>Water and sewerage</v>
      </c>
      <c r="B93" s="43">
        <f t="shared" si="42"/>
        <v>4.131647016045803</v>
      </c>
      <c r="C93" s="43">
        <f t="shared" si="43"/>
        <v>1.2280866336385365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1.6670544519637343</v>
      </c>
      <c r="C95" s="43">
        <f t="shared" si="43"/>
        <v>-1.053185589761263</v>
      </c>
    </row>
    <row r="96" spans="1:12" x14ac:dyDescent="0.2">
      <c r="A96" s="29" t="str">
        <f t="shared" si="41"/>
        <v>Food drink and tobacco</v>
      </c>
      <c r="B96" s="43">
        <f t="shared" si="42"/>
        <v>4.8021782133074842</v>
      </c>
      <c r="C96" s="43">
        <f t="shared" si="43"/>
        <v>1.3321394457277869</v>
      </c>
    </row>
    <row r="97" spans="1:3" x14ac:dyDescent="0.2">
      <c r="A97" s="29" t="str">
        <f t="shared" si="41"/>
        <v>Engineering</v>
      </c>
      <c r="B97" s="43">
        <f t="shared" si="42"/>
        <v>2.8698253133319307</v>
      </c>
      <c r="C97" s="43">
        <f t="shared" si="43"/>
        <v>-2.002829447045984</v>
      </c>
    </row>
    <row r="98" spans="1:3" x14ac:dyDescent="0.2">
      <c r="A98" s="29" t="str">
        <f t="shared" si="41"/>
        <v>Rest of manufacturing</v>
      </c>
      <c r="B98" s="43">
        <f t="shared" si="42"/>
        <v>0.81754437649053102</v>
      </c>
      <c r="C98" s="43">
        <f t="shared" si="43"/>
        <v>-1.2085037842432644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3.3845039949077949</v>
      </c>
      <c r="C100" s="43">
        <f t="shared" si="43"/>
        <v>0.89870307450876652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0.95411341997704291</v>
      </c>
      <c r="C102" s="43">
        <f t="shared" si="43"/>
        <v>0.45307375822567497</v>
      </c>
    </row>
    <row r="103" spans="1:3" x14ac:dyDescent="0.2">
      <c r="A103" s="29" t="str">
        <f t="shared" si="41"/>
        <v>Wholesale and retail trade</v>
      </c>
      <c r="B103" s="43">
        <f t="shared" si="42"/>
        <v>1.2156180082897317</v>
      </c>
      <c r="C103" s="43">
        <f t="shared" si="43"/>
        <v>0.14722682697334566</v>
      </c>
    </row>
    <row r="104" spans="1:3" x14ac:dyDescent="0.2">
      <c r="A104" s="29" t="str">
        <f t="shared" si="41"/>
        <v>Transport and storage</v>
      </c>
      <c r="B104" s="43">
        <f t="shared" si="42"/>
        <v>0.12061911944276638</v>
      </c>
      <c r="C104" s="43">
        <f t="shared" si="43"/>
        <v>0.23930190268059981</v>
      </c>
    </row>
    <row r="105" spans="1:3" x14ac:dyDescent="0.2">
      <c r="A105" s="29" t="str">
        <f t="shared" si="41"/>
        <v>Accommodation and food</v>
      </c>
      <c r="B105" s="43">
        <f t="shared" si="42"/>
        <v>0.92138592722628143</v>
      </c>
      <c r="C105" s="43">
        <f t="shared" si="43"/>
        <v>1.2480943767148034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-0.44538268724598762</v>
      </c>
      <c r="C107" s="43">
        <f t="shared" si="43"/>
        <v>0.65255491407631983</v>
      </c>
    </row>
    <row r="108" spans="1:3" x14ac:dyDescent="0.2">
      <c r="A108" s="29" t="str">
        <f t="shared" si="41"/>
        <v>Media</v>
      </c>
      <c r="B108" s="43">
        <f t="shared" si="42"/>
        <v>-5.3174100574037926</v>
      </c>
      <c r="C108" s="43">
        <f t="shared" si="43"/>
        <v>-0.37281126787334085</v>
      </c>
    </row>
    <row r="109" spans="1:3" x14ac:dyDescent="0.2">
      <c r="A109" s="29" t="str">
        <f t="shared" si="41"/>
        <v>Information technology</v>
      </c>
      <c r="B109" s="43">
        <f t="shared" si="42"/>
        <v>-0.44373153570319568</v>
      </c>
      <c r="C109" s="43">
        <f t="shared" si="43"/>
        <v>1.1172107389040731</v>
      </c>
    </row>
    <row r="110" spans="1:3" x14ac:dyDescent="0.2">
      <c r="A110" s="29" t="str">
        <f t="shared" si="41"/>
        <v>Finance and insurance</v>
      </c>
      <c r="B110" s="43">
        <f t="shared" si="42"/>
        <v>-0.57968695450391072</v>
      </c>
      <c r="C110" s="43">
        <f t="shared" si="43"/>
        <v>-0.70640523732620197</v>
      </c>
    </row>
    <row r="111" spans="1:3" x14ac:dyDescent="0.2">
      <c r="A111" s="29" t="str">
        <f t="shared" si="41"/>
        <v>Real estate</v>
      </c>
      <c r="B111" s="43">
        <f t="shared" si="42"/>
        <v>1.0593587422600637</v>
      </c>
      <c r="C111" s="43">
        <f t="shared" si="43"/>
        <v>0.69557540531013373</v>
      </c>
    </row>
    <row r="112" spans="1:3" x14ac:dyDescent="0.2">
      <c r="A112" s="29" t="str">
        <f t="shared" si="41"/>
        <v>Professional services</v>
      </c>
      <c r="B112" s="43">
        <f t="shared" si="42"/>
        <v>0.15641693982013649</v>
      </c>
      <c r="C112" s="43">
        <f t="shared" si="43"/>
        <v>0.82707863808875182</v>
      </c>
    </row>
    <row r="113" spans="1:3" x14ac:dyDescent="0.2">
      <c r="A113" s="29" t="str">
        <f t="shared" si="41"/>
        <v>Support services</v>
      </c>
      <c r="B113" s="43">
        <f t="shared" si="42"/>
        <v>0.32875842555308843</v>
      </c>
      <c r="C113" s="43">
        <f t="shared" si="43"/>
        <v>0.90703561594489557</v>
      </c>
    </row>
    <row r="114" spans="1:3" x14ac:dyDescent="0.2">
      <c r="A114" s="29" t="str">
        <f t="shared" si="41"/>
        <v>Arts and entertainment</v>
      </c>
      <c r="B114" s="43">
        <f t="shared" si="42"/>
        <v>-2.2619775671278042</v>
      </c>
      <c r="C114" s="43">
        <f t="shared" si="43"/>
        <v>1.0643620033196521</v>
      </c>
    </row>
    <row r="115" spans="1:3" x14ac:dyDescent="0.2">
      <c r="A115" s="29" t="str">
        <f t="shared" si="41"/>
        <v>Other services</v>
      </c>
      <c r="B115" s="43">
        <f t="shared" si="42"/>
        <v>-1.4654503210880687</v>
      </c>
      <c r="C115" s="43">
        <f t="shared" si="43"/>
        <v>-0.41721536964612893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0.27990298894611243</v>
      </c>
      <c r="C117" s="43">
        <f t="shared" si="43"/>
        <v>0.26495073366161748</v>
      </c>
    </row>
    <row r="118" spans="1:3" x14ac:dyDescent="0.2">
      <c r="A118" s="29" t="str">
        <f t="shared" si="41"/>
        <v>Public admin. and defence</v>
      </c>
      <c r="B118" s="43">
        <f t="shared" si="42"/>
        <v>2.789384502226433E-2</v>
      </c>
      <c r="C118" s="43">
        <f t="shared" si="43"/>
        <v>0.36884877754113088</v>
      </c>
    </row>
    <row r="119" spans="1:3" x14ac:dyDescent="0.2">
      <c r="A119" s="29" t="str">
        <f t="shared" si="41"/>
        <v>Education</v>
      </c>
      <c r="B119" s="43">
        <f t="shared" si="42"/>
        <v>-0.62772797957649784</v>
      </c>
      <c r="C119" s="43">
        <f t="shared" si="43"/>
        <v>0.13831501453709372</v>
      </c>
    </row>
    <row r="120" spans="1:3" x14ac:dyDescent="0.2">
      <c r="A120" s="29" t="str">
        <f t="shared" si="41"/>
        <v>Health and social work</v>
      </c>
      <c r="B120" s="43">
        <f t="shared" si="42"/>
        <v>1.0996932913174939</v>
      </c>
      <c r="C120" s="43">
        <f t="shared" si="43"/>
        <v>0.33940867947837017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0.53980225570928742</v>
      </c>
      <c r="C122" s="206">
        <f t="shared" si="43"/>
        <v>0.42692156740069542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South East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1654.6299999978592</v>
      </c>
      <c r="C9" s="299" t="str">
        <f>CONCATENATE("(",ROUND((B9/$H11)*100,1),")")</f>
        <v>(34.2)</v>
      </c>
      <c r="D9" s="249">
        <f>SUM(D30,D51,D72,D93,D114,D135,D156,D177,D198,D219,D240,D261,D282,D303,D324,D345,D366,D387,D408,D429,D450,D471)</f>
        <v>426.9110000012567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372.57400000032862</v>
      </c>
      <c r="G9" s="299" t="str">
        <f>CONCATENATE("(",ROUND((F9/$H11)*100,1),")")</f>
        <v>(7.7)</v>
      </c>
      <c r="H9" s="249">
        <f>SUM(H30,H51,H72,H93,H114,H135,H156,H177,H198,H219,H240,H261,H282,H303,H324,H345,H366,H387,H408,H429,H450,H471)</f>
        <v>2454.1149999994454</v>
      </c>
      <c r="I9" s="299" t="str">
        <f>CONCATENATE("(",ROUND((H9/$H11)*100,1),")")</f>
        <v>(50.8)</v>
      </c>
      <c r="K9" s="249">
        <f>B14-B9</f>
        <v>38.310999999465594</v>
      </c>
      <c r="L9" s="249">
        <f>D14-D9</f>
        <v>16.018000000445454</v>
      </c>
      <c r="M9" s="249">
        <f>F14-F9</f>
        <v>17.117999999032975</v>
      </c>
      <c r="N9" s="249">
        <f>SUM(K9:M9)</f>
        <v>71.446999998944023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1101.8279999954307</v>
      </c>
      <c r="C10" s="299" t="str">
        <f>CONCATENATE("(",ROUND((B10/$H11)*100,1),")")</f>
        <v>(22.8)</v>
      </c>
      <c r="D10" s="249">
        <f t="shared" ref="D10" si="1">SUM(D31,D52,D73,D94,D115,D136,D157,D178,D199,D220,D241,D262,D283,D304,D325,D346,D367,D388,D409,D430,D451,D472)</f>
        <v>1003.3140000059384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274.82999999815098</v>
      </c>
      <c r="G10" s="299" t="str">
        <f>CONCATENATE("(",ROUND((F10/$H11)*100,1),")")</f>
        <v>(5.7)</v>
      </c>
      <c r="H10" s="249">
        <f t="shared" ref="H10" si="3">SUM(H31,H52,H73,H94,H115,H136,H157,H178,H199,H220,H241,H262,H283,H304,H325,H346,H367,H388,H409,H430,H451,H472)</f>
        <v>2379.97199999952</v>
      </c>
      <c r="I10" s="299" t="str">
        <f>CONCATENATE("(",ROUND((H10/$H11)*100,1),")")</f>
        <v>(49.2)</v>
      </c>
      <c r="K10" s="249">
        <f t="shared" ref="K10:K11" si="4">B15-B10</f>
        <v>46.024000001383456</v>
      </c>
      <c r="L10" s="249">
        <f t="shared" ref="L10:L11" si="5">D15-D10</f>
        <v>4.038000004798846</v>
      </c>
      <c r="M10" s="249">
        <f t="shared" ref="M10:M11" si="6">F15-F10</f>
        <v>8.4219999977837574</v>
      </c>
      <c r="N10" s="249">
        <f t="shared" ref="N10:N11" si="7">SUM(K10:M10)</f>
        <v>58.484000003966059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2756.4579999932898</v>
      </c>
      <c r="C11" s="299" t="str">
        <f>CONCATENATE("(",ROUND((B11/$H11)*100,1),")")</f>
        <v>(57)</v>
      </c>
      <c r="D11" s="249">
        <f t="shared" ref="D11" si="8">SUM(D32,D53,D74,D95,D116,D137,D158,D179,D200,D221,D242,D263,D284,D305,D326,D347,D368,D389,D410,D431,D452,D473)</f>
        <v>1430.2250000071949</v>
      </c>
      <c r="E11" s="299" t="str">
        <f>CONCATENATE("(",ROUND((D11/$H11)*100,1),")")</f>
        <v>(29.6)</v>
      </c>
      <c r="F11" s="249">
        <f t="shared" ref="F11" si="9">SUM(F32,F53,F74,F95,F116,F137,F158,F179,F200,F221,F242,F263,F284,F305,F326,F347,F368,F389,F410,F431,F452,F473)</f>
        <v>647.40399999847943</v>
      </c>
      <c r="G11" s="299" t="str">
        <f>CONCATENATE("(",ROUND((F11/$H11)*100,1),")")</f>
        <v>(13.4)</v>
      </c>
      <c r="H11" s="249">
        <f t="shared" ref="H11" si="10">SUM(H32,H53,H74,H95,H116,H137,H158,H179,H200,H221,H242,H263,H284,H305,H326,H347,H368,H389,H410,H431,H452,H473)</f>
        <v>4834.0869999989654</v>
      </c>
      <c r="I11" s="299" t="str">
        <f>CONCATENATE("(",ROUND((H11/$H11)*100,1),")")</f>
        <v>(100)</v>
      </c>
      <c r="K11" s="249">
        <f t="shared" si="4"/>
        <v>84.33500000084814</v>
      </c>
      <c r="L11" s="249">
        <f t="shared" si="5"/>
        <v>20.056000005244414</v>
      </c>
      <c r="M11" s="249">
        <f t="shared" si="6"/>
        <v>25.53999999681696</v>
      </c>
      <c r="N11" s="249">
        <f t="shared" si="7"/>
        <v>129.93100000290951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1692.9409999973248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442.92900000170215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389.6919999993616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2525.5619999983883</v>
      </c>
      <c r="I14" s="299" t="str">
        <f>CONCATENATE("(",ROUND((H14/$H16)*100,1),")")</f>
        <v>(50.9)</v>
      </c>
      <c r="K14" s="249">
        <f>B19-B14</f>
        <v>36.584999997406157</v>
      </c>
      <c r="L14" s="249">
        <f>D19-D14</f>
        <v>31.41100000068991</v>
      </c>
      <c r="M14" s="249">
        <f>F19-F14</f>
        <v>26.8830000020547</v>
      </c>
      <c r="N14" s="249">
        <f>SUM(K14:M14)</f>
        <v>94.879000000150768</v>
      </c>
    </row>
    <row r="15" spans="1:17" x14ac:dyDescent="0.2">
      <c r="A15" s="282" t="s">
        <v>356</v>
      </c>
      <c r="B15" s="249">
        <f t="shared" si="0"/>
        <v>1147.8519999968141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1007.3520000107372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283.25199999593474</v>
      </c>
      <c r="G15" s="299" t="str">
        <f>CONCATENATE("(",ROUND((F15/$H16)*100,1),")")</f>
        <v>(5.7)</v>
      </c>
      <c r="H15" s="249">
        <f t="shared" ref="H15" si="16">SUM(H36,H57,H78,H99,H120,H141,H162,H183,H204,H225,H246,H267,H288,H309,H330,H351,H372,H393,H414,H435,H456,H477)</f>
        <v>2438.4560000034858</v>
      </c>
      <c r="I15" s="299" t="str">
        <f>CONCATENATE("(",ROUND((H15/$H16)*100,1),")")</f>
        <v>(49.1)</v>
      </c>
      <c r="K15" s="249">
        <f t="shared" ref="K15:K16" si="17">B20-B15</f>
        <v>75.337000002506102</v>
      </c>
      <c r="L15" s="249">
        <f t="shared" ref="L15:L16" si="18">D20-D15</f>
        <v>0.69499998913988748</v>
      </c>
      <c r="M15" s="249">
        <f t="shared" ref="M15:M16" si="19">F20-F15</f>
        <v>18.14900000478184</v>
      </c>
      <c r="N15" s="249">
        <f t="shared" ref="N15:N16" si="20">SUM(K15:M15)</f>
        <v>94.180999996427829</v>
      </c>
    </row>
    <row r="16" spans="1:17" x14ac:dyDescent="0.2">
      <c r="A16" s="282" t="s">
        <v>354</v>
      </c>
      <c r="B16" s="249">
        <f t="shared" si="0"/>
        <v>2840.792999994138</v>
      </c>
      <c r="C16" s="299" t="str">
        <f>CONCATENATE("(",ROUND((B16/$H16)*100,1),")")</f>
        <v>(57.2)</v>
      </c>
      <c r="D16" s="249">
        <f t="shared" ref="D16" si="21">SUM(D37,D58,D79,D100,D121,D142,D163,D184,D205,D226,D247,D268,D289,D310,D331,D352,D373,D394,D415,D436,D457,D478)</f>
        <v>1450.2810000124393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672.94399999529639</v>
      </c>
      <c r="G16" s="299" t="str">
        <f>CONCATENATE("(",ROUND((F16/$H16)*100,1),")")</f>
        <v>(13.6)</v>
      </c>
      <c r="H16" s="249">
        <f t="shared" ref="H16" si="23">SUM(H37,H58,H79,H100,H121,H142,H163,H184,H205,H226,H247,H268,H289,H310,H331,H352,H373,H394,H415,H436,H457,H478)</f>
        <v>4964.0180000018745</v>
      </c>
      <c r="I16" s="299" t="str">
        <f>CONCATENATE("(",ROUND((H16/$H16)*100,1),")")</f>
        <v>(100)</v>
      </c>
      <c r="K16" s="249">
        <f t="shared" si="17"/>
        <v>111.92199999991317</v>
      </c>
      <c r="L16" s="249">
        <f t="shared" si="18"/>
        <v>32.105999989830025</v>
      </c>
      <c r="M16" s="249">
        <f t="shared" si="19"/>
        <v>45.032000006836597</v>
      </c>
      <c r="N16" s="249">
        <f t="shared" si="20"/>
        <v>189.05999999657979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1729.5259999947309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474.34000000239206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416.5750000014163</v>
      </c>
      <c r="G19" s="299" t="str">
        <f>CONCATENATE("(",ROUND((F19/$H21)*100,1),")")</f>
        <v>(8.1)</v>
      </c>
      <c r="H19" s="249">
        <f t="shared" ref="H19" si="26">SUM(H40,H61,H82,H103,H124,H145,H166,H187,H208,H229,H250,H271,H292,H313,H334,H355,H376,H397,H418,H439,H460,H481)</f>
        <v>2620.4409999985387</v>
      </c>
      <c r="I19" s="299" t="str">
        <f>CONCATENATE("(",ROUND((H19/$H21)*100,1),")")</f>
        <v>(50.9)</v>
      </c>
      <c r="K19" s="249">
        <f>B19-B9</f>
        <v>74.895999996871751</v>
      </c>
      <c r="L19" s="249">
        <f>D19-D9</f>
        <v>47.429000001135364</v>
      </c>
      <c r="M19" s="249">
        <f>F19-F9</f>
        <v>44.001000001087675</v>
      </c>
      <c r="N19" s="249">
        <f>SUM(K19:M19)</f>
        <v>166.32599999909479</v>
      </c>
    </row>
    <row r="20" spans="1:14" x14ac:dyDescent="0.2">
      <c r="A20" s="282" t="s">
        <v>356</v>
      </c>
      <c r="B20" s="249">
        <f t="shared" si="0"/>
        <v>1223.1889999993202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1008.0469999998771</v>
      </c>
      <c r="E20" s="299" t="str">
        <f>CONCATENATE("(",ROUND((D20/$H21)*100,1),")")</f>
        <v>(19.6)</v>
      </c>
      <c r="F20" s="249">
        <f t="shared" ref="F20" si="28">SUM(F41,F62,F83,F104,F125,F146,F167,F188,F209,F230,F251,F272,F293,F314,F335,F356,F377,F398,F419,F440,F461,F482)</f>
        <v>301.40100000071658</v>
      </c>
      <c r="G20" s="299" t="str">
        <f>CONCATENATE("(",ROUND((F20/$H21)*100,1),")")</f>
        <v>(5.8)</v>
      </c>
      <c r="H20" s="249">
        <f t="shared" ref="H20" si="29">SUM(H41,H62,H83,H104,H125,H146,H167,H188,H209,H230,H251,H272,H293,H314,H335,H356,H377,H398,H419,H440,H461,H482)</f>
        <v>2532.6369999999142</v>
      </c>
      <c r="I20" s="299" t="str">
        <f>CONCATENATE("(",ROUND((H20/$H21)*100,1),")")</f>
        <v>(49.1)</v>
      </c>
      <c r="K20" s="249">
        <f t="shared" ref="K20:K21" si="30">B20-B10</f>
        <v>121.36100000388956</v>
      </c>
      <c r="L20" s="249">
        <f t="shared" ref="L20:L21" si="31">D20-D10</f>
        <v>4.7329999939387335</v>
      </c>
      <c r="M20" s="249">
        <f t="shared" ref="M20:M21" si="32">F20-F10</f>
        <v>26.571000002565597</v>
      </c>
      <c r="N20" s="249">
        <f t="shared" ref="N20:N21" si="33">SUM(K20:M20)</f>
        <v>152.66500000039389</v>
      </c>
    </row>
    <row r="21" spans="1:14" x14ac:dyDescent="0.2">
      <c r="A21" s="282" t="s">
        <v>354</v>
      </c>
      <c r="B21" s="249">
        <f t="shared" si="0"/>
        <v>2952.7149999940511</v>
      </c>
      <c r="C21" s="299" t="str">
        <f>CONCATENATE("(",ROUND((B21/$H21)*100,1),")")</f>
        <v>(57.3)</v>
      </c>
      <c r="D21" s="249">
        <f t="shared" ref="D21" si="34">SUM(D42,D63,D84,D105,D126,D147,D168,D189,D210,D231,D252,D273,D294,D315,D336,D357,D378,D399,D420,D441,D462,D483)</f>
        <v>1482.3870000022694</v>
      </c>
      <c r="E21" s="299" t="str">
        <f>CONCATENATE("(",ROUND((D21/$H21)*100,1),")")</f>
        <v>(28.8)</v>
      </c>
      <c r="F21" s="249">
        <f>SUM(F42,F63,F84,F105,F126,F147,F168,F189,F210,F231,F252,F273,F294,F315,F336,F357,F378,F399,F420,F441,F462,F483)</f>
        <v>717.97600000213299</v>
      </c>
      <c r="G21" s="299" t="str">
        <f>CONCATENATE("(",ROUND((F21/$H21)*100,1),")")</f>
        <v>(13.9)</v>
      </c>
      <c r="H21" s="249">
        <f t="shared" ref="H21" si="35">SUM(H42,H63,H84,H105,H126,H147,H168,H189,H210,H231,H252,H273,H294,H315,H336,H357,H378,H399,H420,H441,H462,H483)</f>
        <v>5153.0779999984525</v>
      </c>
      <c r="I21" s="299" t="str">
        <f>CONCATENATE("(",ROUND((H21/$H21)*100,1),")")</f>
        <v>(100)</v>
      </c>
      <c r="K21" s="249">
        <f t="shared" si="30"/>
        <v>196.25700000076131</v>
      </c>
      <c r="L21" s="249">
        <f t="shared" si="31"/>
        <v>52.161999995074439</v>
      </c>
      <c r="M21" s="249">
        <f t="shared" si="32"/>
        <v>70.572000003653557</v>
      </c>
      <c r="N21" s="249">
        <f t="shared" si="33"/>
        <v>318.9909999994893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17.887000000020084</v>
      </c>
      <c r="C30" s="299" t="str">
        <f>CONCATENATE("(",ROUND((B30/$H32)*100,1),")")</f>
        <v>(45.8)</v>
      </c>
      <c r="D30" s="302">
        <f>'Ind T6'!M10</f>
        <v>5.2000000000173525E-2</v>
      </c>
      <c r="E30" s="299" t="str">
        <f>CONCATENATE("(",ROUND((D30/$H32)*100,1),")")</f>
        <v>(0.1)</v>
      </c>
      <c r="F30" s="302">
        <f>'Ind T6'!N10</f>
        <v>5.4209999999124578</v>
      </c>
      <c r="G30" s="299" t="str">
        <f>CONCATENATE("(",ROUND((F30/$H32)*100,1),")")</f>
        <v>(13.9)</v>
      </c>
      <c r="H30" s="302">
        <f>SUM(B30,D30,F30)</f>
        <v>23.359999999932715</v>
      </c>
      <c r="I30" s="299" t="str">
        <f>CONCATENATE("(",ROUND((H30/$H32)*100,1),")")</f>
        <v>(59.8)</v>
      </c>
      <c r="K30" s="302">
        <f>B35-B30</f>
        <v>1.0800000001036025</v>
      </c>
      <c r="L30" s="302">
        <f>D35-D30</f>
        <v>9.999999999280515E-4</v>
      </c>
      <c r="M30" s="302">
        <f>F35-F30</f>
        <v>-2.6000000089107189E-2</v>
      </c>
      <c r="N30" s="302">
        <f>SUM(K30:M30)</f>
        <v>1.0550000000144233</v>
      </c>
    </row>
    <row r="31" spans="1:14" x14ac:dyDescent="0.2">
      <c r="A31" s="282" t="s">
        <v>356</v>
      </c>
      <c r="B31" s="302">
        <f>'Ind T6'!L9</f>
        <v>8.8729999999874121</v>
      </c>
      <c r="C31" s="299" t="str">
        <f>CONCATENATE("(",ROUND((B31/$H32)*100,1),")")</f>
        <v>(22.7)</v>
      </c>
      <c r="D31" s="302">
        <f>'Ind T6'!M9</f>
        <v>4.0820000000604608</v>
      </c>
      <c r="E31" s="299" t="str">
        <f>CONCATENATE("(",ROUND((D31/$H32)*100,1),")")</f>
        <v>(10.4)</v>
      </c>
      <c r="F31" s="302">
        <f>'Ind T6'!N9</f>
        <v>2.7729999999332686</v>
      </c>
      <c r="G31" s="299" t="str">
        <f>CONCATENATE("(",ROUND((F31/$H32)*100,1),")")</f>
        <v>(7.1)</v>
      </c>
      <c r="H31" s="302">
        <f t="shared" ref="H31" si="36">SUM(B31,D31,F31)</f>
        <v>15.727999999981142</v>
      </c>
      <c r="I31" s="299" t="str">
        <f>CONCATENATE("(",ROUND((H31/$H32)*100,1),")")</f>
        <v>(40.2)</v>
      </c>
      <c r="K31" s="302">
        <f t="shared" ref="K31:K32" si="37">B36-B31</f>
        <v>0.23000000028043566</v>
      </c>
      <c r="L31" s="302">
        <f t="shared" ref="L31:L32" si="38">D36-D31</f>
        <v>-2.1999999949919413E-2</v>
      </c>
      <c r="M31" s="302">
        <f t="shared" ref="M31:M32" si="39">F36-F31</f>
        <v>0.1140000000932706</v>
      </c>
      <c r="N31" s="302">
        <f t="shared" ref="N31:N32" si="40">SUM(K31:M31)</f>
        <v>0.32200000042378685</v>
      </c>
    </row>
    <row r="32" spans="1:14" x14ac:dyDescent="0.2">
      <c r="A32" s="282" t="s">
        <v>354</v>
      </c>
      <c r="B32" s="302">
        <f>SUM(B30:B31)</f>
        <v>26.760000000007494</v>
      </c>
      <c r="C32" s="299" t="str">
        <f>CONCATENATE("(",ROUND((B32/$H32)*100,1),")")</f>
        <v>(68.5)</v>
      </c>
      <c r="D32" s="302">
        <f>SUM(D30:D31)</f>
        <v>4.1340000000606345</v>
      </c>
      <c r="E32" s="299" t="str">
        <f>CONCATENATE("(",ROUND((D32/$H32)*100,1),")")</f>
        <v>(10.6)</v>
      </c>
      <c r="F32" s="302">
        <f>SUM(F30:F31)</f>
        <v>8.193999999845726</v>
      </c>
      <c r="G32" s="299" t="str">
        <f>CONCATENATE("(",ROUND((F32/$H32)*100,1),")")</f>
        <v>(21)</v>
      </c>
      <c r="H32" s="302">
        <f>SUM(H30:H31)</f>
        <v>39.087999999913855</v>
      </c>
      <c r="I32" s="299" t="str">
        <f>CONCATENATE("(",ROUND((H32/$H32)*100,1),")")</f>
        <v>(100)</v>
      </c>
      <c r="K32" s="302">
        <f t="shared" si="37"/>
        <v>1.31000000038404</v>
      </c>
      <c r="L32" s="302">
        <f t="shared" si="38"/>
        <v>-2.099999994999191E-2</v>
      </c>
      <c r="M32" s="302">
        <f t="shared" si="39"/>
        <v>8.8000000004164747E-2</v>
      </c>
      <c r="N32" s="302">
        <f t="shared" si="40"/>
        <v>1.3770000004382128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18.967000000123686</v>
      </c>
      <c r="C35" s="299" t="str">
        <f>CONCATENATE("(",ROUND((B35/$H37)*100,1),")")</f>
        <v>(46.9)</v>
      </c>
      <c r="D35" s="302">
        <f>'Ind T6'!R10</f>
        <v>5.3000000000101577E-2</v>
      </c>
      <c r="E35" s="299" t="str">
        <f>CONCATENATE("(",ROUND((D35/$H37)*100,1),")")</f>
        <v>(0.1)</v>
      </c>
      <c r="F35" s="302">
        <f>'Ind T6'!S10</f>
        <v>5.3949999998233507</v>
      </c>
      <c r="G35" s="299" t="str">
        <f>CONCATENATE("(",ROUND((F35/$H37)*100,1),")")</f>
        <v>(13.3)</v>
      </c>
      <c r="H35" s="302">
        <f>SUM(B35,D35,F35)</f>
        <v>24.414999999947138</v>
      </c>
      <c r="I35" s="299" t="str">
        <f>CONCATENATE("(",ROUND((H35/$H37)*100,1),")")</f>
        <v>(60.3)</v>
      </c>
      <c r="K35" s="302">
        <f>B40-B35</f>
        <v>1.6640000000398274</v>
      </c>
      <c r="L35" s="302">
        <f>D40-D35</f>
        <v>1.000000000105028E-3</v>
      </c>
      <c r="M35" s="302">
        <f>F40-F35</f>
        <v>-0.38499999996834422</v>
      </c>
      <c r="N35" s="302">
        <f>SUM(K35:M35)</f>
        <v>1.2800000000715883</v>
      </c>
    </row>
    <row r="36" spans="1:14" x14ac:dyDescent="0.2">
      <c r="A36" s="282" t="s">
        <v>356</v>
      </c>
      <c r="B36" s="302">
        <f>'Ind T6'!Q9</f>
        <v>9.1030000002678477</v>
      </c>
      <c r="C36" s="299" t="str">
        <f>CONCATENATE("(",ROUND((B36/$H37)*100,1),")")</f>
        <v>(22.5)</v>
      </c>
      <c r="D36" s="302">
        <f>'Ind T6'!R9</f>
        <v>4.0600000001105414</v>
      </c>
      <c r="E36" s="299" t="str">
        <f>CONCATENATE("(",ROUND((D36/$H37)*100,1),")")</f>
        <v>(10)</v>
      </c>
      <c r="F36" s="302">
        <f>'Ind T6'!S9</f>
        <v>2.8870000000265392</v>
      </c>
      <c r="G36" s="299" t="str">
        <f>CONCATENATE("(",ROUND((F36/$H37)*100,1),")")</f>
        <v>(7.1)</v>
      </c>
      <c r="H36" s="302">
        <f t="shared" ref="H36" si="41">SUM(B36,D36,F36)</f>
        <v>16.050000000404928</v>
      </c>
      <c r="I36" s="299" t="str">
        <f>CONCATENATE("(",ROUND((H36/$H37)*100,1),")")</f>
        <v>(39.7)</v>
      </c>
      <c r="K36" s="302">
        <f t="shared" ref="K36:K37" si="42">B41-B36</f>
        <v>2.1999999780845769E-2</v>
      </c>
      <c r="L36" s="302">
        <f t="shared" ref="L36:L37" si="43">D41-D36</f>
        <v>-0.27500000011682513</v>
      </c>
      <c r="M36" s="302">
        <f t="shared" ref="M36:M37" si="44">F41-F36</f>
        <v>9.5999999985625806E-2</v>
      </c>
      <c r="N36" s="302">
        <f t="shared" ref="N36:N37" si="45">SUM(K36:M36)</f>
        <v>-0.15700000035035355</v>
      </c>
    </row>
    <row r="37" spans="1:14" x14ac:dyDescent="0.2">
      <c r="A37" s="282" t="s">
        <v>354</v>
      </c>
      <c r="B37" s="302">
        <f>SUM(B35:B36)</f>
        <v>28.070000000391534</v>
      </c>
      <c r="C37" s="299" t="str">
        <f>CONCATENATE("(",ROUND((B37/$H37)*100,1),")")</f>
        <v>(69.4)</v>
      </c>
      <c r="D37" s="302">
        <f>SUM(D35:D36)</f>
        <v>4.1130000001106426</v>
      </c>
      <c r="E37" s="299" t="str">
        <f>CONCATENATE("(",ROUND((D37/$H37)*100,1),")")</f>
        <v>(10.2)</v>
      </c>
      <c r="F37" s="302">
        <f>SUM(F35:F36)</f>
        <v>8.2819999998498908</v>
      </c>
      <c r="G37" s="299" t="str">
        <f>CONCATENATE("(",ROUND((F37/$H37)*100,1),")")</f>
        <v>(20.5)</v>
      </c>
      <c r="H37" s="302">
        <f>SUM(H35:H36)</f>
        <v>40.465000000352063</v>
      </c>
      <c r="I37" s="299" t="str">
        <f>CONCATENATE("(",ROUND((H37/$H37)*100,1),")")</f>
        <v>(100)</v>
      </c>
      <c r="K37" s="302">
        <f t="shared" si="42"/>
        <v>1.6859999998206732</v>
      </c>
      <c r="L37" s="302">
        <f t="shared" si="43"/>
        <v>-0.27400000011671954</v>
      </c>
      <c r="M37" s="302">
        <f t="shared" si="44"/>
        <v>-0.2889999999827193</v>
      </c>
      <c r="N37" s="302">
        <f t="shared" si="45"/>
        <v>1.1229999997212343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20.631000000163514</v>
      </c>
      <c r="C40" s="299" t="str">
        <f>CONCATENATE("(",ROUND((B40/$H42)*100,1),")")</f>
        <v>(49.6)</v>
      </c>
      <c r="D40" s="302">
        <f>'Ind T6'!W10</f>
        <v>5.4000000000206605E-2</v>
      </c>
      <c r="E40" s="299" t="str">
        <f>CONCATENATE("(",ROUND((D40/$H42)*100,1),")")</f>
        <v>(0.1)</v>
      </c>
      <c r="F40" s="302">
        <f>'Ind T6'!X10</f>
        <v>5.0099999998550064</v>
      </c>
      <c r="G40" s="299" t="str">
        <f>CONCATENATE("(",ROUND((F40/$H42)*100,1),")")</f>
        <v>(12)</v>
      </c>
      <c r="H40" s="302">
        <f>SUM(B40,D40,F40)</f>
        <v>25.69500000001873</v>
      </c>
      <c r="I40" s="299" t="str">
        <f>CONCATENATE("(",ROUND((H40/$H42)*100,1),")")</f>
        <v>(61.8)</v>
      </c>
      <c r="K40" s="302">
        <f>B40-B30</f>
        <v>2.7440000001434299</v>
      </c>
      <c r="L40" s="302">
        <f>D40-D30</f>
        <v>2.0000000000330795E-3</v>
      </c>
      <c r="M40" s="302">
        <f>F40-F30</f>
        <v>-0.41100000005745141</v>
      </c>
      <c r="N40" s="302">
        <f>SUM(K40:M40)</f>
        <v>2.3350000000860116</v>
      </c>
    </row>
    <row r="41" spans="1:14" x14ac:dyDescent="0.2">
      <c r="A41" s="282" t="s">
        <v>356</v>
      </c>
      <c r="B41" s="302">
        <f>'Ind T6'!V9</f>
        <v>9.1250000000486935</v>
      </c>
      <c r="C41" s="299" t="str">
        <f>CONCATENATE("(",ROUND((B41/$H42)*100,1),")")</f>
        <v>(21.9)</v>
      </c>
      <c r="D41" s="302">
        <f>'Ind T6'!W9</f>
        <v>3.7849999999937163</v>
      </c>
      <c r="E41" s="299" t="str">
        <f>CONCATENATE("(",ROUND((D41/$H42)*100,1),")")</f>
        <v>(9.1)</v>
      </c>
      <c r="F41" s="302">
        <f>'Ind T6'!X9</f>
        <v>2.983000000012165</v>
      </c>
      <c r="G41" s="299" t="str">
        <f>CONCATENATE("(",ROUND((F41/$H42)*100,1),")")</f>
        <v>(7.2)</v>
      </c>
      <c r="H41" s="302">
        <f t="shared" ref="H41" si="46">SUM(B41,D41,F41)</f>
        <v>15.893000000054574</v>
      </c>
      <c r="I41" s="299" t="str">
        <f>CONCATENATE("(",ROUND((H41/$H42)*100,1),")")</f>
        <v>(38.2)</v>
      </c>
      <c r="K41" s="302">
        <f t="shared" ref="K41:K42" si="47">B41-B31</f>
        <v>0.25200000006128143</v>
      </c>
      <c r="L41" s="302">
        <f t="shared" ref="L41:L42" si="48">D41-D31</f>
        <v>-0.29700000006674454</v>
      </c>
      <c r="M41" s="302">
        <f t="shared" ref="M41:M42" si="49">F41-F31</f>
        <v>0.21000000007889641</v>
      </c>
      <c r="N41" s="302">
        <f t="shared" ref="N41:N42" si="50">SUM(K41:M41)</f>
        <v>0.1650000000734333</v>
      </c>
    </row>
    <row r="42" spans="1:14" x14ac:dyDescent="0.2">
      <c r="A42" s="282" t="s">
        <v>354</v>
      </c>
      <c r="B42" s="302">
        <f>SUM(B40:B41)</f>
        <v>29.756000000212207</v>
      </c>
      <c r="C42" s="299" t="str">
        <f>CONCATENATE("(",ROUND((B42/$H42)*100,1),")")</f>
        <v>(71.5)</v>
      </c>
      <c r="D42" s="302">
        <f>SUM(D40:D41)</f>
        <v>3.8389999999939231</v>
      </c>
      <c r="E42" s="299" t="str">
        <f>CONCATENATE("(",ROUND((D42/$H42)*100,1),")")</f>
        <v>(9.2)</v>
      </c>
      <c r="F42" s="302">
        <f>SUM(F40:F41)</f>
        <v>7.9929999998671715</v>
      </c>
      <c r="G42" s="299" t="str">
        <f>CONCATENATE("(",ROUND((F42/$H42)*100,1),")")</f>
        <v>(19.2)</v>
      </c>
      <c r="H42" s="302">
        <f>SUM(H40:H41)</f>
        <v>41.588000000073308</v>
      </c>
      <c r="I42" s="299" t="str">
        <f>CONCATENATE("(",ROUND((H42/$H42)*100,1),")")</f>
        <v>(100)</v>
      </c>
      <c r="K42" s="302">
        <f t="shared" si="47"/>
        <v>2.9960000002047131</v>
      </c>
      <c r="L42" s="302">
        <f t="shared" si="48"/>
        <v>-0.29500000006671145</v>
      </c>
      <c r="M42" s="302">
        <f t="shared" si="49"/>
        <v>-0.20099999997855456</v>
      </c>
      <c r="N42" s="302">
        <f t="shared" si="50"/>
        <v>2.5000000001594471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1.6409999999959806</v>
      </c>
      <c r="C51" s="299" t="str">
        <f>CONCATENATE("(",ROUND((B51/$H53)*100,1),")")</f>
        <v>(54.2)</v>
      </c>
      <c r="D51" s="302">
        <f>'Ind T6'!M20</f>
        <v>1.200000000001147E-2</v>
      </c>
      <c r="E51" s="299" t="str">
        <f>CONCATENATE("(",ROUND((D51/$H53)*100,1),")")</f>
        <v>(0.4)</v>
      </c>
      <c r="F51" s="302">
        <f>'Ind T6'!N20</f>
        <v>1.0269999999964705</v>
      </c>
      <c r="G51" s="299" t="str">
        <f>CONCATENATE("(",ROUND((F51/$H53)*100,1),")")</f>
        <v>(33.9)</v>
      </c>
      <c r="H51" s="302">
        <f>SUM(B51,D51,F51)</f>
        <v>2.6799999999924626</v>
      </c>
      <c r="I51" s="299" t="str">
        <f>CONCATENATE("(",ROUND((H51/$H53)*100,1),")")</f>
        <v>(88.4)</v>
      </c>
      <c r="K51" s="302">
        <f>B56-B51</f>
        <v>-0.17299999999021565</v>
      </c>
      <c r="L51" s="302">
        <f>D56-D51</f>
        <v>-9.9999999999140707E-4</v>
      </c>
      <c r="M51" s="302">
        <f>F56-F51</f>
        <v>-0.10800000000326249</v>
      </c>
      <c r="N51" s="302">
        <f>SUM(K51:M51)</f>
        <v>-0.28199999999346953</v>
      </c>
    </row>
    <row r="52" spans="1:14" x14ac:dyDescent="0.2">
      <c r="A52" s="282" t="s">
        <v>356</v>
      </c>
      <c r="B52" s="302">
        <f>'Ind T6'!L19</f>
        <v>0.2819999999969956</v>
      </c>
      <c r="C52" s="299" t="str">
        <f>CONCATENATE("(",ROUND((B52/$H53)*100,1),")")</f>
        <v>(9.3)</v>
      </c>
      <c r="D52" s="302">
        <f>'Ind T6'!M19</f>
        <v>6.8000000000292243E-2</v>
      </c>
      <c r="E52" s="299" t="str">
        <f>CONCATENATE("(",ROUND((D52/$H53)*100,1),")")</f>
        <v>(2.2)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0.34999999999728781</v>
      </c>
      <c r="I52" s="299" t="str">
        <f>CONCATENATE("(",ROUND((H52/$H53)*100,1),")")</f>
        <v>(11.6)</v>
      </c>
      <c r="K52" s="302">
        <f t="shared" ref="K52:K53" si="52">B57-B52</f>
        <v>-3.099999999399955E-2</v>
      </c>
      <c r="L52" s="302">
        <f t="shared" ref="L52:L53" si="53">D57-D52</f>
        <v>-5.9999999994213085E-3</v>
      </c>
      <c r="M52" s="302">
        <f t="shared" ref="M52:M53" si="54">F57-F52</f>
        <v>0</v>
      </c>
      <c r="N52" s="302">
        <f t="shared" ref="N52:N53" si="55">SUM(K52:M52)</f>
        <v>-3.6999999993420858E-2</v>
      </c>
    </row>
    <row r="53" spans="1:14" x14ac:dyDescent="0.2">
      <c r="A53" s="282" t="s">
        <v>354</v>
      </c>
      <c r="B53" s="302">
        <f>SUM(B51:B52)</f>
        <v>1.9229999999929761</v>
      </c>
      <c r="C53" s="299" t="str">
        <f>CONCATENATE("(",ROUND((B53/$H53)*100,1),")")</f>
        <v>(63.5)</v>
      </c>
      <c r="D53" s="302">
        <f>SUM(D51:D52)</f>
        <v>8.0000000000303717E-2</v>
      </c>
      <c r="E53" s="299" t="str">
        <f>CONCATENATE("(",ROUND((D53/$H53)*100,1),")")</f>
        <v>(2.6)</v>
      </c>
      <c r="F53" s="302">
        <f>SUM(F51:F52)</f>
        <v>1.0269999999964705</v>
      </c>
      <c r="G53" s="299" t="str">
        <f>CONCATENATE("(",ROUND((F53/$H53)*100,1),")")</f>
        <v>(33.9)</v>
      </c>
      <c r="H53" s="302">
        <f>SUM(H51:H52)</f>
        <v>3.0299999999897507</v>
      </c>
      <c r="I53" s="299" t="str">
        <f>CONCATENATE("(",ROUND((H53/$H53)*100,1),")")</f>
        <v>(100)</v>
      </c>
      <c r="K53" s="302">
        <f t="shared" si="52"/>
        <v>-0.20399999998421525</v>
      </c>
      <c r="L53" s="302">
        <f t="shared" si="53"/>
        <v>-6.999999999412726E-3</v>
      </c>
      <c r="M53" s="302">
        <f t="shared" si="54"/>
        <v>-0.10800000000326249</v>
      </c>
      <c r="N53" s="302">
        <f t="shared" si="55"/>
        <v>-0.31899999998689044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1.4680000000057649</v>
      </c>
      <c r="C56" s="299" t="str">
        <f>CONCATENATE("(",ROUND((B56/$H58)*100,1),")")</f>
        <v>(54.1)</v>
      </c>
      <c r="D56" s="302">
        <f>'Ind T6'!R20</f>
        <v>1.1000000000020063E-2</v>
      </c>
      <c r="E56" s="299" t="str">
        <f>CONCATENATE("(",ROUND((D56/$H58)*100,1),")")</f>
        <v>(0.4)</v>
      </c>
      <c r="F56" s="302">
        <f>'Ind T6'!S20</f>
        <v>0.91899999999320803</v>
      </c>
      <c r="G56" s="299" t="str">
        <f>CONCATENATE("(",ROUND((F56/$H58)*100,1),")")</f>
        <v>(33.9)</v>
      </c>
      <c r="H56" s="302">
        <f>SUM(B56,D56,F56)</f>
        <v>2.3979999999989929</v>
      </c>
      <c r="I56" s="299" t="str">
        <f>CONCATENATE("(",ROUND((H56/$H58)*100,1),")")</f>
        <v>(88.5)</v>
      </c>
      <c r="K56" s="302">
        <f>B61-B56</f>
        <v>-0.12599999999852862</v>
      </c>
      <c r="L56" s="302">
        <f>D61-D56</f>
        <v>1.869511490060205E-14</v>
      </c>
      <c r="M56" s="302">
        <f>F61-F56</f>
        <v>-0.12899999999450784</v>
      </c>
      <c r="N56" s="302">
        <f>SUM(K56:M56)</f>
        <v>-0.25499999999301776</v>
      </c>
    </row>
    <row r="57" spans="1:14" x14ac:dyDescent="0.2">
      <c r="A57" s="282" t="s">
        <v>356</v>
      </c>
      <c r="B57" s="302">
        <f>'Ind T6'!Q19</f>
        <v>0.25100000000299605</v>
      </c>
      <c r="C57" s="299" t="str">
        <f>CONCATENATE("(",ROUND((B57/$H58)*100,1),")")</f>
        <v>(9.3)</v>
      </c>
      <c r="D57" s="302">
        <f>'Ind T6'!R19</f>
        <v>6.2000000000870935E-2</v>
      </c>
      <c r="E57" s="299" t="str">
        <f>CONCATENATE("(",ROUND((D57/$H58)*100,1),")")</f>
        <v>(2.3)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0.31300000000386696</v>
      </c>
      <c r="I57" s="299" t="str">
        <f>CONCATENATE("(",ROUND((H57/$H58)*100,1),")")</f>
        <v>(11.5)</v>
      </c>
      <c r="K57" s="302">
        <f t="shared" ref="K57:K58" si="57">B62-B57</f>
        <v>-2.9000000003054832E-2</v>
      </c>
      <c r="L57" s="302">
        <f t="shared" ref="L57:L58" si="58">D62-D57</f>
        <v>-3.0000000005986349E-3</v>
      </c>
      <c r="M57" s="302">
        <f t="shared" ref="M57:M58" si="59">F62-F57</f>
        <v>0</v>
      </c>
      <c r="N57" s="302">
        <f t="shared" ref="N57:N58" si="60">SUM(K57:M57)</f>
        <v>-3.2000000003653467E-2</v>
      </c>
    </row>
    <row r="58" spans="1:14" x14ac:dyDescent="0.2">
      <c r="A58" s="282" t="s">
        <v>354</v>
      </c>
      <c r="B58" s="302">
        <f>SUM(B56:B57)</f>
        <v>1.7190000000087609</v>
      </c>
      <c r="C58" s="299" t="str">
        <f>CONCATENATE("(",ROUND((B58/$H58)*100,1),")")</f>
        <v>(63.4)</v>
      </c>
      <c r="D58" s="302">
        <f>SUM(D56:D57)</f>
        <v>7.3000000000890991E-2</v>
      </c>
      <c r="E58" s="299" t="str">
        <f>CONCATENATE("(",ROUND((D58/$H58)*100,1),")")</f>
        <v>(2.7)</v>
      </c>
      <c r="F58" s="302">
        <f>SUM(F56:F57)</f>
        <v>0.91899999999320803</v>
      </c>
      <c r="G58" s="299" t="str">
        <f>CONCATENATE("(",ROUND((F58/$H58)*100,1),")")</f>
        <v>(33.9)</v>
      </c>
      <c r="H58" s="302">
        <f>SUM(H56:H57)</f>
        <v>2.7110000000028598</v>
      </c>
      <c r="I58" s="299" t="str">
        <f>CONCATENATE("(",ROUND((H58/$H58)*100,1),")")</f>
        <v>(100)</v>
      </c>
      <c r="K58" s="302">
        <f t="shared" si="57"/>
        <v>-0.15500000000158343</v>
      </c>
      <c r="L58" s="302">
        <f t="shared" si="58"/>
        <v>-3.0000000005799277E-3</v>
      </c>
      <c r="M58" s="302">
        <f t="shared" si="59"/>
        <v>-0.12899999999450784</v>
      </c>
      <c r="N58" s="302">
        <f t="shared" si="60"/>
        <v>-0.2869999999966712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1.3420000000072363</v>
      </c>
      <c r="C61" s="299" t="str">
        <f>CONCATENATE("(",ROUND((B61/$H63)*100,1),")")</f>
        <v>(55.4)</v>
      </c>
      <c r="D61" s="302">
        <f>'Ind T6'!W20</f>
        <v>1.1000000000038758E-2</v>
      </c>
      <c r="E61" s="299" t="str">
        <f>CONCATENATE("(",ROUND((D61/$H63)*100,1),")")</f>
        <v>(0.5)</v>
      </c>
      <c r="F61" s="302">
        <f>'Ind T6'!X20</f>
        <v>0.78999999999870019</v>
      </c>
      <c r="G61" s="299" t="str">
        <f>CONCATENATE("(",ROUND((F61/$H63)*100,1),")")</f>
        <v>(32.6)</v>
      </c>
      <c r="H61" s="302">
        <f>SUM(B61,D61,F61)</f>
        <v>2.1430000000059755</v>
      </c>
      <c r="I61" s="299" t="str">
        <f>CONCATENATE("(",ROUND((H61/$H63)*100,1),")")</f>
        <v>(88.4)</v>
      </c>
      <c r="K61" s="302">
        <f>B61-B51</f>
        <v>-0.29899999998874427</v>
      </c>
      <c r="L61" s="302">
        <f>D61-D51</f>
        <v>-9.9999999997271195E-4</v>
      </c>
      <c r="M61" s="302">
        <f>F61-F51</f>
        <v>-0.23699999999777033</v>
      </c>
      <c r="N61" s="302">
        <f>SUM(K61:M61)</f>
        <v>-0.53699999998648729</v>
      </c>
    </row>
    <row r="62" spans="1:14" x14ac:dyDescent="0.2">
      <c r="A62" s="282" t="s">
        <v>356</v>
      </c>
      <c r="B62" s="302">
        <f>'Ind T6'!V19</f>
        <v>0.22199999999994122</v>
      </c>
      <c r="C62" s="299" t="str">
        <f>CONCATENATE("(",ROUND((B62/$H63)*100,1),")")</f>
        <v>(9.2)</v>
      </c>
      <c r="D62" s="302">
        <f>'Ind T6'!W19</f>
        <v>5.90000000002723E-2</v>
      </c>
      <c r="E62" s="299" t="str">
        <f>CONCATENATE("(",ROUND((D62/$H63)*100,1),")")</f>
        <v>(2.4)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0.28100000000021352</v>
      </c>
      <c r="I62" s="299" t="str">
        <f>CONCATENATE("(",ROUND((H62/$H63)*100,1),")")</f>
        <v>(11.6)</v>
      </c>
      <c r="K62" s="302">
        <f t="shared" ref="K62:K63" si="62">B62-B52</f>
        <v>-5.9999999997054382E-2</v>
      </c>
      <c r="L62" s="302">
        <f t="shared" ref="L62:L63" si="63">D62-D52</f>
        <v>-9.0000000000199434E-3</v>
      </c>
      <c r="M62" s="302">
        <f t="shared" ref="M62:M63" si="64">F62-F52</f>
        <v>0</v>
      </c>
      <c r="N62" s="302">
        <f t="shared" ref="N62:N63" si="65">SUM(K62:M62)</f>
        <v>-6.8999999997074318E-2</v>
      </c>
    </row>
    <row r="63" spans="1:14" x14ac:dyDescent="0.2">
      <c r="A63" s="282" t="s">
        <v>354</v>
      </c>
      <c r="B63" s="302">
        <f>SUM(B61:B62)</f>
        <v>1.5640000000071774</v>
      </c>
      <c r="C63" s="299" t="str">
        <f>CONCATENATE("(",ROUND((B63/$H63)*100,1),")")</f>
        <v>(64.5)</v>
      </c>
      <c r="D63" s="302">
        <f>SUM(D61:D62)</f>
        <v>7.0000000000311063E-2</v>
      </c>
      <c r="E63" s="299" t="str">
        <f>CONCATENATE("(",ROUND((D63/$H63)*100,1),")")</f>
        <v>(2.9)</v>
      </c>
      <c r="F63" s="302">
        <f>SUM(F61:F62)</f>
        <v>0.78999999999870019</v>
      </c>
      <c r="G63" s="299" t="str">
        <f>CONCATENATE("(",ROUND((F63/$H63)*100,1),")")</f>
        <v>(32.6)</v>
      </c>
      <c r="H63" s="302">
        <f>SUM(H61:H62)</f>
        <v>2.4240000000061892</v>
      </c>
      <c r="I63" s="299" t="str">
        <f>CONCATENATE("(",ROUND((H63/$H63)*100,1),")")</f>
        <v>(100)</v>
      </c>
      <c r="K63" s="302">
        <f t="shared" si="62"/>
        <v>-0.35899999998579868</v>
      </c>
      <c r="L63" s="302">
        <f t="shared" si="63"/>
        <v>-9.9999999999926537E-3</v>
      </c>
      <c r="M63" s="302">
        <f t="shared" si="64"/>
        <v>-0.23699999999777033</v>
      </c>
      <c r="N63" s="302">
        <f t="shared" si="65"/>
        <v>-0.60599999998356169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16.991000000049819</v>
      </c>
      <c r="C72" s="299" t="str">
        <f>CONCATENATE("(",ROUND((B72/$H74)*100,1),")")</f>
        <v>(53.2)</v>
      </c>
      <c r="D72" s="302">
        <f>'Ind T6'!M40</f>
        <v>1.319999999991889</v>
      </c>
      <c r="E72" s="299" t="str">
        <f>CONCATENATE("(",ROUND((D72/$H74)*100,1),")")</f>
        <v>(4.1)</v>
      </c>
      <c r="F72" s="302">
        <f>'Ind T6'!N40</f>
        <v>0.65299999999944169</v>
      </c>
      <c r="G72" s="299" t="str">
        <f>CONCATENATE("(",ROUND((F72/$H74)*100,1),")")</f>
        <v>(2)</v>
      </c>
      <c r="H72" s="302">
        <f>SUM(B72,D72,F72)</f>
        <v>18.96400000004115</v>
      </c>
      <c r="I72" s="299" t="str">
        <f>CONCATENATE("(",ROUND((H72/$H74)*100,1),")")</f>
        <v>(59.4)</v>
      </c>
      <c r="K72" s="302">
        <f>B77-B72</f>
        <v>1.4100000001311059</v>
      </c>
      <c r="L72" s="302">
        <f>D77-D72</f>
        <v>0.1250000000056275</v>
      </c>
      <c r="M72" s="302">
        <f>F77-F72</f>
        <v>6.8000000002848449E-2</v>
      </c>
      <c r="N72" s="302">
        <f>SUM(K72:M72)</f>
        <v>1.6030000001395819</v>
      </c>
    </row>
    <row r="73" spans="1:14" x14ac:dyDescent="0.2">
      <c r="A73" s="282" t="s">
        <v>356</v>
      </c>
      <c r="B73" s="302">
        <f>'Ind T6'!L39</f>
        <v>7.7339999999597566</v>
      </c>
      <c r="C73" s="299" t="str">
        <f>CONCATENATE("(",ROUND((B73/$H74)*100,1),")")</f>
        <v>(24.2)</v>
      </c>
      <c r="D73" s="302">
        <f>'Ind T6'!M39</f>
        <v>4.2280000001256379</v>
      </c>
      <c r="E73" s="299" t="str">
        <f>CONCATENATE("(",ROUND((D73/$H74)*100,1),")")</f>
        <v>(13.2)</v>
      </c>
      <c r="F73" s="302">
        <f>'Ind T6'!N39</f>
        <v>1.0039999999850135</v>
      </c>
      <c r="G73" s="299" t="str">
        <f>CONCATENATE("(",ROUND((F73/$H74)*100,1),")")</f>
        <v>(3.1)</v>
      </c>
      <c r="H73" s="302">
        <f t="shared" ref="H73" si="66">SUM(B73,D73,F73)</f>
        <v>12.966000000070409</v>
      </c>
      <c r="I73" s="299" t="str">
        <f>CONCATENATE("(",ROUND((H73/$H74)*100,1),")")</f>
        <v>(40.6)</v>
      </c>
      <c r="K73" s="302">
        <f t="shared" ref="K73:K74" si="67">B78-B73</f>
        <v>1.0510000002588828</v>
      </c>
      <c r="L73" s="302">
        <f t="shared" ref="L73:L74" si="68">D78-D73</f>
        <v>0.39200000014085745</v>
      </c>
      <c r="M73" s="302">
        <f t="shared" ref="M73:M74" si="69">F78-F73</f>
        <v>0.12600000002060585</v>
      </c>
      <c r="N73" s="302">
        <f t="shared" ref="N73:N74" si="70">SUM(K73:M73)</f>
        <v>1.5690000004203462</v>
      </c>
    </row>
    <row r="74" spans="1:14" x14ac:dyDescent="0.2">
      <c r="A74" s="282" t="s">
        <v>354</v>
      </c>
      <c r="B74" s="302">
        <f>SUM(B72:B73)</f>
        <v>24.725000000009576</v>
      </c>
      <c r="C74" s="299" t="str">
        <f>CONCATENATE("(",ROUND((B74/$H74)*100,1),")")</f>
        <v>(77.4)</v>
      </c>
      <c r="D74" s="302">
        <f>SUM(D72:D73)</f>
        <v>5.5480000001175274</v>
      </c>
      <c r="E74" s="299" t="str">
        <f>CONCATENATE("(",ROUND((D74/$H74)*100,1),")")</f>
        <v>(17.4)</v>
      </c>
      <c r="F74" s="302">
        <f>SUM(F72:F73)</f>
        <v>1.6569999999844551</v>
      </c>
      <c r="G74" s="299" t="str">
        <f>CONCATENATE("(",ROUND((F74/$H74)*100,1),")")</f>
        <v>(5.2)</v>
      </c>
      <c r="H74" s="302">
        <f>SUM(H72:H73)</f>
        <v>31.930000000111558</v>
      </c>
      <c r="I74" s="299" t="str">
        <f>CONCATENATE("(",ROUND((H74/$H74)*100,1),")")</f>
        <v>(100)</v>
      </c>
      <c r="K74" s="302">
        <f t="shared" si="67"/>
        <v>2.4610000003899906</v>
      </c>
      <c r="L74" s="302">
        <f t="shared" si="68"/>
        <v>0.51700000014648495</v>
      </c>
      <c r="M74" s="302">
        <f t="shared" si="69"/>
        <v>0.19400000002345452</v>
      </c>
      <c r="N74" s="302">
        <f t="shared" si="70"/>
        <v>3.17200000055993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18.401000000180925</v>
      </c>
      <c r="C77" s="299" t="str">
        <f>CONCATENATE("(",ROUND((B77/$H79)*100,1),")")</f>
        <v>(52.4)</v>
      </c>
      <c r="D77" s="302">
        <f>'Ind T6'!R40</f>
        <v>1.4449999999975165</v>
      </c>
      <c r="E77" s="299" t="str">
        <f>CONCATENATE("(",ROUND((D77/$H79)*100,1),")")</f>
        <v>(4.1)</v>
      </c>
      <c r="F77" s="302">
        <f>'Ind T6'!S40</f>
        <v>0.72100000000229014</v>
      </c>
      <c r="G77" s="299" t="str">
        <f>CONCATENATE("(",ROUND((F77/$H79)*100,1),")")</f>
        <v>(2.1)</v>
      </c>
      <c r="H77" s="302">
        <f>SUM(B77,D77,F77)</f>
        <v>20.567000000180734</v>
      </c>
      <c r="I77" s="299" t="str">
        <f>CONCATENATE("(",ROUND((H77/$H79)*100,1),")")</f>
        <v>(58.6)</v>
      </c>
      <c r="K77" s="302">
        <f>B82-B77</f>
        <v>1.4350000001149219</v>
      </c>
      <c r="L77" s="302">
        <f>D82-D77</f>
        <v>0.14799999999371938</v>
      </c>
      <c r="M77" s="302">
        <f>F82-F77</f>
        <v>0.1019999999994724</v>
      </c>
      <c r="N77" s="302">
        <f>SUM(K77:M77)</f>
        <v>1.6850000001081136</v>
      </c>
    </row>
    <row r="78" spans="1:14" x14ac:dyDescent="0.2">
      <c r="A78" s="282" t="s">
        <v>356</v>
      </c>
      <c r="B78" s="302">
        <f>'Ind T6'!Q39</f>
        <v>8.7850000002186395</v>
      </c>
      <c r="C78" s="299" t="str">
        <f>CONCATENATE("(",ROUND((B78/$H79)*100,1),")")</f>
        <v>(25)</v>
      </c>
      <c r="D78" s="302">
        <f>'Ind T6'!R39</f>
        <v>4.6200000002664954</v>
      </c>
      <c r="E78" s="299" t="str">
        <f>CONCATENATE("(",ROUND((D78/$H79)*100,1),")")</f>
        <v>(13.2)</v>
      </c>
      <c r="F78" s="302">
        <f>'Ind T6'!S39</f>
        <v>1.1300000000056194</v>
      </c>
      <c r="G78" s="299" t="str">
        <f>CONCATENATE("(",ROUND((F78/$H79)*100,1),")")</f>
        <v>(3.2)</v>
      </c>
      <c r="H78" s="302">
        <f t="shared" ref="H78" si="71">SUM(B78,D78,F78)</f>
        <v>14.535000000490754</v>
      </c>
      <c r="I78" s="299" t="str">
        <f>CONCATENATE("(",ROUND((H78/$H79)*100,1),")")</f>
        <v>(41.4)</v>
      </c>
      <c r="K78" s="302">
        <f t="shared" ref="K78:K79" si="72">B83-B78</f>
        <v>1.5549999997810442</v>
      </c>
      <c r="L78" s="302">
        <f t="shared" ref="L78:L79" si="73">D83-D78</f>
        <v>0.43299999972736547</v>
      </c>
      <c r="M78" s="302">
        <f t="shared" ref="M78:M79" si="74">F83-F78</f>
        <v>0.16599999999316228</v>
      </c>
      <c r="N78" s="302">
        <f t="shared" ref="N78:N79" si="75">SUM(K78:M78)</f>
        <v>2.1539999995015719</v>
      </c>
    </row>
    <row r="79" spans="1:14" x14ac:dyDescent="0.2">
      <c r="A79" s="282" t="s">
        <v>354</v>
      </c>
      <c r="B79" s="302">
        <f>SUM(B77:B78)</f>
        <v>27.186000000399567</v>
      </c>
      <c r="C79" s="299" t="str">
        <f>CONCATENATE("(",ROUND((B79/$H79)*100,1),")")</f>
        <v>(77.4)</v>
      </c>
      <c r="D79" s="302">
        <f>SUM(D77:D78)</f>
        <v>6.0650000002640123</v>
      </c>
      <c r="E79" s="299" t="str">
        <f>CONCATENATE("(",ROUND((D79/$H79)*100,1),")")</f>
        <v>(17.3)</v>
      </c>
      <c r="F79" s="302">
        <f>SUM(F77:F78)</f>
        <v>1.8510000000079097</v>
      </c>
      <c r="G79" s="299" t="str">
        <f>CONCATENATE("(",ROUND((F79/$H79)*100,1),")")</f>
        <v>(5.3)</v>
      </c>
      <c r="H79" s="302">
        <f>SUM(H77:H78)</f>
        <v>35.102000000671488</v>
      </c>
      <c r="I79" s="299" t="str">
        <f>CONCATENATE("(",ROUND((H79/$H79)*100,1),")")</f>
        <v>(100)</v>
      </c>
      <c r="K79" s="302">
        <f t="shared" si="72"/>
        <v>2.9899999998959643</v>
      </c>
      <c r="L79" s="302">
        <f t="shared" si="73"/>
        <v>0.58099999972108485</v>
      </c>
      <c r="M79" s="302">
        <f t="shared" si="74"/>
        <v>0.26799999999263457</v>
      </c>
      <c r="N79" s="302">
        <f t="shared" si="75"/>
        <v>3.8389999996096837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19.836000000295847</v>
      </c>
      <c r="C82" s="299" t="str">
        <f>CONCATENATE("(",ROUND((B82/$H84)*100,1),")")</f>
        <v>(50.9)</v>
      </c>
      <c r="D82" s="302">
        <f>'Ind T6'!W40</f>
        <v>1.5929999999912359</v>
      </c>
      <c r="E82" s="299" t="str">
        <f>CONCATENATE("(",ROUND((D82/$H84)*100,1),")")</f>
        <v>(4.1)</v>
      </c>
      <c r="F82" s="302">
        <f>'Ind T6'!X40</f>
        <v>0.82300000000176254</v>
      </c>
      <c r="G82" s="299" t="str">
        <f>CONCATENATE("(",ROUND((F82/$H84)*100,1),")")</f>
        <v>(2.1)</v>
      </c>
      <c r="H82" s="302">
        <f>SUM(B82,D82,F82)</f>
        <v>22.252000000288845</v>
      </c>
      <c r="I82" s="299" t="str">
        <f>CONCATENATE("(",ROUND((H82/$H84)*100,1),")")</f>
        <v>(57.1)</v>
      </c>
      <c r="K82" s="302">
        <f>B82-B72</f>
        <v>2.8450000002460278</v>
      </c>
      <c r="L82" s="302">
        <f>D82-D72</f>
        <v>0.27299999999934688</v>
      </c>
      <c r="M82" s="302">
        <f>F82-F72</f>
        <v>0.17000000000232085</v>
      </c>
      <c r="N82" s="302">
        <f>SUM(K82:M82)</f>
        <v>3.2880000002476955</v>
      </c>
    </row>
    <row r="83" spans="1:14" x14ac:dyDescent="0.2">
      <c r="A83" s="282" t="s">
        <v>356</v>
      </c>
      <c r="B83" s="302">
        <f>'Ind T6'!V39</f>
        <v>10.339999999999684</v>
      </c>
      <c r="C83" s="299" t="str">
        <f>CONCATENATE("(",ROUND((B83/$H84)*100,1),")")</f>
        <v>(26.6)</v>
      </c>
      <c r="D83" s="302">
        <f>'Ind T6'!W39</f>
        <v>5.0529999999938608</v>
      </c>
      <c r="E83" s="299" t="str">
        <f>CONCATENATE("(",ROUND((D83/$H84)*100,1),")")</f>
        <v>(13)</v>
      </c>
      <c r="F83" s="302">
        <f>'Ind T6'!X39</f>
        <v>1.2959999999987817</v>
      </c>
      <c r="G83" s="299" t="str">
        <f>CONCATENATE("(",ROUND((F83/$H84)*100,1),")")</f>
        <v>(3.3)</v>
      </c>
      <c r="H83" s="302">
        <f t="shared" ref="H83" si="76">SUM(B83,D83,F83)</f>
        <v>16.688999999992326</v>
      </c>
      <c r="I83" s="299" t="str">
        <f>CONCATENATE("(",ROUND((H83/$H84)*100,1),")")</f>
        <v>(42.9)</v>
      </c>
      <c r="K83" s="302">
        <f t="shared" ref="K83:K84" si="77">B83-B73</f>
        <v>2.606000000039927</v>
      </c>
      <c r="L83" s="302">
        <f t="shared" ref="L83:L84" si="78">D83-D73</f>
        <v>0.82499999986822292</v>
      </c>
      <c r="M83" s="302">
        <f t="shared" ref="M83:M84" si="79">F83-F73</f>
        <v>0.29200000001376814</v>
      </c>
      <c r="N83" s="302">
        <f t="shared" ref="N83:N84" si="80">SUM(K83:M83)</f>
        <v>3.7229999999219183</v>
      </c>
    </row>
    <row r="84" spans="1:14" x14ac:dyDescent="0.2">
      <c r="A84" s="282" t="s">
        <v>354</v>
      </c>
      <c r="B84" s="302">
        <f>SUM(B82:B83)</f>
        <v>30.176000000295531</v>
      </c>
      <c r="C84" s="299" t="str">
        <f>CONCATENATE("(",ROUND((B84/$H84)*100,1),")")</f>
        <v>(77.5)</v>
      </c>
      <c r="D84" s="302">
        <f>SUM(D82:D83)</f>
        <v>6.6459999999850972</v>
      </c>
      <c r="E84" s="299" t="str">
        <f>CONCATENATE("(",ROUND((D84/$H84)*100,1),")")</f>
        <v>(17.1)</v>
      </c>
      <c r="F84" s="302">
        <f>SUM(F82:F83)</f>
        <v>2.1190000000005442</v>
      </c>
      <c r="G84" s="299" t="str">
        <f>CONCATENATE("(",ROUND((F84/$H84)*100,1),")")</f>
        <v>(5.4)</v>
      </c>
      <c r="H84" s="302">
        <f>SUM(H82:H83)</f>
        <v>38.941000000281171</v>
      </c>
      <c r="I84" s="299" t="str">
        <f>CONCATENATE("(",ROUND((H84/$H84)*100,1),")")</f>
        <v>(100)</v>
      </c>
      <c r="K84" s="302">
        <f t="shared" si="77"/>
        <v>5.4510000002859549</v>
      </c>
      <c r="L84" s="302">
        <f t="shared" si="78"/>
        <v>1.0979999998675698</v>
      </c>
      <c r="M84" s="302">
        <f t="shared" si="79"/>
        <v>0.4620000000160891</v>
      </c>
      <c r="N84" s="302">
        <f t="shared" si="80"/>
        <v>7.0110000001696138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46.709999999900838</v>
      </c>
      <c r="C93" s="299" t="str">
        <f>CONCATENATE("(",ROUND((B93/$H95)*100,1),")")</f>
        <v>(68.7)</v>
      </c>
      <c r="D93" s="302">
        <f>'Ind T6'!M65</f>
        <v>1.5229999999945374</v>
      </c>
      <c r="E93" s="299" t="str">
        <f>CONCATENATE("(",ROUND((D93/$H95)*100,1),")")</f>
        <v>(2.2)</v>
      </c>
      <c r="F93" s="302">
        <f>'Ind T6'!N65</f>
        <v>2.4200000000108357</v>
      </c>
      <c r="G93" s="299" t="str">
        <f>CONCATENATE("(",ROUND((F93/$H95)*100,1),")")</f>
        <v>(3.6)</v>
      </c>
      <c r="H93" s="302">
        <f>SUM(B93,D93,F93)</f>
        <v>50.652999999906214</v>
      </c>
      <c r="I93" s="299" t="str">
        <f>CONCATENATE("(",ROUND((H93/$H95)*100,1),")")</f>
        <v>(74.5)</v>
      </c>
      <c r="K93" s="302">
        <f>B98-B93</f>
        <v>-1.9779999998270199</v>
      </c>
      <c r="L93" s="302">
        <f>D98-D93</f>
        <v>-3.7000000000383837E-2</v>
      </c>
      <c r="M93" s="302">
        <f>F98-F93</f>
        <v>9.0000000070351582E-3</v>
      </c>
      <c r="N93" s="302">
        <f>SUM(K93:M93)</f>
        <v>-2.0059999998203684</v>
      </c>
    </row>
    <row r="94" spans="1:14" x14ac:dyDescent="0.2">
      <c r="A94" s="282" t="s">
        <v>356</v>
      </c>
      <c r="B94" s="302">
        <f>'Ind T6'!L64</f>
        <v>11.755999999879927</v>
      </c>
      <c r="C94" s="299" t="str">
        <f>CONCATENATE("(",ROUND((B94/$H95)*100,1),")")</f>
        <v>(17.3)</v>
      </c>
      <c r="D94" s="302">
        <f>'Ind T6'!M64</f>
        <v>3.9130000000558924</v>
      </c>
      <c r="E94" s="299" t="str">
        <f>CONCATENATE("(",ROUND((D94/$H95)*100,1),")")</f>
        <v>(5.8)</v>
      </c>
      <c r="F94" s="302">
        <f>'Ind T6'!N64</f>
        <v>1.6739999999817039</v>
      </c>
      <c r="G94" s="299" t="str">
        <f>CONCATENATE("(",ROUND((F94/$H95)*100,1),")")</f>
        <v>(2.5)</v>
      </c>
      <c r="H94" s="302">
        <f t="shared" ref="H94" si="81">SUM(B94,D94,F94)</f>
        <v>17.342999999917524</v>
      </c>
      <c r="I94" s="299" t="str">
        <f>CONCATENATE("(",ROUND((H94/$H95)*100,1),")")</f>
        <v>(25.5)</v>
      </c>
      <c r="K94" s="302">
        <f t="shared" ref="K94:K95" si="82">B99-B94</f>
        <v>-1.0759999997587961</v>
      </c>
      <c r="L94" s="302">
        <f t="shared" ref="L94:L95" si="83">D99-D94</f>
        <v>-0.1769999999441505</v>
      </c>
      <c r="M94" s="302">
        <f t="shared" ref="M94:M95" si="84">F99-F94</f>
        <v>-5.6999999986149907E-2</v>
      </c>
      <c r="N94" s="302">
        <f t="shared" ref="N94:N95" si="85">SUM(K94:M94)</f>
        <v>-1.3099999996890965</v>
      </c>
    </row>
    <row r="95" spans="1:14" x14ac:dyDescent="0.2">
      <c r="A95" s="282" t="s">
        <v>354</v>
      </c>
      <c r="B95" s="302">
        <f>SUM(B93:B94)</f>
        <v>58.465999999780763</v>
      </c>
      <c r="C95" s="299" t="str">
        <f>CONCATENATE("(",ROUND((B95/$H95)*100,1),")")</f>
        <v>(86)</v>
      </c>
      <c r="D95" s="302">
        <f>SUM(D93:D94)</f>
        <v>5.4360000000504298</v>
      </c>
      <c r="E95" s="299" t="str">
        <f>CONCATENATE("(",ROUND((D95/$H95)*100,1),")")</f>
        <v>(8)</v>
      </c>
      <c r="F95" s="302">
        <f>SUM(F93:F94)</f>
        <v>4.0939999999925396</v>
      </c>
      <c r="G95" s="299" t="str">
        <f>CONCATENATE("(",ROUND((F95/$H95)*100,1),")")</f>
        <v>(6)</v>
      </c>
      <c r="H95" s="302">
        <f>SUM(H93:H94)</f>
        <v>67.995999999823738</v>
      </c>
      <c r="I95" s="299" t="str">
        <f>CONCATENATE("(",ROUND((H95/$H95)*100,1),")")</f>
        <v>(100)</v>
      </c>
      <c r="K95" s="302">
        <f t="shared" si="82"/>
        <v>-3.0539999995858125</v>
      </c>
      <c r="L95" s="302">
        <f t="shared" si="83"/>
        <v>-0.21399999994453456</v>
      </c>
      <c r="M95" s="302">
        <f t="shared" si="84"/>
        <v>-4.7999999979114527E-2</v>
      </c>
      <c r="N95" s="302">
        <f t="shared" si="85"/>
        <v>-3.3159999995094616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44.732000000073818</v>
      </c>
      <c r="C98" s="299" t="str">
        <f>CONCATENATE("(",ROUND((B98/$H100)*100,1),")")</f>
        <v>(69.2)</v>
      </c>
      <c r="D98" s="302">
        <f>'Ind T6'!R65</f>
        <v>1.4859999999941536</v>
      </c>
      <c r="E98" s="299" t="str">
        <f>CONCATENATE("(",ROUND((D98/$H100)*100,1),")")</f>
        <v>(2.3)</v>
      </c>
      <c r="F98" s="302">
        <f>'Ind T6'!S65</f>
        <v>2.4290000000178709</v>
      </c>
      <c r="G98" s="299" t="str">
        <f>CONCATENATE("(",ROUND((F98/$H100)*100,1),")")</f>
        <v>(3.8)</v>
      </c>
      <c r="H98" s="302">
        <f>SUM(B98,D98,F98)</f>
        <v>48.647000000085846</v>
      </c>
      <c r="I98" s="299" t="str">
        <f>CONCATENATE("(",ROUND((H98/$H100)*100,1),")")</f>
        <v>(75.2)</v>
      </c>
      <c r="K98" s="302">
        <f>B103-B98</f>
        <v>-9.8549999999238338</v>
      </c>
      <c r="L98" s="302">
        <f>D103-D98</f>
        <v>-0.27100000000412838</v>
      </c>
      <c r="M98" s="302">
        <f>F103-F98</f>
        <v>-0.38900000000324875</v>
      </c>
      <c r="N98" s="302">
        <f>SUM(K98:M98)</f>
        <v>-10.514999999931211</v>
      </c>
    </row>
    <row r="99" spans="1:14" x14ac:dyDescent="0.2">
      <c r="A99" s="282" t="s">
        <v>356</v>
      </c>
      <c r="B99" s="302">
        <f>'Ind T6'!Q64</f>
        <v>10.680000000121131</v>
      </c>
      <c r="C99" s="299" t="str">
        <f>CONCATENATE("(",ROUND((B99/$H100)*100,1),")")</f>
        <v>(16.5)</v>
      </c>
      <c r="D99" s="302">
        <f>'Ind T6'!R64</f>
        <v>3.7360000001117419</v>
      </c>
      <c r="E99" s="299" t="str">
        <f>CONCATENATE("(",ROUND((D99/$H100)*100,1),")")</f>
        <v>(5.8)</v>
      </c>
      <c r="F99" s="302">
        <f>'Ind T6'!S64</f>
        <v>1.616999999995554</v>
      </c>
      <c r="G99" s="299" t="str">
        <f>CONCATENATE("(",ROUND((F99/$H100)*100,1),")")</f>
        <v>(2.5)</v>
      </c>
      <c r="H99" s="302">
        <f t="shared" ref="H99" si="86">SUM(B99,D99,F99)</f>
        <v>16.033000000228427</v>
      </c>
      <c r="I99" s="299" t="str">
        <f>CONCATENATE("(",ROUND((H99/$H100)*100,1),")")</f>
        <v>(24.8)</v>
      </c>
      <c r="K99" s="302">
        <f t="shared" ref="K99:K100" si="87">B104-B99</f>
        <v>-2.8560000001238484</v>
      </c>
      <c r="L99" s="302">
        <f t="shared" ref="L99:L100" si="88">D104-D99</f>
        <v>-0.84800000010652754</v>
      </c>
      <c r="M99" s="302">
        <f t="shared" ref="M99:M100" si="89">F104-F99</f>
        <v>-0.26299999999934487</v>
      </c>
      <c r="N99" s="302">
        <f t="shared" ref="N99:N100" si="90">SUM(K99:M99)</f>
        <v>-3.9670000002297208</v>
      </c>
    </row>
    <row r="100" spans="1:14" x14ac:dyDescent="0.2">
      <c r="A100" s="282" t="s">
        <v>354</v>
      </c>
      <c r="B100" s="302">
        <f>SUM(B98:B99)</f>
        <v>55.412000000194951</v>
      </c>
      <c r="C100" s="299" t="str">
        <f>CONCATENATE("(",ROUND((B100/$H100)*100,1),")")</f>
        <v>(85.7)</v>
      </c>
      <c r="D100" s="302">
        <f>SUM(D98:D99)</f>
        <v>5.2220000001058953</v>
      </c>
      <c r="E100" s="299" t="str">
        <f>CONCATENATE("(",ROUND((D100/$H100)*100,1),")")</f>
        <v>(8.1)</v>
      </c>
      <c r="F100" s="302">
        <f>SUM(F98:F99)</f>
        <v>4.0460000000134251</v>
      </c>
      <c r="G100" s="299" t="str">
        <f>CONCATENATE("(",ROUND((F100/$H100)*100,1),")")</f>
        <v>(6.3)</v>
      </c>
      <c r="H100" s="302">
        <f>SUM(H98:H99)</f>
        <v>64.680000000314266</v>
      </c>
      <c r="I100" s="299" t="str">
        <f>CONCATENATE("(",ROUND((H100/$H100)*100,1),")")</f>
        <v>(100)</v>
      </c>
      <c r="K100" s="302">
        <f t="shared" si="87"/>
        <v>-12.711000000047683</v>
      </c>
      <c r="L100" s="302">
        <f t="shared" si="88"/>
        <v>-1.1190000001106561</v>
      </c>
      <c r="M100" s="302">
        <f t="shared" si="89"/>
        <v>-0.65200000000259362</v>
      </c>
      <c r="N100" s="302">
        <f t="shared" si="90"/>
        <v>-14.482000000160934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34.877000000149984</v>
      </c>
      <c r="C103" s="299" t="str">
        <f>CONCATENATE("(",ROUND((B103/$H105)*100,1),")")</f>
        <v>(69.5)</v>
      </c>
      <c r="D103" s="302">
        <f>'Ind T6'!W65</f>
        <v>1.2149999999900252</v>
      </c>
      <c r="E103" s="299" t="str">
        <f>CONCATENATE("(",ROUND((D103/$H105)*100,1),")")</f>
        <v>(2.4)</v>
      </c>
      <c r="F103" s="302">
        <f>'Ind T6'!X65</f>
        <v>2.0400000000146221</v>
      </c>
      <c r="G103" s="299" t="str">
        <f>CONCATENATE("(",ROUND((F103/$H105)*100,1),")")</f>
        <v>(4.1)</v>
      </c>
      <c r="H103" s="302">
        <f>SUM(B103,D103,F103)</f>
        <v>38.132000000154633</v>
      </c>
      <c r="I103" s="299" t="str">
        <f>CONCATENATE("(",ROUND((H103/$H105)*100,1),")")</f>
        <v>(76)</v>
      </c>
      <c r="K103" s="302">
        <f>B103-B93</f>
        <v>-11.832999999750854</v>
      </c>
      <c r="L103" s="302">
        <f>D103-D93</f>
        <v>-0.30800000000451222</v>
      </c>
      <c r="M103" s="302">
        <f>F103-F93</f>
        <v>-0.37999999999621359</v>
      </c>
      <c r="N103" s="302">
        <f>SUM(K103:M103)</f>
        <v>-12.520999999751579</v>
      </c>
    </row>
    <row r="104" spans="1:14" x14ac:dyDescent="0.2">
      <c r="A104" s="282" t="s">
        <v>356</v>
      </c>
      <c r="B104" s="302">
        <f>'Ind T6'!V64</f>
        <v>7.8239999999972829</v>
      </c>
      <c r="C104" s="299" t="str">
        <f>CONCATENATE("(",ROUND((B104/$H105)*100,1),")")</f>
        <v>(15.6)</v>
      </c>
      <c r="D104" s="302">
        <f>'Ind T6'!W64</f>
        <v>2.8880000000052144</v>
      </c>
      <c r="E104" s="299" t="str">
        <f>CONCATENATE("(",ROUND((D104/$H105)*100,1),")")</f>
        <v>(5.8)</v>
      </c>
      <c r="F104" s="302">
        <f>'Ind T6'!X64</f>
        <v>1.3539999999962091</v>
      </c>
      <c r="G104" s="299" t="str">
        <f>CONCATENATE("(",ROUND((F104/$H105)*100,1),")")</f>
        <v>(2.7)</v>
      </c>
      <c r="H104" s="302">
        <f t="shared" ref="H104" si="91">SUM(B104,D104,F104)</f>
        <v>12.065999999998706</v>
      </c>
      <c r="I104" s="299" t="str">
        <f>CONCATENATE("(",ROUND((H104/$H105)*100,1),")")</f>
        <v>(24)</v>
      </c>
      <c r="K104" s="302">
        <f t="shared" ref="K104:K105" si="92">B104-B94</f>
        <v>-3.9319999998826445</v>
      </c>
      <c r="L104" s="302">
        <f t="shared" ref="L104:L105" si="93">D104-D94</f>
        <v>-1.025000000050678</v>
      </c>
      <c r="M104" s="302">
        <f t="shared" ref="M104:M105" si="94">F104-F94</f>
        <v>-0.31999999998549478</v>
      </c>
      <c r="N104" s="302">
        <f t="shared" ref="N104:N105" si="95">SUM(K104:M104)</f>
        <v>-5.2769999999188171</v>
      </c>
    </row>
    <row r="105" spans="1:14" x14ac:dyDescent="0.2">
      <c r="A105" s="282" t="s">
        <v>354</v>
      </c>
      <c r="B105" s="302">
        <f>SUM(B103:B104)</f>
        <v>42.701000000147268</v>
      </c>
      <c r="C105" s="299" t="str">
        <f>CONCATENATE("(",ROUND((B105/$H105)*100,1),")")</f>
        <v>(85.1)</v>
      </c>
      <c r="D105" s="302">
        <f>SUM(D103:D104)</f>
        <v>4.1029999999952391</v>
      </c>
      <c r="E105" s="299" t="str">
        <f>CONCATENATE("(",ROUND((D105/$H105)*100,1),")")</f>
        <v>(8.2)</v>
      </c>
      <c r="F105" s="302">
        <f>SUM(F103:F104)</f>
        <v>3.3940000000108315</v>
      </c>
      <c r="G105" s="299" t="str">
        <f>CONCATENATE("(",ROUND((F105/$H105)*100,1),")")</f>
        <v>(6.8)</v>
      </c>
      <c r="H105" s="302">
        <f>SUM(H103:H104)</f>
        <v>50.198000000153343</v>
      </c>
      <c r="I105" s="299" t="str">
        <f>CONCATENATE("(",ROUND((H105/$H105)*100,1),")")</f>
        <v>(100)</v>
      </c>
      <c r="K105" s="302">
        <f t="shared" si="92"/>
        <v>-15.764999999633496</v>
      </c>
      <c r="L105" s="302">
        <f t="shared" si="93"/>
        <v>-1.3330000000551907</v>
      </c>
      <c r="M105" s="302">
        <f t="shared" si="94"/>
        <v>-0.69999999998170814</v>
      </c>
      <c r="N105" s="302">
        <f t="shared" si="95"/>
        <v>-17.797999999670395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128.8849999998678</v>
      </c>
      <c r="C114" s="299" t="str">
        <f>CONCATENATE("(",ROUND((B114/$H116)*100,1),")")</f>
        <v>(65.9)</v>
      </c>
      <c r="D114" s="302">
        <f>'Ind T6'!M155</f>
        <v>5.4810000000066257</v>
      </c>
      <c r="E114" s="299" t="str">
        <f>CONCATENATE("(",ROUND((D114/$H116)*100,1),")")</f>
        <v>(2.8)</v>
      </c>
      <c r="F114" s="302">
        <f>'Ind T6'!N155</f>
        <v>13.034000000000152</v>
      </c>
      <c r="G114" s="299" t="str">
        <f>CONCATENATE("(",ROUND((F114/$H116)*100,1),")")</f>
        <v>(6.7)</v>
      </c>
      <c r="H114" s="302">
        <f>SUM(B114,D114,F114)</f>
        <v>147.39999999987458</v>
      </c>
      <c r="I114" s="299" t="str">
        <f>CONCATENATE("(",ROUND((H114/$H116)*100,1),")")</f>
        <v>(75.3)</v>
      </c>
      <c r="K114" s="302">
        <f>B119-B114</f>
        <v>-8.7189999994574237</v>
      </c>
      <c r="L114" s="302">
        <f>D119-D114</f>
        <v>-0.34300000000014386</v>
      </c>
      <c r="M114" s="302">
        <f>F119-F114</f>
        <v>-0.84500000009433585</v>
      </c>
      <c r="N114" s="302">
        <f>SUM(K114:M114)</f>
        <v>-9.9069999995519034</v>
      </c>
    </row>
    <row r="115" spans="1:14" x14ac:dyDescent="0.2">
      <c r="A115" s="282" t="s">
        <v>356</v>
      </c>
      <c r="B115" s="302">
        <f>'Ind T6'!L154</f>
        <v>30.098999999665267</v>
      </c>
      <c r="C115" s="299" t="str">
        <f>CONCATENATE("(",ROUND((B115/$H116)*100,1),")")</f>
        <v>(15.4)</v>
      </c>
      <c r="D115" s="302">
        <f>'Ind T6'!M154</f>
        <v>12.127000000201729</v>
      </c>
      <c r="E115" s="299" t="str">
        <f>CONCATENATE("(",ROUND((D115/$H116)*100,1),")")</f>
        <v>(6.2)</v>
      </c>
      <c r="F115" s="302">
        <f>'Ind T6'!N154</f>
        <v>5.9949999998785071</v>
      </c>
      <c r="G115" s="299" t="str">
        <f>CONCATENATE("(",ROUND((F115/$H116)*100,1),")")</f>
        <v>(3.1)</v>
      </c>
      <c r="H115" s="302">
        <f t="shared" ref="H115" si="96">SUM(B115,D115,F115)</f>
        <v>48.220999999745509</v>
      </c>
      <c r="I115" s="299" t="str">
        <f>CONCATENATE("(",ROUND((H115/$H116)*100,1),")")</f>
        <v>(24.7)</v>
      </c>
      <c r="K115" s="302">
        <f t="shared" ref="K115:K116" si="97">B120-B115</f>
        <v>-1.8109999992803871</v>
      </c>
      <c r="L115" s="302">
        <f t="shared" ref="L115:L116" si="98">D120-D115</f>
        <v>-0.70899999979655703</v>
      </c>
      <c r="M115" s="302">
        <f t="shared" ref="M115:M116" si="99">F120-F115</f>
        <v>-0.55799999991088889</v>
      </c>
      <c r="N115" s="302">
        <f t="shared" ref="N115:N116" si="100">SUM(K115:M115)</f>
        <v>-3.0779999989878331</v>
      </c>
    </row>
    <row r="116" spans="1:14" x14ac:dyDescent="0.2">
      <c r="A116" s="282" t="s">
        <v>354</v>
      </c>
      <c r="B116" s="302">
        <f>SUM(B114:B115)</f>
        <v>158.98399999953307</v>
      </c>
      <c r="C116" s="299" t="str">
        <f>CONCATENATE("(",ROUND((B116/$H116)*100,1),")")</f>
        <v>(81.3)</v>
      </c>
      <c r="D116" s="302">
        <f>SUM(D114:D115)</f>
        <v>17.608000000208357</v>
      </c>
      <c r="E116" s="299" t="str">
        <f>CONCATENATE("(",ROUND((D116/$H116)*100,1),")")</f>
        <v>(9)</v>
      </c>
      <c r="F116" s="302">
        <f>SUM(F114:F115)</f>
        <v>19.028999999878657</v>
      </c>
      <c r="G116" s="299" t="str">
        <f>CONCATENATE("(",ROUND((F116/$H116)*100,1),")")</f>
        <v>(9.7)</v>
      </c>
      <c r="H116" s="302">
        <f>SUM(H114:H115)</f>
        <v>195.6209999996201</v>
      </c>
      <c r="I116" s="299" t="str">
        <f>CONCATENATE("(",ROUND((H116/$H116)*100,1),")")</f>
        <v>(100)</v>
      </c>
      <c r="K116" s="302">
        <f t="shared" si="97"/>
        <v>-10.529999998737821</v>
      </c>
      <c r="L116" s="302">
        <f t="shared" si="98"/>
        <v>-1.0519999997967027</v>
      </c>
      <c r="M116" s="302">
        <f t="shared" si="99"/>
        <v>-1.4030000000052212</v>
      </c>
      <c r="N116" s="302">
        <f t="shared" si="100"/>
        <v>-12.984999998539745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120.16600000041038</v>
      </c>
      <c r="C119" s="299" t="str">
        <f>CONCATENATE("(",ROUND((B119/$H121)*100,1),")")</f>
        <v>(65.8)</v>
      </c>
      <c r="D119" s="302">
        <f>'Ind T6'!R155</f>
        <v>5.1380000000064818</v>
      </c>
      <c r="E119" s="299" t="str">
        <f>CONCATENATE("(",ROUND((D119/$H121)*100,1),")")</f>
        <v>(2.8)</v>
      </c>
      <c r="F119" s="302">
        <f>'Ind T6'!S155</f>
        <v>12.188999999905816</v>
      </c>
      <c r="G119" s="299" t="str">
        <f>CONCATENATE("(",ROUND((F119/$H121)*100,1),")")</f>
        <v>(6.7)</v>
      </c>
      <c r="H119" s="302">
        <f>SUM(B119,D119,F119)</f>
        <v>137.49300000032267</v>
      </c>
      <c r="I119" s="299" t="str">
        <f>CONCATENATE("(",ROUND((H119/$H121)*100,1),")")</f>
        <v>(75.3)</v>
      </c>
      <c r="K119" s="302">
        <f>B124-B119</f>
        <v>-14.199000000009917</v>
      </c>
      <c r="L119" s="302">
        <f>D124-D119</f>
        <v>-0.5199999999939271</v>
      </c>
      <c r="M119" s="302">
        <f>F124-F119</f>
        <v>-0.9019999999364483</v>
      </c>
      <c r="N119" s="302">
        <f>SUM(K119:M119)</f>
        <v>-15.620999999940294</v>
      </c>
    </row>
    <row r="120" spans="1:14" x14ac:dyDescent="0.2">
      <c r="A120" s="282" t="s">
        <v>356</v>
      </c>
      <c r="B120" s="302">
        <f>'Ind T6'!Q154</f>
        <v>28.28800000038488</v>
      </c>
      <c r="C120" s="299" t="str">
        <f>CONCATENATE("(",ROUND((B120/$H121)*100,1),")")</f>
        <v>(15.5)</v>
      </c>
      <c r="D120" s="302">
        <f>'Ind T6'!R154</f>
        <v>11.418000000405172</v>
      </c>
      <c r="E120" s="299" t="str">
        <f>CONCATENATE("(",ROUND((D120/$H121)*100,1),")")</f>
        <v>(6.3)</v>
      </c>
      <c r="F120" s="302">
        <f>'Ind T6'!S154</f>
        <v>5.4369999999676182</v>
      </c>
      <c r="G120" s="299" t="str">
        <f>CONCATENATE("(",ROUND((F120/$H121)*100,1),")")</f>
        <v>(3)</v>
      </c>
      <c r="H120" s="302">
        <f t="shared" ref="H120" si="101">SUM(B120,D120,F120)</f>
        <v>45.143000000757674</v>
      </c>
      <c r="I120" s="299" t="str">
        <f>CONCATENATE("(",ROUND((H120/$H121)*100,1),")")</f>
        <v>(24.7)</v>
      </c>
      <c r="K120" s="302">
        <f t="shared" ref="K120:K121" si="102">B125-B120</f>
        <v>-2.4500000004074636</v>
      </c>
      <c r="L120" s="302">
        <f t="shared" ref="L120:L121" si="103">D125-D120</f>
        <v>-0.98700000035530167</v>
      </c>
      <c r="M120" s="302">
        <f t="shared" ref="M120:M121" si="104">F125-F120</f>
        <v>-0.56999999991817152</v>
      </c>
      <c r="N120" s="302">
        <f t="shared" ref="N120:N121" si="105">SUM(K120:M120)</f>
        <v>-4.0070000006809368</v>
      </c>
    </row>
    <row r="121" spans="1:14" x14ac:dyDescent="0.2">
      <c r="A121" s="282" t="s">
        <v>354</v>
      </c>
      <c r="B121" s="302">
        <f>SUM(B119:B120)</f>
        <v>148.45400000079525</v>
      </c>
      <c r="C121" s="299" t="str">
        <f>CONCATENATE("(",ROUND((B121/$H121)*100,1),")")</f>
        <v>(81.3)</v>
      </c>
      <c r="D121" s="302">
        <f>SUM(D119:D120)</f>
        <v>16.556000000411654</v>
      </c>
      <c r="E121" s="299" t="str">
        <f>CONCATENATE("(",ROUND((D121/$H121)*100,1),")")</f>
        <v>(9.1)</v>
      </c>
      <c r="F121" s="302">
        <f>SUM(F119:F120)</f>
        <v>17.625999999873436</v>
      </c>
      <c r="G121" s="299" t="str">
        <f>CONCATENATE("(",ROUND((F121/$H121)*100,1),")")</f>
        <v>(9.7)</v>
      </c>
      <c r="H121" s="302">
        <f>SUM(H119:H120)</f>
        <v>182.63600000108033</v>
      </c>
      <c r="I121" s="299" t="str">
        <f>CONCATENATE("(",ROUND((H121/$H121)*100,1),")")</f>
        <v>(100)</v>
      </c>
      <c r="K121" s="302">
        <f t="shared" si="102"/>
        <v>-16.649000000417374</v>
      </c>
      <c r="L121" s="302">
        <f t="shared" si="103"/>
        <v>-1.5070000003492297</v>
      </c>
      <c r="M121" s="302">
        <f t="shared" si="104"/>
        <v>-1.4719999998546207</v>
      </c>
      <c r="N121" s="302">
        <f t="shared" si="105"/>
        <v>-19.628000000621224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105.96700000040046</v>
      </c>
      <c r="C124" s="299" t="str">
        <f>CONCATENATE("(",ROUND((B124/$H126)*100,1),")")</f>
        <v>(65)</v>
      </c>
      <c r="D124" s="302">
        <f>'Ind T6'!W155</f>
        <v>4.6180000000125547</v>
      </c>
      <c r="E124" s="299" t="str">
        <f>CONCATENATE("(",ROUND((D124/$H126)*100,1),")")</f>
        <v>(2.8)</v>
      </c>
      <c r="F124" s="302">
        <f>'Ind T6'!X155</f>
        <v>11.286999999969368</v>
      </c>
      <c r="G124" s="299" t="str">
        <f>CONCATENATE("(",ROUND((F124/$H126)*100,1),")")</f>
        <v>(6.9)</v>
      </c>
      <c r="H124" s="302">
        <f>SUM(B124,D124,F124)</f>
        <v>121.87200000038239</v>
      </c>
      <c r="I124" s="299" t="str">
        <f>CONCATENATE("(",ROUND((H124/$H126)*100,1),")")</f>
        <v>(74.8)</v>
      </c>
      <c r="K124" s="302">
        <f>B124-B114</f>
        <v>-22.917999999467341</v>
      </c>
      <c r="L124" s="302">
        <f>D124-D114</f>
        <v>-0.86299999999407095</v>
      </c>
      <c r="M124" s="302">
        <f>F124-F114</f>
        <v>-1.7470000000307842</v>
      </c>
      <c r="N124" s="302">
        <f>SUM(K124:M124)</f>
        <v>-25.527999999492195</v>
      </c>
    </row>
    <row r="125" spans="1:14" x14ac:dyDescent="0.2">
      <c r="A125" s="282" t="s">
        <v>356</v>
      </c>
      <c r="B125" s="302">
        <f>'Ind T6'!V154</f>
        <v>25.837999999977416</v>
      </c>
      <c r="C125" s="299" t="str">
        <f>CONCATENATE("(",ROUND((B125/$H126)*100,1),")")</f>
        <v>(15.9)</v>
      </c>
      <c r="D125" s="302">
        <f>'Ind T6'!W154</f>
        <v>10.43100000004987</v>
      </c>
      <c r="E125" s="299" t="str">
        <f>CONCATENATE("(",ROUND((D125/$H126)*100,1),")")</f>
        <v>(6.4)</v>
      </c>
      <c r="F125" s="302">
        <f>'Ind T6'!X154</f>
        <v>4.8670000000494467</v>
      </c>
      <c r="G125" s="299" t="str">
        <f>CONCATENATE("(",ROUND((F125/$H126)*100,1),")")</f>
        <v>(3)</v>
      </c>
      <c r="H125" s="302">
        <f t="shared" ref="H125" si="106">SUM(B125,D125,F125)</f>
        <v>41.136000000076734</v>
      </c>
      <c r="I125" s="299" t="str">
        <f>CONCATENATE("(",ROUND((H125/$H126)*100,1),")")</f>
        <v>(25.2)</v>
      </c>
      <c r="K125" s="302">
        <f t="shared" ref="K125:K126" si="107">B125-B115</f>
        <v>-4.2609999996878507</v>
      </c>
      <c r="L125" s="302">
        <f t="shared" ref="L125:L126" si="108">D125-D115</f>
        <v>-1.6960000001518587</v>
      </c>
      <c r="M125" s="302">
        <f t="shared" ref="M125:M126" si="109">F125-F115</f>
        <v>-1.1279999998290604</v>
      </c>
      <c r="N125" s="302">
        <f t="shared" ref="N125:N126" si="110">SUM(K125:M125)</f>
        <v>-7.0849999996687698</v>
      </c>
    </row>
    <row r="126" spans="1:14" x14ac:dyDescent="0.2">
      <c r="A126" s="282" t="s">
        <v>354</v>
      </c>
      <c r="B126" s="302">
        <f>SUM(B124:B125)</f>
        <v>131.80500000037787</v>
      </c>
      <c r="C126" s="299" t="str">
        <f>CONCATENATE("(",ROUND((B126/$H126)*100,1),")")</f>
        <v>(80.9)</v>
      </c>
      <c r="D126" s="302">
        <f>SUM(D124:D125)</f>
        <v>15.049000000062424</v>
      </c>
      <c r="E126" s="299" t="str">
        <f>CONCATENATE("(",ROUND((D126/$H126)*100,1),")")</f>
        <v>(9.2)</v>
      </c>
      <c r="F126" s="302">
        <f>SUM(F124:F125)</f>
        <v>16.154000000018815</v>
      </c>
      <c r="G126" s="299" t="str">
        <f>CONCATENATE("(",ROUND((F126/$H126)*100,1),")")</f>
        <v>(9.9)</v>
      </c>
      <c r="H126" s="302">
        <f>SUM(H124:H125)</f>
        <v>163.00800000045911</v>
      </c>
      <c r="I126" s="299" t="str">
        <f>CONCATENATE("(",ROUND((H126/$H126)*100,1),")")</f>
        <v>(100)</v>
      </c>
      <c r="K126" s="302">
        <f t="shared" si="107"/>
        <v>-27.178999999155195</v>
      </c>
      <c r="L126" s="302">
        <f t="shared" si="108"/>
        <v>-2.5590000001459323</v>
      </c>
      <c r="M126" s="302">
        <f t="shared" si="109"/>
        <v>-2.8749999998598419</v>
      </c>
      <c r="N126" s="302">
        <f t="shared" si="110"/>
        <v>-32.612999999160969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15.564999999903623</v>
      </c>
      <c r="C135" s="299" t="str">
        <f>CONCATENATE("(",ROUND((B135/$H137)*100,1),")")</f>
        <v>(65.2)</v>
      </c>
      <c r="D135" s="302">
        <f>'Ind T6'!M165</f>
        <v>0.23899999999978713</v>
      </c>
      <c r="E135" s="299" t="str">
        <f>CONCATENATE("(",ROUND((D135/$H137)*100,1),")")</f>
        <v>(1)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15.803999999903411</v>
      </c>
      <c r="I135" s="299" t="str">
        <f>CONCATENATE("(",ROUND((H135/$H137)*100,1),")")</f>
        <v>(66.2)</v>
      </c>
      <c r="K135" s="302">
        <f>B140-B135</f>
        <v>-0.46099999997700536</v>
      </c>
      <c r="L135" s="302">
        <f>D140-D135</f>
        <v>-1.9999999991327788E-3</v>
      </c>
      <c r="M135" s="302">
        <f>F140-F135</f>
        <v>0</v>
      </c>
      <c r="N135" s="302">
        <f>SUM(K135:M135)</f>
        <v>-0.46299999997613817</v>
      </c>
    </row>
    <row r="136" spans="1:14" x14ac:dyDescent="0.2">
      <c r="A136" s="282" t="s">
        <v>356</v>
      </c>
      <c r="B136" s="302">
        <f>'Ind T6'!L164</f>
        <v>4.7829999999959476</v>
      </c>
      <c r="C136" s="299" t="str">
        <f>CONCATENATE("(",ROUND((B136/$H137)*100,1),")")</f>
        <v>(20)</v>
      </c>
      <c r="D136" s="302">
        <f>'Ind T6'!M164</f>
        <v>1.3020000000365173</v>
      </c>
      <c r="E136" s="299" t="str">
        <f>CONCATENATE("(",ROUND((D136/$H137)*100,1),")")</f>
        <v>(5.5)</v>
      </c>
      <c r="F136" s="302">
        <f>'Ind T6'!N164</f>
        <v>1.9959999999930995</v>
      </c>
      <c r="G136" s="299" t="str">
        <f>CONCATENATE("(",ROUND((F136/$H137)*100,1),")")</f>
        <v>(8.4)</v>
      </c>
      <c r="H136" s="302">
        <f t="shared" ref="H136" si="111">SUM(B136,D136,F136)</f>
        <v>8.0810000000255648</v>
      </c>
      <c r="I136" s="299" t="str">
        <f>CONCATENATE("(",ROUND((H136/$H137)*100,1),")")</f>
        <v>(33.8)</v>
      </c>
      <c r="K136" s="302">
        <f t="shared" ref="K136:K137" si="112">B141-B136</f>
        <v>-6.7999999807418554E-2</v>
      </c>
      <c r="L136" s="302">
        <f t="shared" ref="L136:L137" si="113">D141-D136</f>
        <v>-2.9999999966808577E-2</v>
      </c>
      <c r="M136" s="302">
        <f t="shared" ref="M136:M137" si="114">F141-F136</f>
        <v>-7.3999999973601183E-2</v>
      </c>
      <c r="N136" s="302">
        <f t="shared" ref="N136:N137" si="115">SUM(K136:M136)</f>
        <v>-0.17199999974782831</v>
      </c>
    </row>
    <row r="137" spans="1:14" x14ac:dyDescent="0.2">
      <c r="A137" s="282" t="s">
        <v>354</v>
      </c>
      <c r="B137" s="302">
        <f>SUM(B135:B136)</f>
        <v>20.347999999899571</v>
      </c>
      <c r="C137" s="299" t="str">
        <f>CONCATENATE("(",ROUND((B137/$H137)*100,1),")")</f>
        <v>(85.2)</v>
      </c>
      <c r="D137" s="302">
        <f>SUM(D135:D136)</f>
        <v>1.5410000000363044</v>
      </c>
      <c r="E137" s="299" t="str">
        <f>CONCATENATE("(",ROUND((D137/$H137)*100,1),")")</f>
        <v>(6.5)</v>
      </c>
      <c r="F137" s="302">
        <f>SUM(F135:F136)</f>
        <v>1.9959999999930995</v>
      </c>
      <c r="G137" s="299" t="str">
        <f>CONCATENATE("(",ROUND((F137/$H137)*100,1),")")</f>
        <v>(8.4)</v>
      </c>
      <c r="H137" s="302">
        <f>SUM(H135:H136)</f>
        <v>23.884999999928976</v>
      </c>
      <c r="I137" s="299" t="str">
        <f>CONCATENATE("(",ROUND((H137/$H137)*100,1),")")</f>
        <v>(100)</v>
      </c>
      <c r="K137" s="302">
        <f t="shared" si="112"/>
        <v>-0.5289999997844248</v>
      </c>
      <c r="L137" s="302">
        <f t="shared" si="113"/>
        <v>-3.1999999965941273E-2</v>
      </c>
      <c r="M137" s="302">
        <f t="shared" si="114"/>
        <v>-7.3999999973601183E-2</v>
      </c>
      <c r="N137" s="302">
        <f t="shared" si="115"/>
        <v>-0.63499999972396726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15.103999999926618</v>
      </c>
      <c r="C140" s="299" t="str">
        <f>CONCATENATE("(",ROUND((B140/$H142)*100,1),")")</f>
        <v>(65)</v>
      </c>
      <c r="D140" s="302">
        <f>'Ind T6'!R165</f>
        <v>0.23700000000065435</v>
      </c>
      <c r="E140" s="299" t="str">
        <f>CONCATENATE("(",ROUND((D140/$H142)*100,1),")")</f>
        <v>(1)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15.340999999927272</v>
      </c>
      <c r="I140" s="299" t="str">
        <f>CONCATENATE("(",ROUND((H140/$H142)*100,1),")")</f>
        <v>(66)</v>
      </c>
      <c r="K140" s="302">
        <f>B145-B140</f>
        <v>-1.600000011602809E-2</v>
      </c>
      <c r="L140" s="302">
        <f>D145-D140</f>
        <v>1.0000000000466192E-2</v>
      </c>
      <c r="M140" s="302">
        <f>F145-F140</f>
        <v>0</v>
      </c>
      <c r="N140" s="302">
        <f>SUM(K140:M140)</f>
        <v>-6.0000001155618987E-3</v>
      </c>
    </row>
    <row r="141" spans="1:14" x14ac:dyDescent="0.2">
      <c r="A141" s="282" t="s">
        <v>356</v>
      </c>
      <c r="B141" s="302">
        <f>'Ind T6'!Q164</f>
        <v>4.7150000001885291</v>
      </c>
      <c r="C141" s="299" t="str">
        <f>CONCATENATE("(",ROUND((B141/$H142)*100,1),")")</f>
        <v>(20.3)</v>
      </c>
      <c r="D141" s="302">
        <f>'Ind T6'!R164</f>
        <v>1.2720000000697087</v>
      </c>
      <c r="E141" s="299" t="str">
        <f>CONCATENATE("(",ROUND((D141/$H142)*100,1),")")</f>
        <v>(5.5)</v>
      </c>
      <c r="F141" s="302">
        <f>'Ind T6'!S164</f>
        <v>1.9220000000194983</v>
      </c>
      <c r="G141" s="299" t="str">
        <f>CONCATENATE("(",ROUND((F141/$H142)*100,1),")")</f>
        <v>(8.3)</v>
      </c>
      <c r="H141" s="302">
        <f t="shared" ref="H141" si="116">SUM(B141,D141,F141)</f>
        <v>7.9090000002777359</v>
      </c>
      <c r="I141" s="299" t="str">
        <f>CONCATENATE("(",ROUND((H141/$H142)*100,1),")")</f>
        <v>(34)</v>
      </c>
      <c r="K141" s="302">
        <f t="shared" ref="K141:K142" si="117">B146-B141</f>
        <v>0.14699999980501133</v>
      </c>
      <c r="L141" s="302">
        <f t="shared" ref="L141:L142" si="118">D146-D141</f>
        <v>1.4999999927774565E-2</v>
      </c>
      <c r="M141" s="302">
        <f t="shared" ref="M141:M142" si="119">F146-F141</f>
        <v>-7.9999999300299773E-3</v>
      </c>
      <c r="N141" s="302">
        <f t="shared" ref="N141:N142" si="120">SUM(K141:M141)</f>
        <v>0.15399999980275592</v>
      </c>
    </row>
    <row r="142" spans="1:14" x14ac:dyDescent="0.2">
      <c r="A142" s="282" t="s">
        <v>354</v>
      </c>
      <c r="B142" s="302">
        <f>SUM(B140:B141)</f>
        <v>19.819000000115146</v>
      </c>
      <c r="C142" s="299" t="str">
        <f>CONCATENATE("(",ROUND((B142/$H142)*100,1),")")</f>
        <v>(85.2)</v>
      </c>
      <c r="D142" s="302">
        <f>SUM(D140:D141)</f>
        <v>1.5090000000703632</v>
      </c>
      <c r="E142" s="299" t="str">
        <f>CONCATENATE("(",ROUND((D142/$H142)*100,1),")")</f>
        <v>(6.5)</v>
      </c>
      <c r="F142" s="302">
        <f>SUM(F140:F141)</f>
        <v>1.9220000000194983</v>
      </c>
      <c r="G142" s="299" t="str">
        <f>CONCATENATE("(",ROUND((F142/$H142)*100,1),")")</f>
        <v>(8.3)</v>
      </c>
      <c r="H142" s="302">
        <f>SUM(H140:H141)</f>
        <v>23.250000000205006</v>
      </c>
      <c r="I142" s="299" t="str">
        <f>CONCATENATE("(",ROUND((H142/$H142)*100,1),")")</f>
        <v>(100)</v>
      </c>
      <c r="K142" s="302">
        <f t="shared" si="117"/>
        <v>0.13099999968898501</v>
      </c>
      <c r="L142" s="302">
        <f t="shared" si="118"/>
        <v>2.4999999928240646E-2</v>
      </c>
      <c r="M142" s="302">
        <f t="shared" si="119"/>
        <v>-7.9999999300299773E-3</v>
      </c>
      <c r="N142" s="302">
        <f t="shared" si="120"/>
        <v>0.14799999968719568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15.08799999981059</v>
      </c>
      <c r="C145" s="299" t="str">
        <f>CONCATENATE("(",ROUND((B145/$H147)*100,1),")")</f>
        <v>(64.5)</v>
      </c>
      <c r="D145" s="302">
        <f>'Ind T6'!W165</f>
        <v>0.24700000000112055</v>
      </c>
      <c r="E145" s="299" t="str">
        <f>CONCATENATE("(",ROUND((D145/$H147)*100,1),")")</f>
        <v>(1.1)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15.334999999811711</v>
      </c>
      <c r="I145" s="299" t="str">
        <f>CONCATENATE("(",ROUND((H145/$H147)*100,1),")")</f>
        <v>(65.5)</v>
      </c>
      <c r="K145" s="302">
        <f>B145-B135</f>
        <v>-0.47700000009303345</v>
      </c>
      <c r="L145" s="302">
        <f>D145-D135</f>
        <v>8.0000000013334127E-3</v>
      </c>
      <c r="M145" s="302">
        <f>F145-F135</f>
        <v>0</v>
      </c>
      <c r="N145" s="302">
        <f>SUM(K145:M145)</f>
        <v>-0.46900000009170006</v>
      </c>
    </row>
    <row r="146" spans="1:14" x14ac:dyDescent="0.2">
      <c r="A146" s="282" t="s">
        <v>356</v>
      </c>
      <c r="B146" s="302">
        <f>'Ind T6'!V164</f>
        <v>4.8619999999935404</v>
      </c>
      <c r="C146" s="299" t="str">
        <f>CONCATENATE("(",ROUND((B146/$H147)*100,1),")")</f>
        <v>(20.8)</v>
      </c>
      <c r="D146" s="302">
        <f>'Ind T6'!W164</f>
        <v>1.2869999999974833</v>
      </c>
      <c r="E146" s="299" t="str">
        <f>CONCATENATE("(",ROUND((D146/$H147)*100,1),")")</f>
        <v>(5.5)</v>
      </c>
      <c r="F146" s="302">
        <f>'Ind T6'!X164</f>
        <v>1.9140000000894684</v>
      </c>
      <c r="G146" s="299" t="str">
        <f>CONCATENATE("(",ROUND((F146/$H147)*100,1),")")</f>
        <v>(8.2)</v>
      </c>
      <c r="H146" s="302">
        <f t="shared" ref="H146" si="121">SUM(B146,D146,F146)</f>
        <v>8.0630000000804909</v>
      </c>
      <c r="I146" s="299" t="str">
        <f>CONCATENATE("(",ROUND((H146/$H147)*100,1),")")</f>
        <v>(34.5)</v>
      </c>
      <c r="K146" s="302">
        <f t="shared" ref="K146:K147" si="122">B146-B136</f>
        <v>7.8999999997592774E-2</v>
      </c>
      <c r="L146" s="302">
        <f t="shared" ref="L146:L147" si="123">D146-D136</f>
        <v>-1.5000000039034012E-2</v>
      </c>
      <c r="M146" s="302">
        <f t="shared" ref="M146:M147" si="124">F146-F136</f>
        <v>-8.199999990363116E-2</v>
      </c>
      <c r="N146" s="302">
        <f t="shared" ref="N146:N147" si="125">SUM(K146:M146)</f>
        <v>-1.7999999945072398E-2</v>
      </c>
    </row>
    <row r="147" spans="1:14" x14ac:dyDescent="0.2">
      <c r="A147" s="282" t="s">
        <v>354</v>
      </c>
      <c r="B147" s="302">
        <f>SUM(B145:B146)</f>
        <v>19.949999999804131</v>
      </c>
      <c r="C147" s="299" t="str">
        <f>CONCATENATE("(",ROUND((B147/$H147)*100,1),")")</f>
        <v>(85.3)</v>
      </c>
      <c r="D147" s="302">
        <f>SUM(D145:D146)</f>
        <v>1.5339999999986038</v>
      </c>
      <c r="E147" s="299" t="str">
        <f>CONCATENATE("(",ROUND((D147/$H147)*100,1),")")</f>
        <v>(6.6)</v>
      </c>
      <c r="F147" s="302">
        <f>SUM(F145:F146)</f>
        <v>1.9140000000894684</v>
      </c>
      <c r="G147" s="299" t="str">
        <f>CONCATENATE("(",ROUND((F147/$H147)*100,1),")")</f>
        <v>(8.2)</v>
      </c>
      <c r="H147" s="302">
        <f>SUM(H145:H146)</f>
        <v>23.3979999998922</v>
      </c>
      <c r="I147" s="299" t="str">
        <f>CONCATENATE("(",ROUND((H147/$H147)*100,1),")")</f>
        <v>(100)</v>
      </c>
      <c r="K147" s="302">
        <f t="shared" si="122"/>
        <v>-0.39800000009543979</v>
      </c>
      <c r="L147" s="302">
        <f t="shared" si="123"/>
        <v>-7.0000000377006266E-3</v>
      </c>
      <c r="M147" s="302">
        <f t="shared" si="124"/>
        <v>-8.199999990363116E-2</v>
      </c>
      <c r="N147" s="302">
        <f t="shared" si="125"/>
        <v>-0.48700000003677157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21.726000000018765</v>
      </c>
      <c r="C156" s="299" t="str">
        <f>CONCATENATE("(",ROUND((B156/$H158)*100,1),")")</f>
        <v>(67.3)</v>
      </c>
      <c r="D156" s="302">
        <f>'Ind T6'!M190</f>
        <v>2.9910000000088459</v>
      </c>
      <c r="E156" s="299" t="str">
        <f>CONCATENATE("(",ROUND((D156/$H158)*100,1),")")</f>
        <v>(9.3)</v>
      </c>
      <c r="F156" s="302">
        <f>'Ind T6'!N190</f>
        <v>1.3909999999928344</v>
      </c>
      <c r="G156" s="299" t="str">
        <f>CONCATENATE("(",ROUND((F156/$H158)*100,1),")")</f>
        <v>(4.3)</v>
      </c>
      <c r="H156" s="302">
        <f>SUM(B156,D156,F156)</f>
        <v>26.108000000020446</v>
      </c>
      <c r="I156" s="299" t="str">
        <f>CONCATENATE("(",ROUND((H156/$H158)*100,1),")")</f>
        <v>(80.9)</v>
      </c>
      <c r="K156" s="302">
        <f>B161-B156</f>
        <v>1.4450000001191512</v>
      </c>
      <c r="L156" s="302">
        <f>D161-D156</f>
        <v>0.2350000000217376</v>
      </c>
      <c r="M156" s="302">
        <f>F161-F156</f>
        <v>4.6999999993594832E-2</v>
      </c>
      <c r="N156" s="302">
        <f>SUM(K156:M156)</f>
        <v>1.7270000001344836</v>
      </c>
    </row>
    <row r="157" spans="1:14" x14ac:dyDescent="0.2">
      <c r="A157" s="282" t="s">
        <v>356</v>
      </c>
      <c r="B157" s="302">
        <f>'Ind T6'!L189</f>
        <v>4.8979999999487358</v>
      </c>
      <c r="C157" s="299" t="str">
        <f>CONCATENATE("(",ROUND((B157/$H158)*100,1),")")</f>
        <v>(15.2)</v>
      </c>
      <c r="D157" s="302">
        <f>'Ind T6'!M189</f>
        <v>1.1750000000009397</v>
      </c>
      <c r="E157" s="299" t="str">
        <f>CONCATENATE("(",ROUND((D157/$H158)*100,1),")")</f>
        <v>(3.6)</v>
      </c>
      <c r="F157" s="302">
        <f>'Ind T6'!N189</f>
        <v>7.999999999945942E-2</v>
      </c>
      <c r="G157" s="299" t="str">
        <f>CONCATENATE("(",ROUND((F157/$H158)*100,1),")")</f>
        <v>(0.2)</v>
      </c>
      <c r="H157" s="302">
        <f t="shared" ref="H157" si="126">SUM(B157,D157,F157)</f>
        <v>6.1529999999491345</v>
      </c>
      <c r="I157" s="299" t="str">
        <f>CONCATENATE("(",ROUND((H157/$H158)*100,1),")")</f>
        <v>(19.1)</v>
      </c>
      <c r="K157" s="302">
        <f t="shared" ref="K157:K158" si="127">B162-B157</f>
        <v>0.56800000013335072</v>
      </c>
      <c r="L157" s="302">
        <f t="shared" ref="L157:L158" si="128">D162-D157</f>
        <v>0.10200000001061227</v>
      </c>
      <c r="M157" s="302">
        <f t="shared" ref="M157:M158" si="129">F162-F157</f>
        <v>5.0000000013894208E-3</v>
      </c>
      <c r="N157" s="302">
        <f t="shared" ref="N157:N158" si="130">SUM(K157:M157)</f>
        <v>0.67500000014535244</v>
      </c>
    </row>
    <row r="158" spans="1:14" x14ac:dyDescent="0.2">
      <c r="A158" s="282" t="s">
        <v>354</v>
      </c>
      <c r="B158" s="302">
        <f>SUM(B156:B157)</f>
        <v>26.623999999967502</v>
      </c>
      <c r="C158" s="299" t="str">
        <f>CONCATENATE("(",ROUND((B158/$H158)*100,1),")")</f>
        <v>(82.5)</v>
      </c>
      <c r="D158" s="302">
        <f>SUM(D156:D157)</f>
        <v>4.1660000000097854</v>
      </c>
      <c r="E158" s="299" t="str">
        <f>CONCATENATE("(",ROUND((D158/$H158)*100,1),")")</f>
        <v>(12.9)</v>
      </c>
      <c r="F158" s="302">
        <f>SUM(F156:F157)</f>
        <v>1.4709999999922938</v>
      </c>
      <c r="G158" s="299" t="str">
        <f>CONCATENATE("(",ROUND((F158/$H158)*100,1),")")</f>
        <v>(4.6)</v>
      </c>
      <c r="H158" s="302">
        <f>SUM(H156:H157)</f>
        <v>32.260999999969584</v>
      </c>
      <c r="I158" s="299" t="str">
        <f>CONCATENATE("(",ROUND((H158/$H158)*100,1),")")</f>
        <v>(100)</v>
      </c>
      <c r="K158" s="302">
        <f t="shared" si="127"/>
        <v>2.0130000002525001</v>
      </c>
      <c r="L158" s="302">
        <f t="shared" si="128"/>
        <v>0.33700000003234987</v>
      </c>
      <c r="M158" s="302">
        <f t="shared" si="129"/>
        <v>5.1999999994984281E-2</v>
      </c>
      <c r="N158" s="302">
        <f t="shared" si="130"/>
        <v>2.4020000002798341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23.171000000137916</v>
      </c>
      <c r="C161" s="299" t="str">
        <f>CONCATENATE("(",ROUND((B161/$H163)*100,1),")")</f>
        <v>(66.8)</v>
      </c>
      <c r="D161" s="302">
        <f>'Ind T6'!R190</f>
        <v>3.2260000000305835</v>
      </c>
      <c r="E161" s="299" t="str">
        <f>CONCATENATE("(",ROUND((D161/$H163)*100,1),")")</f>
        <v>(9.3)</v>
      </c>
      <c r="F161" s="302">
        <f>'Ind T6'!S190</f>
        <v>1.4379999999864292</v>
      </c>
      <c r="G161" s="299" t="str">
        <f>CONCATENATE("(",ROUND((F161/$H163)*100,1),")")</f>
        <v>(4.1)</v>
      </c>
      <c r="H161" s="302">
        <f>SUM(B161,D161,F161)</f>
        <v>27.835000000154928</v>
      </c>
      <c r="I161" s="299" t="str">
        <f>CONCATENATE("(",ROUND((H161/$H163)*100,1),")")</f>
        <v>(80.3)</v>
      </c>
      <c r="K161" s="302">
        <f>B166-B161</f>
        <v>2.3590000000778701</v>
      </c>
      <c r="L161" s="302">
        <f>D166-D161</f>
        <v>0.38400000003741841</v>
      </c>
      <c r="M161" s="302">
        <f>F166-F161</f>
        <v>4.0000000012251125E-2</v>
      </c>
      <c r="N161" s="302">
        <f>SUM(K161:M161)</f>
        <v>2.7830000001275397</v>
      </c>
    </row>
    <row r="162" spans="1:14" x14ac:dyDescent="0.2">
      <c r="A162" s="282" t="s">
        <v>356</v>
      </c>
      <c r="B162" s="302">
        <f>'Ind T6'!Q189</f>
        <v>5.4660000000820865</v>
      </c>
      <c r="C162" s="299" t="str">
        <f>CONCATENATE("(",ROUND((B162/$H163)*100,1),")")</f>
        <v>(15.8)</v>
      </c>
      <c r="D162" s="302">
        <f>'Ind T6'!R189</f>
        <v>1.277000000011552</v>
      </c>
      <c r="E162" s="299" t="str">
        <f>CONCATENATE("(",ROUND((D162/$H163)*100,1),")")</f>
        <v>(3.7)</v>
      </c>
      <c r="F162" s="302">
        <f>'Ind T6'!S189</f>
        <v>8.5000000000848841E-2</v>
      </c>
      <c r="G162" s="299" t="str">
        <f>CONCATENATE("(",ROUND((F162/$H163)*100,1),")")</f>
        <v>(0.2)</v>
      </c>
      <c r="H162" s="302">
        <f t="shared" ref="H162" si="131">SUM(B162,D162,F162)</f>
        <v>6.8280000000944874</v>
      </c>
      <c r="I162" s="299" t="str">
        <f>CONCATENATE("(",ROUND((H162/$H163)*100,1),")")</f>
        <v>(19.7)</v>
      </c>
      <c r="K162" s="302">
        <f t="shared" ref="K162:K163" si="132">B167-B162</f>
        <v>1.1089999999541149</v>
      </c>
      <c r="L162" s="302">
        <f t="shared" ref="L162:L163" si="133">D167-D162</f>
        <v>0.18099999999600103</v>
      </c>
      <c r="M162" s="302">
        <f t="shared" ref="M162:M163" si="134">F167-F162</f>
        <v>7.000000000381007E-3</v>
      </c>
      <c r="N162" s="302">
        <f t="shared" ref="N162:N163" si="135">SUM(K162:M162)</f>
        <v>1.2969999999504969</v>
      </c>
    </row>
    <row r="163" spans="1:14" x14ac:dyDescent="0.2">
      <c r="A163" s="282" t="s">
        <v>354</v>
      </c>
      <c r="B163" s="302">
        <f>SUM(B161:B162)</f>
        <v>28.637000000220002</v>
      </c>
      <c r="C163" s="299" t="str">
        <f>CONCATENATE("(",ROUND((B163/$H163)*100,1),")")</f>
        <v>(82.6)</v>
      </c>
      <c r="D163" s="302">
        <f>SUM(D161:D162)</f>
        <v>4.5030000000421353</v>
      </c>
      <c r="E163" s="299" t="str">
        <f>CONCATENATE("(",ROUND((D163/$H163)*100,1),")")</f>
        <v>(13)</v>
      </c>
      <c r="F163" s="302">
        <f>SUM(F161:F162)</f>
        <v>1.5229999999872781</v>
      </c>
      <c r="G163" s="299" t="str">
        <f>CONCATENATE("(",ROUND((F163/$H163)*100,1),")")</f>
        <v>(4.4)</v>
      </c>
      <c r="H163" s="302">
        <f>SUM(H161:H162)</f>
        <v>34.663000000249411</v>
      </c>
      <c r="I163" s="299" t="str">
        <f>CONCATENATE("(",ROUND((H163/$H163)*100,1),")")</f>
        <v>(100)</v>
      </c>
      <c r="K163" s="302">
        <f t="shared" si="132"/>
        <v>3.4680000000319886</v>
      </c>
      <c r="L163" s="302">
        <f t="shared" si="133"/>
        <v>0.56500000003341988</v>
      </c>
      <c r="M163" s="302">
        <f t="shared" si="134"/>
        <v>4.7000000012632048E-2</v>
      </c>
      <c r="N163" s="302">
        <f t="shared" si="135"/>
        <v>4.0800000000780408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25.530000000215786</v>
      </c>
      <c r="C166" s="299" t="str">
        <f>CONCATENATE("(",ROUND((B166/$H168)*100,1),")")</f>
        <v>(65.9)</v>
      </c>
      <c r="D166" s="302">
        <f>'Ind T6'!W190</f>
        <v>3.6100000000680019</v>
      </c>
      <c r="E166" s="299" t="str">
        <f>CONCATENATE("(",ROUND((D166/$H168)*100,1),")")</f>
        <v>(9.3)</v>
      </c>
      <c r="F166" s="302">
        <f>'Ind T6'!X190</f>
        <v>1.4779999999986804</v>
      </c>
      <c r="G166" s="299" t="str">
        <f>CONCATENATE("(",ROUND((F166/$H168)*100,1),")")</f>
        <v>(3.8)</v>
      </c>
      <c r="H166" s="302">
        <f>SUM(B166,D166,F166)</f>
        <v>30.618000000282468</v>
      </c>
      <c r="I166" s="299" t="str">
        <f>CONCATENATE("(",ROUND((H166/$H168)*100,1),")")</f>
        <v>(79)</v>
      </c>
      <c r="K166" s="302">
        <f>B166-B156</f>
        <v>3.8040000001970213</v>
      </c>
      <c r="L166" s="302">
        <f>D166-D156</f>
        <v>0.61900000005915601</v>
      </c>
      <c r="M166" s="302">
        <f>F166-F156</f>
        <v>8.7000000005845957E-2</v>
      </c>
      <c r="N166" s="302">
        <f>SUM(K166:M166)</f>
        <v>4.5100000002620231</v>
      </c>
    </row>
    <row r="167" spans="1:14" x14ac:dyDescent="0.2">
      <c r="A167" s="282" t="s">
        <v>356</v>
      </c>
      <c r="B167" s="302">
        <f>'Ind T6'!V189</f>
        <v>6.5750000000362014</v>
      </c>
      <c r="C167" s="299" t="str">
        <f>CONCATENATE("(",ROUND((B167/$H168)*100,1),")")</f>
        <v>(17)</v>
      </c>
      <c r="D167" s="302">
        <f>'Ind T6'!W189</f>
        <v>1.458000000007553</v>
      </c>
      <c r="E167" s="299" t="str">
        <f>CONCATENATE("(",ROUND((D167/$H168)*100,1),")")</f>
        <v>(3.8)</v>
      </c>
      <c r="F167" s="302">
        <f>'Ind T6'!X189</f>
        <v>9.2000000001229848E-2</v>
      </c>
      <c r="G167" s="299" t="str">
        <f>CONCATENATE("(",ROUND((F167/$H168)*100,1),")")</f>
        <v>(0.2)</v>
      </c>
      <c r="H167" s="302">
        <f t="shared" ref="H167" si="136">SUM(B167,D167,F167)</f>
        <v>8.1250000000449845</v>
      </c>
      <c r="I167" s="299" t="str">
        <f>CONCATENATE("(",ROUND((H167/$H168)*100,1),")")</f>
        <v>(21)</v>
      </c>
      <c r="K167" s="302">
        <f t="shared" ref="K167:K168" si="137">B167-B157</f>
        <v>1.6770000000874656</v>
      </c>
      <c r="L167" s="302">
        <f t="shared" ref="L167:L168" si="138">D167-D157</f>
        <v>0.28300000000661329</v>
      </c>
      <c r="M167" s="302">
        <f t="shared" ref="M167:M168" si="139">F167-F157</f>
        <v>1.2000000001770428E-2</v>
      </c>
      <c r="N167" s="302">
        <f t="shared" ref="N167:N168" si="140">SUM(K167:M167)</f>
        <v>1.9720000000958493</v>
      </c>
    </row>
    <row r="168" spans="1:14" x14ac:dyDescent="0.2">
      <c r="A168" s="282" t="s">
        <v>354</v>
      </c>
      <c r="B168" s="302">
        <f>SUM(B166:B167)</f>
        <v>32.105000000251991</v>
      </c>
      <c r="C168" s="299" t="str">
        <f>CONCATENATE("(",ROUND((B168/$H168)*100,1),")")</f>
        <v>(82.9)</v>
      </c>
      <c r="D168" s="302">
        <f>SUM(D166:D167)</f>
        <v>5.0680000000755552</v>
      </c>
      <c r="E168" s="299" t="str">
        <f>CONCATENATE("(",ROUND((D168/$H168)*100,1),")")</f>
        <v>(13.1)</v>
      </c>
      <c r="F168" s="302">
        <f>SUM(F166:F167)</f>
        <v>1.5699999999999101</v>
      </c>
      <c r="G168" s="299" t="str">
        <f>CONCATENATE("(",ROUND((F168/$H168)*100,1),")")</f>
        <v>(4.1)</v>
      </c>
      <c r="H168" s="302">
        <f>SUM(H166:H167)</f>
        <v>38.743000000327456</v>
      </c>
      <c r="I168" s="299" t="str">
        <f>CONCATENATE("(",ROUND((H168/$H168)*100,1),")")</f>
        <v>(100)</v>
      </c>
      <c r="K168" s="302">
        <f t="shared" si="137"/>
        <v>5.4810000002844887</v>
      </c>
      <c r="L168" s="302">
        <f t="shared" si="138"/>
        <v>0.90200000006576975</v>
      </c>
      <c r="M168" s="302">
        <f t="shared" si="139"/>
        <v>9.9000000007616329E-2</v>
      </c>
      <c r="N168" s="302">
        <f t="shared" si="140"/>
        <v>6.4820000003578748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155.40800000029543</v>
      </c>
      <c r="C177" s="299" t="str">
        <f>CONCATENATE("(",ROUND((B177/$H179)*100,1),")")</f>
        <v>(43.7)</v>
      </c>
      <c r="D177" s="302">
        <f>'Ind T6'!M215</f>
        <v>11.493000000030051</v>
      </c>
      <c r="E177" s="299" t="str">
        <f>CONCATENATE("(",ROUND((D177/$H179)*100,1),")")</f>
        <v>(3.2)</v>
      </c>
      <c r="F177" s="302">
        <f>'Ind T6'!N215</f>
        <v>127.16099999649798</v>
      </c>
      <c r="G177" s="299" t="str">
        <f>CONCATENATE("(",ROUND((F177/$H179)*100,1),")")</f>
        <v>(35.8)</v>
      </c>
      <c r="H177" s="302">
        <f>SUM(B177,D177,F177)</f>
        <v>294.06199999682349</v>
      </c>
      <c r="I177" s="299" t="str">
        <f>CONCATENATE("(",ROUND((H177/$H179)*100,1),")")</f>
        <v>(82.7)</v>
      </c>
      <c r="K177" s="302">
        <f>B182-B177</f>
        <v>7.7590000010999916</v>
      </c>
      <c r="L177" s="302">
        <f>D182-D177</f>
        <v>0.95100000003736085</v>
      </c>
      <c r="M177" s="302">
        <f>F182-F177</f>
        <v>9.4099999921738942</v>
      </c>
      <c r="N177" s="302">
        <f>SUM(K177:M177)</f>
        <v>18.119999993311247</v>
      </c>
    </row>
    <row r="178" spans="1:14" x14ac:dyDescent="0.2">
      <c r="A178" s="282" t="s">
        <v>356</v>
      </c>
      <c r="B178" s="302">
        <f>'Ind T6'!L214</f>
        <v>28.963999999551454</v>
      </c>
      <c r="C178" s="299" t="str">
        <f>CONCATENATE("(",ROUND((B178/$H179)*100,1),")")</f>
        <v>(8.1)</v>
      </c>
      <c r="D178" s="302">
        <f>'Ind T6'!M214</f>
        <v>22.804000000267727</v>
      </c>
      <c r="E178" s="299" t="str">
        <f>CONCATENATE("(",ROUND((D178/$H179)*100,1),")")</f>
        <v>(6.4)</v>
      </c>
      <c r="F178" s="302">
        <f>'Ind T6'!N214</f>
        <v>9.5599999999723249</v>
      </c>
      <c r="G178" s="299" t="str">
        <f>CONCATENATE("(",ROUND((F178/$H179)*100,1),")")</f>
        <v>(2.7)</v>
      </c>
      <c r="H178" s="302">
        <f t="shared" ref="H178" si="141">SUM(B178,D178,F178)</f>
        <v>61.327999999791508</v>
      </c>
      <c r="I178" s="299" t="str">
        <f>CONCATENATE("(",ROUND((H178/$H179)*100,1),")")</f>
        <v>(17.3)</v>
      </c>
      <c r="K178" s="302">
        <f t="shared" ref="K178:K179" si="142">B183-B178</f>
        <v>1.9680000007062262</v>
      </c>
      <c r="L178" s="302">
        <f t="shared" ref="L178:L179" si="143">D183-D178</f>
        <v>1.7110000003786467</v>
      </c>
      <c r="M178" s="302">
        <f t="shared" ref="M178:M179" si="144">F183-F178</f>
        <v>0.69600000016781571</v>
      </c>
      <c r="N178" s="302">
        <f t="shared" ref="N178:N179" si="145">SUM(K178:M178)</f>
        <v>4.3750000012526886</v>
      </c>
    </row>
    <row r="179" spans="1:14" x14ac:dyDescent="0.2">
      <c r="A179" s="282" t="s">
        <v>354</v>
      </c>
      <c r="B179" s="302">
        <f>SUM(B177:B178)</f>
        <v>184.37199999984688</v>
      </c>
      <c r="C179" s="299" t="str">
        <f>CONCATENATE("(",ROUND((B179/$H179)*100,1),")")</f>
        <v>(51.9)</v>
      </c>
      <c r="D179" s="302">
        <f>SUM(D177:D178)</f>
        <v>34.297000000297778</v>
      </c>
      <c r="E179" s="299" t="str">
        <f>CONCATENATE("(",ROUND((D179/$H179)*100,1),")")</f>
        <v>(9.7)</v>
      </c>
      <c r="F179" s="302">
        <f>SUM(F177:F178)</f>
        <v>136.72099999647031</v>
      </c>
      <c r="G179" s="299" t="str">
        <f>CONCATENATE("(",ROUND((F179/$H179)*100,1),")")</f>
        <v>(38.5)</v>
      </c>
      <c r="H179" s="302">
        <f>SUM(H177:H178)</f>
        <v>355.38999999661502</v>
      </c>
      <c r="I179" s="299" t="str">
        <f>CONCATENATE("(",ROUND((H179/$H179)*100,1),")")</f>
        <v>(100)</v>
      </c>
      <c r="K179" s="302">
        <f t="shared" si="142"/>
        <v>9.7270000018062319</v>
      </c>
      <c r="L179" s="302">
        <f t="shared" si="143"/>
        <v>2.6620000004160076</v>
      </c>
      <c r="M179" s="302">
        <f t="shared" si="144"/>
        <v>10.105999992341708</v>
      </c>
      <c r="N179" s="302">
        <f t="shared" si="145"/>
        <v>22.494999994563948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163.16700000139542</v>
      </c>
      <c r="C182" s="299" t="str">
        <f>CONCATENATE("(",ROUND((B182/$H184)*100,1),")")</f>
        <v>(43.2)</v>
      </c>
      <c r="D182" s="302">
        <f>'Ind T6'!R215</f>
        <v>12.444000000067412</v>
      </c>
      <c r="E182" s="299" t="str">
        <f>CONCATENATE("(",ROUND((D182/$H184)*100,1),")")</f>
        <v>(3.3)</v>
      </c>
      <c r="F182" s="302">
        <f>'Ind T6'!S215</f>
        <v>136.57099998867187</v>
      </c>
      <c r="G182" s="299" t="str">
        <f>CONCATENATE("(",ROUND((F182/$H184)*100,1),")")</f>
        <v>(36.1)</v>
      </c>
      <c r="H182" s="302">
        <f>SUM(B182,D182,F182)</f>
        <v>312.18199999013473</v>
      </c>
      <c r="I182" s="299" t="str">
        <f>CONCATENATE("(",ROUND((H182/$H184)*100,1),")")</f>
        <v>(82.6)</v>
      </c>
      <c r="K182" s="302">
        <f>B187-B182</f>
        <v>6.8790000010415611</v>
      </c>
      <c r="L182" s="302">
        <f>D187-D182</f>
        <v>1.4350000000553589</v>
      </c>
      <c r="M182" s="302">
        <f>F187-F182</f>
        <v>13.64800000521538</v>
      </c>
      <c r="N182" s="302">
        <f>SUM(K182:M182)</f>
        <v>21.962000006312302</v>
      </c>
    </row>
    <row r="183" spans="1:14" x14ac:dyDescent="0.2">
      <c r="A183" s="282" t="s">
        <v>356</v>
      </c>
      <c r="B183" s="302">
        <f>'Ind T6'!Q214</f>
        <v>30.93200000025768</v>
      </c>
      <c r="C183" s="299" t="str">
        <f>CONCATENATE("(",ROUND((B183/$H184)*100,1),")")</f>
        <v>(8.2)</v>
      </c>
      <c r="D183" s="302">
        <f>'Ind T6'!R214</f>
        <v>24.515000000646374</v>
      </c>
      <c r="E183" s="299" t="str">
        <f>CONCATENATE("(",ROUND((D183/$H184)*100,1),")")</f>
        <v>(6.5)</v>
      </c>
      <c r="F183" s="302">
        <f>'Ind T6'!S214</f>
        <v>10.256000000140141</v>
      </c>
      <c r="G183" s="299" t="str">
        <f>CONCATENATE("(",ROUND((F183/$H184)*100,1),")")</f>
        <v>(2.7)</v>
      </c>
      <c r="H183" s="302">
        <f t="shared" ref="H183" si="146">SUM(B183,D183,F183)</f>
        <v>65.703000001044188</v>
      </c>
      <c r="I183" s="299" t="str">
        <f>CONCATENATE("(",ROUND((H183/$H184)*100,1),")")</f>
        <v>(17.4)</v>
      </c>
      <c r="K183" s="302">
        <f t="shared" ref="K183:K184" si="147">B188-B183</f>
        <v>2.8119999997234544</v>
      </c>
      <c r="L183" s="302">
        <f t="shared" ref="L183:L184" si="148">D188-D183</f>
        <v>2.5279999993903104</v>
      </c>
      <c r="M183" s="302">
        <f t="shared" ref="M183:M184" si="149">F188-F183</f>
        <v>1.2459999999887152</v>
      </c>
      <c r="N183" s="302">
        <f t="shared" ref="N183:N184" si="150">SUM(K183:M183)</f>
        <v>6.58599999910248</v>
      </c>
    </row>
    <row r="184" spans="1:14" x14ac:dyDescent="0.2">
      <c r="A184" s="282" t="s">
        <v>354</v>
      </c>
      <c r="B184" s="302">
        <f>SUM(B182:B183)</f>
        <v>194.09900000165311</v>
      </c>
      <c r="C184" s="299" t="str">
        <f>CONCATENATE("(",ROUND((B184/$H184)*100,1),")")</f>
        <v>(51.4)</v>
      </c>
      <c r="D184" s="302">
        <f>SUM(D182:D183)</f>
        <v>36.959000000713786</v>
      </c>
      <c r="E184" s="299" t="str">
        <f>CONCATENATE("(",ROUND((D184/$H184)*100,1),")")</f>
        <v>(9.8)</v>
      </c>
      <c r="F184" s="302">
        <f>SUM(F182:F183)</f>
        <v>146.82699998881202</v>
      </c>
      <c r="G184" s="299" t="str">
        <f>CONCATENATE("(",ROUND((F184/$H184)*100,1),")")</f>
        <v>(38.9)</v>
      </c>
      <c r="H184" s="302">
        <f>SUM(H182:H183)</f>
        <v>377.88499999117892</v>
      </c>
      <c r="I184" s="299" t="str">
        <f>CONCATENATE("(",ROUND((H184/$H184)*100,1),")")</f>
        <v>(100)</v>
      </c>
      <c r="K184" s="302">
        <f t="shared" si="147"/>
        <v>9.6910000007650012</v>
      </c>
      <c r="L184" s="302">
        <f t="shared" si="148"/>
        <v>3.9629999994456711</v>
      </c>
      <c r="M184" s="302">
        <f t="shared" si="149"/>
        <v>14.894000005204077</v>
      </c>
      <c r="N184" s="302">
        <f t="shared" si="150"/>
        <v>28.54800000541475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170.04600000243698</v>
      </c>
      <c r="C187" s="299" t="str">
        <f>CONCATENATE("(",ROUND((B187/$H189)*100,1),")")</f>
        <v>(41.8)</v>
      </c>
      <c r="D187" s="302">
        <f>'Ind T6'!W215</f>
        <v>13.879000000122771</v>
      </c>
      <c r="E187" s="299" t="str">
        <f>CONCATENATE("(",ROUND((D187/$H189)*100,1),")")</f>
        <v>(3.4)</v>
      </c>
      <c r="F187" s="302">
        <f>'Ind T6'!X215</f>
        <v>150.21899999388725</v>
      </c>
      <c r="G187" s="299" t="str">
        <f>CONCATENATE("(",ROUND((F187/$H189)*100,1),")")</f>
        <v>(37)</v>
      </c>
      <c r="H187" s="302">
        <f>SUM(B187,D187,F187)</f>
        <v>334.14399999644701</v>
      </c>
      <c r="I187" s="299" t="str">
        <f>CONCATENATE("(",ROUND((H187/$H189)*100,1),")")</f>
        <v>(82.2)</v>
      </c>
      <c r="K187" s="302">
        <f>B187-B177</f>
        <v>14.638000002141553</v>
      </c>
      <c r="L187" s="302">
        <f>D187-D177</f>
        <v>2.3860000000927197</v>
      </c>
      <c r="M187" s="302">
        <f>F187-F177</f>
        <v>23.057999997389274</v>
      </c>
      <c r="N187" s="302">
        <f>SUM(K187:M187)</f>
        <v>40.081999999623548</v>
      </c>
    </row>
    <row r="188" spans="1:14" x14ac:dyDescent="0.2">
      <c r="A188" s="282" t="s">
        <v>356</v>
      </c>
      <c r="B188" s="302">
        <f>'Ind T6'!V214</f>
        <v>33.743999999981135</v>
      </c>
      <c r="C188" s="299" t="str">
        <f>CONCATENATE("(",ROUND((B188/$H189)*100,1),")")</f>
        <v>(8.3)</v>
      </c>
      <c r="D188" s="302">
        <f>'Ind T6'!W214</f>
        <v>27.043000000036685</v>
      </c>
      <c r="E188" s="299" t="str">
        <f>CONCATENATE("(",ROUND((D188/$H189)*100,1),")")</f>
        <v>(6.7)</v>
      </c>
      <c r="F188" s="302">
        <f>'Ind T6'!X214</f>
        <v>11.502000000128856</v>
      </c>
      <c r="G188" s="299" t="str">
        <f>CONCATENATE("(",ROUND((F188/$H189)*100,1),")")</f>
        <v>(2.8)</v>
      </c>
      <c r="H188" s="302">
        <f t="shared" ref="H188" si="151">SUM(B188,D188,F188)</f>
        <v>72.289000000146672</v>
      </c>
      <c r="I188" s="299" t="str">
        <f>CONCATENATE("(",ROUND((H188/$H189)*100,1),")")</f>
        <v>(17.8)</v>
      </c>
      <c r="K188" s="302">
        <f t="shared" ref="K188:K189" si="152">B188-B178</f>
        <v>4.7800000004296805</v>
      </c>
      <c r="L188" s="302">
        <f t="shared" ref="L188:L189" si="153">D188-D178</f>
        <v>4.2389999997689571</v>
      </c>
      <c r="M188" s="302">
        <f t="shared" ref="M188:M189" si="154">F188-F178</f>
        <v>1.942000000156531</v>
      </c>
      <c r="N188" s="302">
        <f t="shared" ref="N188:N189" si="155">SUM(K188:M188)</f>
        <v>10.961000000355169</v>
      </c>
    </row>
    <row r="189" spans="1:14" x14ac:dyDescent="0.2">
      <c r="A189" s="282" t="s">
        <v>354</v>
      </c>
      <c r="B189" s="302">
        <f>SUM(B187:B188)</f>
        <v>203.79000000241811</v>
      </c>
      <c r="C189" s="299" t="str">
        <f>CONCATENATE("(",ROUND((B189/$H189)*100,1),")")</f>
        <v>(50.1)</v>
      </c>
      <c r="D189" s="302">
        <f>SUM(D187:D188)</f>
        <v>40.922000000159457</v>
      </c>
      <c r="E189" s="299" t="str">
        <f>CONCATENATE("(",ROUND((D189/$H189)*100,1),")")</f>
        <v>(10.1)</v>
      </c>
      <c r="F189" s="302">
        <f>SUM(F187:F188)</f>
        <v>161.7209999940161</v>
      </c>
      <c r="G189" s="299" t="str">
        <f>CONCATENATE("(",ROUND((F189/$H189)*100,1),")")</f>
        <v>(39.8)</v>
      </c>
      <c r="H189" s="302">
        <f>SUM(H187:H188)</f>
        <v>406.43299999659371</v>
      </c>
      <c r="I189" s="299" t="str">
        <f>CONCATENATE("(",ROUND((H189/$H189)*100,1),")")</f>
        <v>(100)</v>
      </c>
      <c r="K189" s="302">
        <f t="shared" si="152"/>
        <v>19.418000002571233</v>
      </c>
      <c r="L189" s="302">
        <f t="shared" si="153"/>
        <v>6.6249999998616786</v>
      </c>
      <c r="M189" s="302">
        <f t="shared" si="154"/>
        <v>24.999999997545785</v>
      </c>
      <c r="N189" s="302">
        <f t="shared" si="155"/>
        <v>51.042999999978697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265.54000000089241</v>
      </c>
      <c r="C198" s="299" t="str">
        <f>CONCATENATE("(",ROUND((B198/$H200)*100,1),")")</f>
        <v>(35.2)</v>
      </c>
      <c r="D198" s="302">
        <f>'Ind T6'!M240</f>
        <v>95.882999999966032</v>
      </c>
      <c r="E198" s="299" t="str">
        <f>CONCATENATE("(",ROUND((D198/$H200)*100,1),")")</f>
        <v>(12.7)</v>
      </c>
      <c r="F198" s="302">
        <f>'Ind T6'!N240</f>
        <v>21.72300000021793</v>
      </c>
      <c r="G198" s="299" t="str">
        <f>CONCATENATE("(",ROUND((F198/$H200)*100,1),")")</f>
        <v>(2.9)</v>
      </c>
      <c r="H198" s="302">
        <f>SUM(B198,D198,F198)</f>
        <v>383.1460000010764</v>
      </c>
      <c r="I198" s="299" t="str">
        <f>CONCATENATE("(",ROUND((H198/$H200)*100,1),")")</f>
        <v>(50.8)</v>
      </c>
      <c r="K198" s="302">
        <f>B203-B198</f>
        <v>4.8680000018072747</v>
      </c>
      <c r="L198" s="302">
        <f>D203-D198</f>
        <v>0.10900000088737727</v>
      </c>
      <c r="M198" s="302">
        <f>F203-F198</f>
        <v>0.32400000017860364</v>
      </c>
      <c r="N198" s="302">
        <f>SUM(K198:M198)</f>
        <v>5.3010000028732556</v>
      </c>
    </row>
    <row r="199" spans="1:14" x14ac:dyDescent="0.2">
      <c r="A199" s="282" t="s">
        <v>356</v>
      </c>
      <c r="B199" s="302">
        <f>'Ind T6'!L239</f>
        <v>166.17000000033514</v>
      </c>
      <c r="C199" s="299" t="str">
        <f>CONCATENATE("(",ROUND((B199/$H200)*100,1),")")</f>
        <v>(22)</v>
      </c>
      <c r="D199" s="302">
        <f>'Ind T6'!M239</f>
        <v>187.66900000982096</v>
      </c>
      <c r="E199" s="299" t="str">
        <f>CONCATENATE("(",ROUND((D199/$H200)*100,1),")")</f>
        <v>(24.9)</v>
      </c>
      <c r="F199" s="302">
        <f>'Ind T6'!N239</f>
        <v>17.325999999774318</v>
      </c>
      <c r="G199" s="299" t="str">
        <f>CONCATENATE("(",ROUND((F199/$H200)*100,1),")")</f>
        <v>(2.3)</v>
      </c>
      <c r="H199" s="302">
        <f t="shared" ref="H199" si="156">SUM(B199,D199,F199)</f>
        <v>371.1650000099304</v>
      </c>
      <c r="I199" s="299" t="str">
        <f>CONCATENATE("(",ROUND((H199/$H200)*100,1),")")</f>
        <v>(49.2)</v>
      </c>
      <c r="K199" s="302">
        <f t="shared" ref="K199:K200" si="157">B204-B199</f>
        <v>7.3930000068996833</v>
      </c>
      <c r="L199" s="302">
        <f t="shared" ref="L199:L200" si="158">D204-D199</f>
        <v>-6.8539999932941953</v>
      </c>
      <c r="M199" s="302">
        <f t="shared" ref="M199:M200" si="159">F204-F199</f>
        <v>0.55100000026790497</v>
      </c>
      <c r="N199" s="302">
        <f t="shared" ref="N199:N200" si="160">SUM(K199:M199)</f>
        <v>1.090000013873393</v>
      </c>
    </row>
    <row r="200" spans="1:14" x14ac:dyDescent="0.2">
      <c r="A200" s="282" t="s">
        <v>354</v>
      </c>
      <c r="B200" s="302">
        <f>SUM(B198:B199)</f>
        <v>431.71000000122751</v>
      </c>
      <c r="C200" s="299" t="str">
        <f>CONCATENATE("(",ROUND((B200/$H200)*100,1),")")</f>
        <v>(57.2)</v>
      </c>
      <c r="D200" s="302">
        <f>SUM(D198:D199)</f>
        <v>283.55200000978698</v>
      </c>
      <c r="E200" s="299" t="str">
        <f>CONCATENATE("(",ROUND((D200/$H200)*100,1),")")</f>
        <v>(37.6)</v>
      </c>
      <c r="F200" s="302">
        <f>SUM(F198:F199)</f>
        <v>39.048999999992247</v>
      </c>
      <c r="G200" s="299" t="str">
        <f>CONCATENATE("(",ROUND((F200/$H200)*100,1),")")</f>
        <v>(5.2)</v>
      </c>
      <c r="H200" s="302">
        <f>SUM(H198:H199)</f>
        <v>754.31100001100685</v>
      </c>
      <c r="I200" s="299" t="str">
        <f>CONCATENATE("(",ROUND((H200/$H200)*100,1),")")</f>
        <v>(100)</v>
      </c>
      <c r="K200" s="302">
        <f t="shared" si="157"/>
        <v>12.261000008707015</v>
      </c>
      <c r="L200" s="302">
        <f t="shared" si="158"/>
        <v>-6.7449999924068038</v>
      </c>
      <c r="M200" s="302">
        <f t="shared" si="159"/>
        <v>0.87500000044650506</v>
      </c>
      <c r="N200" s="302">
        <f t="shared" si="160"/>
        <v>6.391000016746716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270.40800000269968</v>
      </c>
      <c r="C203" s="299" t="str">
        <f>CONCATENATE("(",ROUND((B203/$H205)*100,1),")")</f>
        <v>(35.5)</v>
      </c>
      <c r="D203" s="302">
        <f>'Ind T6'!R240</f>
        <v>95.992000000853409</v>
      </c>
      <c r="E203" s="299" t="str">
        <f>CONCATENATE("(",ROUND((D203/$H205)*100,1),")")</f>
        <v>(12.6)</v>
      </c>
      <c r="F203" s="302">
        <f>'Ind T6'!S240</f>
        <v>22.047000000396533</v>
      </c>
      <c r="G203" s="299" t="str">
        <f>CONCATENATE("(",ROUND((F203/$H205)*100,1),")")</f>
        <v>(2.9)</v>
      </c>
      <c r="H203" s="302">
        <f>SUM(B203,D203,F203)</f>
        <v>388.4470000039496</v>
      </c>
      <c r="I203" s="299" t="str">
        <f>CONCATENATE("(",ROUND((H203/$H205)*100,1),")")</f>
        <v>(51.1)</v>
      </c>
      <c r="K203" s="302">
        <f>B208-B203</f>
        <v>5.9290000013069744</v>
      </c>
      <c r="L203" s="302">
        <f>D208-D203</f>
        <v>0.99300000046430625</v>
      </c>
      <c r="M203" s="302">
        <f>F208-F203</f>
        <v>0.51200000011475666</v>
      </c>
      <c r="N203" s="302">
        <f>SUM(K203:M203)</f>
        <v>7.4340000018860373</v>
      </c>
    </row>
    <row r="204" spans="1:14" x14ac:dyDescent="0.2">
      <c r="A204" s="282" t="s">
        <v>356</v>
      </c>
      <c r="B204" s="302">
        <f>'Ind T6'!Q239</f>
        <v>173.56300000723482</v>
      </c>
      <c r="C204" s="299" t="str">
        <f>CONCATENATE("(",ROUND((B204/$H205)*100,1),")")</f>
        <v>(22.8)</v>
      </c>
      <c r="D204" s="302">
        <f>'Ind T6'!R239</f>
        <v>180.81500001652677</v>
      </c>
      <c r="E204" s="299" t="str">
        <f>CONCATENATE("(",ROUND((D204/$H205)*100,1),")")</f>
        <v>(23.8)</v>
      </c>
      <c r="F204" s="302">
        <f>'Ind T6'!S239</f>
        <v>17.877000000042223</v>
      </c>
      <c r="G204" s="299" t="str">
        <f>CONCATENATE("(",ROUND((F204/$H205)*100,1),")")</f>
        <v>(2.4)</v>
      </c>
      <c r="H204" s="302">
        <f t="shared" ref="H204" si="161">SUM(B204,D204,F204)</f>
        <v>372.25500002380386</v>
      </c>
      <c r="I204" s="299" t="str">
        <f>CONCATENATE("(",ROUND((H204/$H205)*100,1),")")</f>
        <v>(48.9)</v>
      </c>
      <c r="K204" s="302">
        <f t="shared" ref="K204:K205" si="162">B209-B204</f>
        <v>13.968999992158587</v>
      </c>
      <c r="L204" s="302">
        <f t="shared" ref="L204:L205" si="163">D209-D204</f>
        <v>-12.177000016833034</v>
      </c>
      <c r="M204" s="302">
        <f t="shared" ref="M204:M205" si="164">F209-F204</f>
        <v>1.2140000000235354</v>
      </c>
      <c r="N204" s="302">
        <f t="shared" ref="N204:N205" si="165">SUM(K204:M204)</f>
        <v>3.0059999753490878</v>
      </c>
    </row>
    <row r="205" spans="1:14" x14ac:dyDescent="0.2">
      <c r="A205" s="282" t="s">
        <v>354</v>
      </c>
      <c r="B205" s="302">
        <f>SUM(B203:B204)</f>
        <v>443.97100000993453</v>
      </c>
      <c r="C205" s="299" t="str">
        <f>CONCATENATE("(",ROUND((B205/$H205)*100,1),")")</f>
        <v>(58.4)</v>
      </c>
      <c r="D205" s="302">
        <f>SUM(D203:D204)</f>
        <v>276.80700001738018</v>
      </c>
      <c r="E205" s="299" t="str">
        <f>CONCATENATE("(",ROUND((D205/$H205)*100,1),")")</f>
        <v>(36.4)</v>
      </c>
      <c r="F205" s="302">
        <f>SUM(F203:F204)</f>
        <v>39.924000000438753</v>
      </c>
      <c r="G205" s="299" t="str">
        <f>CONCATENATE("(",ROUND((F205/$H205)*100,1),")")</f>
        <v>(5.2)</v>
      </c>
      <c r="H205" s="302">
        <f>SUM(H203:H204)</f>
        <v>760.70200002775346</v>
      </c>
      <c r="I205" s="299" t="str">
        <f>CONCATENATE("(",ROUND((H205/$H205)*100,1),")")</f>
        <v>(100)</v>
      </c>
      <c r="K205" s="302">
        <f t="shared" si="162"/>
        <v>19.897999993465532</v>
      </c>
      <c r="L205" s="302">
        <f t="shared" si="163"/>
        <v>-11.184000016368714</v>
      </c>
      <c r="M205" s="302">
        <f t="shared" si="164"/>
        <v>1.7260000001382991</v>
      </c>
      <c r="N205" s="302">
        <f t="shared" si="165"/>
        <v>10.439999977235118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276.33700000400665</v>
      </c>
      <c r="C208" s="299" t="str">
        <f>CONCATENATE("(",ROUND((B208/$H210)*100,1),")")</f>
        <v>(35.8)</v>
      </c>
      <c r="D208" s="302">
        <f>'Ind T6'!W240</f>
        <v>96.985000001317715</v>
      </c>
      <c r="E208" s="299" t="str">
        <f>CONCATENATE("(",ROUND((D208/$H210)*100,1),")")</f>
        <v>(12.6)</v>
      </c>
      <c r="F208" s="302">
        <f>'Ind T6'!X240</f>
        <v>22.55900000051129</v>
      </c>
      <c r="G208" s="299" t="str">
        <f>CONCATENATE("(",ROUND((F208/$H210)*100,1),")")</f>
        <v>(2.9)</v>
      </c>
      <c r="H208" s="302">
        <f>SUM(B208,D208,F208)</f>
        <v>395.88100000583563</v>
      </c>
      <c r="I208" s="299" t="str">
        <f>CONCATENATE("(",ROUND((H208/$H210)*100,1),")")</f>
        <v>(51.3)</v>
      </c>
      <c r="K208" s="302">
        <f>B208-B198</f>
        <v>10.797000003114249</v>
      </c>
      <c r="L208" s="302">
        <f>D208-D198</f>
        <v>1.1020000013516835</v>
      </c>
      <c r="M208" s="302">
        <f>F208-F198</f>
        <v>0.8360000002933603</v>
      </c>
      <c r="N208" s="302">
        <f>SUM(K208:M208)</f>
        <v>12.735000004759293</v>
      </c>
    </row>
    <row r="209" spans="1:14" x14ac:dyDescent="0.2">
      <c r="A209" s="282" t="s">
        <v>356</v>
      </c>
      <c r="B209" s="302">
        <f>'Ind T6'!V239</f>
        <v>187.53199999939341</v>
      </c>
      <c r="C209" s="299" t="str">
        <f>CONCATENATE("(",ROUND((B209/$H210)*100,1),")")</f>
        <v>(24.3)</v>
      </c>
      <c r="D209" s="302">
        <f>'Ind T6'!W239</f>
        <v>168.63799999969373</v>
      </c>
      <c r="E209" s="299" t="str">
        <f>CONCATENATE("(",ROUND((D209/$H210)*100,1),")")</f>
        <v>(21.9)</v>
      </c>
      <c r="F209" s="302">
        <f>'Ind T6'!X239</f>
        <v>19.091000000065758</v>
      </c>
      <c r="G209" s="299" t="str">
        <f>CONCATENATE("(",ROUND((F209/$H210)*100,1),")")</f>
        <v>(2.5)</v>
      </c>
      <c r="H209" s="302">
        <f t="shared" ref="H209" si="166">SUM(B209,D209,F209)</f>
        <v>375.26099999915294</v>
      </c>
      <c r="I209" s="299" t="str">
        <f>CONCATENATE("(",ROUND((H209/$H210)*100,1),")")</f>
        <v>(48.7)</v>
      </c>
      <c r="K209" s="302">
        <f t="shared" ref="K209:K210" si="167">B209-B199</f>
        <v>21.36199999905827</v>
      </c>
      <c r="L209" s="302">
        <f t="shared" ref="L209:L210" si="168">D209-D199</f>
        <v>-19.031000010127229</v>
      </c>
      <c r="M209" s="302">
        <f t="shared" ref="M209:M210" si="169">F209-F199</f>
        <v>1.7650000002914403</v>
      </c>
      <c r="N209" s="302">
        <f t="shared" ref="N209:N210" si="170">SUM(K209:M209)</f>
        <v>4.0959999892224808</v>
      </c>
    </row>
    <row r="210" spans="1:14" x14ac:dyDescent="0.2">
      <c r="A210" s="282" t="s">
        <v>354</v>
      </c>
      <c r="B210" s="302">
        <f>SUM(B208:B209)</f>
        <v>463.86900000340006</v>
      </c>
      <c r="C210" s="299" t="str">
        <f>CONCATENATE("(",ROUND((B210/$H210)*100,1),")")</f>
        <v>(60.2)</v>
      </c>
      <c r="D210" s="302">
        <f>SUM(D208:D209)</f>
        <v>265.62300000101146</v>
      </c>
      <c r="E210" s="299" t="str">
        <f>CONCATENATE("(",ROUND((D210/$H210)*100,1),")")</f>
        <v>(34.4)</v>
      </c>
      <c r="F210" s="302">
        <f>SUM(F208:F209)</f>
        <v>41.650000000577052</v>
      </c>
      <c r="G210" s="299" t="str">
        <f>CONCATENATE("(",ROUND((F210/$H210)*100,1),")")</f>
        <v>(5.4)</v>
      </c>
      <c r="H210" s="302">
        <f>SUM(H208:H209)</f>
        <v>771.14200000498863</v>
      </c>
      <c r="I210" s="299" t="str">
        <f>CONCATENATE("(",ROUND((H210/$H210)*100,1),")")</f>
        <v>(100)</v>
      </c>
      <c r="K210" s="302">
        <f t="shared" si="167"/>
        <v>32.159000002172547</v>
      </c>
      <c r="L210" s="302">
        <f t="shared" si="168"/>
        <v>-17.929000008775517</v>
      </c>
      <c r="M210" s="302">
        <f t="shared" si="169"/>
        <v>2.6010000005848042</v>
      </c>
      <c r="N210" s="302">
        <f t="shared" si="170"/>
        <v>16.830999993981834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121.5890000004453</v>
      </c>
      <c r="C219" s="299" t="str">
        <f>CONCATENATE("(",ROUND((B219/$H221)*100,1),")")</f>
        <v>(56.1)</v>
      </c>
      <c r="D219" s="302">
        <f>'Ind T6'!M275</f>
        <v>19.602000000095643</v>
      </c>
      <c r="E219" s="299" t="str">
        <f>CONCATENATE("(",ROUND((D219/$H221)*100,1),")")</f>
        <v>(9)</v>
      </c>
      <c r="F219" s="302">
        <f>'Ind T6'!N275</f>
        <v>20.701000000476068</v>
      </c>
      <c r="G219" s="299" t="str">
        <f>CONCATENATE("(",ROUND((F219/$H221)*100,1),")")</f>
        <v>(9.6)</v>
      </c>
      <c r="H219" s="302">
        <f>SUM(B219,D219,F219)</f>
        <v>161.89200000101701</v>
      </c>
      <c r="I219" s="299" t="str">
        <f>CONCATENATE("(",ROUND((H219/$H221)*100,1),")")</f>
        <v>(74.7)</v>
      </c>
      <c r="K219" s="302">
        <f>B224-B219</f>
        <v>2.8420000008209172</v>
      </c>
      <c r="L219" s="302">
        <f>D224-D219</f>
        <v>0.68100000014863227</v>
      </c>
      <c r="M219" s="302">
        <f>F224-F219</f>
        <v>0.59300000099975136</v>
      </c>
      <c r="N219" s="302">
        <f>SUM(K219:M219)</f>
        <v>4.1160000019693008</v>
      </c>
    </row>
    <row r="220" spans="1:14" x14ac:dyDescent="0.2">
      <c r="A220" s="282" t="s">
        <v>356</v>
      </c>
      <c r="B220" s="302">
        <f>'Ind T6'!L274</f>
        <v>33.07599999989948</v>
      </c>
      <c r="C220" s="299" t="str">
        <f>CONCATENATE("(",ROUND((B220/$H221)*100,1),")")</f>
        <v>(15.3)</v>
      </c>
      <c r="D220" s="302">
        <f>'Ind T6'!M274</f>
        <v>19.870000000560616</v>
      </c>
      <c r="E220" s="299" t="str">
        <f>CONCATENATE("(",ROUND((D220/$H221)*100,1),")")</f>
        <v>(9.2)</v>
      </c>
      <c r="F220" s="302">
        <f>'Ind T6'!N274</f>
        <v>1.8300000000091905</v>
      </c>
      <c r="G220" s="299" t="str">
        <f>CONCATENATE("(",ROUND((F220/$H221)*100,1),")")</f>
        <v>(0.8)</v>
      </c>
      <c r="H220" s="302">
        <f t="shared" ref="H220" si="171">SUM(B220,D220,F220)</f>
        <v>54.776000000469288</v>
      </c>
      <c r="I220" s="299" t="str">
        <f>CONCATENATE("(",ROUND((H220/$H221)*100,1),")")</f>
        <v>(25.3)</v>
      </c>
      <c r="K220" s="302">
        <f t="shared" ref="K220:K221" si="172">B225-B220</f>
        <v>0.87600000134686695</v>
      </c>
      <c r="L220" s="302">
        <f t="shared" ref="L220:L221" si="173">D225-D220</f>
        <v>1.0960000005580923</v>
      </c>
      <c r="M220" s="302">
        <f t="shared" ref="M220:M221" si="174">F225-F220</f>
        <v>-1.2999999959359965E-2</v>
      </c>
      <c r="N220" s="302">
        <f t="shared" ref="N220:N221" si="175">SUM(K220:M220)</f>
        <v>1.9590000019455993</v>
      </c>
    </row>
    <row r="221" spans="1:14" x14ac:dyDescent="0.2">
      <c r="A221" s="282" t="s">
        <v>354</v>
      </c>
      <c r="B221" s="302">
        <f>SUM(B219:B220)</f>
        <v>154.66500000034478</v>
      </c>
      <c r="C221" s="299" t="str">
        <f>CONCATENATE("(",ROUND((B221/$H221)*100,1),")")</f>
        <v>(71.4)</v>
      </c>
      <c r="D221" s="302">
        <f>SUM(D219:D220)</f>
        <v>39.472000000656259</v>
      </c>
      <c r="E221" s="299" t="str">
        <f>CONCATENATE("(",ROUND((D221/$H221)*100,1),")")</f>
        <v>(18.2)</v>
      </c>
      <c r="F221" s="302">
        <f>SUM(F219:F220)</f>
        <v>22.531000000485257</v>
      </c>
      <c r="G221" s="299" t="str">
        <f>CONCATENATE("(",ROUND((F221/$H221)*100,1),")")</f>
        <v>(10.4)</v>
      </c>
      <c r="H221" s="302">
        <f>SUM(H219:H220)</f>
        <v>216.66800000148629</v>
      </c>
      <c r="I221" s="299" t="str">
        <f>CONCATENATE("(",ROUND((H221/$H221)*100,1),")")</f>
        <v>(100)</v>
      </c>
      <c r="K221" s="302">
        <f t="shared" si="172"/>
        <v>3.7180000021677984</v>
      </c>
      <c r="L221" s="302">
        <f t="shared" si="173"/>
        <v>1.7770000007067281</v>
      </c>
      <c r="M221" s="302">
        <f t="shared" si="174"/>
        <v>0.58000000104039273</v>
      </c>
      <c r="N221" s="302">
        <f t="shared" si="175"/>
        <v>6.0750000039149192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124.43100000126621</v>
      </c>
      <c r="C224" s="299" t="str">
        <f>CONCATENATE("(",ROUND((B224/$H226)*100,1),")")</f>
        <v>(55.9)</v>
      </c>
      <c r="D224" s="302">
        <f>'Ind T6'!R275</f>
        <v>20.283000000244275</v>
      </c>
      <c r="E224" s="299" t="str">
        <f>CONCATENATE("(",ROUND((D224/$H226)*100,1),")")</f>
        <v>(9.1)</v>
      </c>
      <c r="F224" s="302">
        <f>'Ind T6'!S275</f>
        <v>21.294000001475819</v>
      </c>
      <c r="G224" s="299" t="str">
        <f>CONCATENATE("(",ROUND((F224/$H226)*100,1),")")</f>
        <v>(9.6)</v>
      </c>
      <c r="H224" s="302">
        <f>SUM(B224,D224,F224)</f>
        <v>166.00800000298631</v>
      </c>
      <c r="I224" s="299" t="str">
        <f>CONCATENATE("(",ROUND((H224/$H226)*100,1),")")</f>
        <v>(74.5)</v>
      </c>
      <c r="K224" s="302">
        <f>B229-B224</f>
        <v>-2.2199999993984676</v>
      </c>
      <c r="L224" s="302">
        <f>D229-D224</f>
        <v>0.73400000025307932</v>
      </c>
      <c r="M224" s="302">
        <f>F229-F224</f>
        <v>0.63499999996831846</v>
      </c>
      <c r="N224" s="302">
        <f>SUM(K224:M224)</f>
        <v>-0.85099999917706981</v>
      </c>
    </row>
    <row r="225" spans="1:14" x14ac:dyDescent="0.2">
      <c r="A225" s="282" t="s">
        <v>356</v>
      </c>
      <c r="B225" s="302">
        <f>'Ind T6'!Q274</f>
        <v>33.952000001246347</v>
      </c>
      <c r="C225" s="299" t="str">
        <f>CONCATENATE("(",ROUND((B225/$H226)*100,1),")")</f>
        <v>(15.2)</v>
      </c>
      <c r="D225" s="302">
        <f>'Ind T6'!R274</f>
        <v>20.966000001118708</v>
      </c>
      <c r="E225" s="299" t="str">
        <f>CONCATENATE("(",ROUND((D225/$H226)*100,1),")")</f>
        <v>(9.4)</v>
      </c>
      <c r="F225" s="302">
        <f>'Ind T6'!S274</f>
        <v>1.8170000000498305</v>
      </c>
      <c r="G225" s="299" t="str">
        <f>CONCATENATE("(",ROUND((F225/$H226)*100,1),")")</f>
        <v>(0.8)</v>
      </c>
      <c r="H225" s="302">
        <f t="shared" ref="H225" si="176">SUM(B225,D225,F225)</f>
        <v>56.735000002414886</v>
      </c>
      <c r="I225" s="299" t="str">
        <f>CONCATENATE("(",ROUND((H225/$H226)*100,1),")")</f>
        <v>(25.5)</v>
      </c>
      <c r="K225" s="302">
        <f t="shared" ref="K225:K226" si="177">B230-B225</f>
        <v>1.1019999986828566</v>
      </c>
      <c r="L225" s="302">
        <f t="shared" ref="L225:L226" si="178">D230-D225</f>
        <v>1.6169999988644079</v>
      </c>
      <c r="M225" s="302">
        <f t="shared" ref="M225:M226" si="179">F230-F225</f>
        <v>-3.4000000014507092E-2</v>
      </c>
      <c r="N225" s="302">
        <f t="shared" ref="N225:N226" si="180">SUM(K225:M225)</f>
        <v>2.6849999975327572</v>
      </c>
    </row>
    <row r="226" spans="1:14" x14ac:dyDescent="0.2">
      <c r="A226" s="282" t="s">
        <v>354</v>
      </c>
      <c r="B226" s="302">
        <f>SUM(B224:B225)</f>
        <v>158.38300000251257</v>
      </c>
      <c r="C226" s="299" t="str">
        <f>CONCATENATE("(",ROUND((B226/$H226)*100,1),")")</f>
        <v>(71.1)</v>
      </c>
      <c r="D226" s="302">
        <f>SUM(D224:D225)</f>
        <v>41.249000001362987</v>
      </c>
      <c r="E226" s="299" t="str">
        <f>CONCATENATE("(",ROUND((D226/$H226)*100,1),")")</f>
        <v>(18.5)</v>
      </c>
      <c r="F226" s="302">
        <f>SUM(F224:F225)</f>
        <v>23.11100000152565</v>
      </c>
      <c r="G226" s="299" t="str">
        <f>CONCATENATE("(",ROUND((F226/$H226)*100,1),")")</f>
        <v>(10.4)</v>
      </c>
      <c r="H226" s="302">
        <f>SUM(H224:H225)</f>
        <v>222.7430000054012</v>
      </c>
      <c r="I226" s="299" t="str">
        <f>CONCATENATE("(",ROUND((H226/$H226)*100,1),")")</f>
        <v>(100)</v>
      </c>
      <c r="K226" s="302">
        <f t="shared" si="177"/>
        <v>-1.1180000007156252</v>
      </c>
      <c r="L226" s="302">
        <f t="shared" si="178"/>
        <v>2.3509999991174837</v>
      </c>
      <c r="M226" s="302">
        <f t="shared" si="179"/>
        <v>0.60099999995381026</v>
      </c>
      <c r="N226" s="302">
        <f t="shared" si="180"/>
        <v>1.8339999983556687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122.21100000186775</v>
      </c>
      <c r="C229" s="299" t="str">
        <f>CONCATENATE("(",ROUND((B229/$H231)*100,1),")")</f>
        <v>(54.4)</v>
      </c>
      <c r="D229" s="302">
        <f>'Ind T6'!W275</f>
        <v>21.017000000497355</v>
      </c>
      <c r="E229" s="299" t="str">
        <f>CONCATENATE("(",ROUND((D229/$H231)*100,1),")")</f>
        <v>(9.4)</v>
      </c>
      <c r="F229" s="302">
        <f>'Ind T6'!X275</f>
        <v>21.929000001444138</v>
      </c>
      <c r="G229" s="299" t="str">
        <f>CONCATENATE("(",ROUND((F229/$H231)*100,1),")")</f>
        <v>(9.8)</v>
      </c>
      <c r="H229" s="302">
        <f>SUM(B229,D229,F229)</f>
        <v>165.15700000380923</v>
      </c>
      <c r="I229" s="299" t="str">
        <f>CONCATENATE("(",ROUND((H229/$H231)*100,1),")")</f>
        <v>(73.5)</v>
      </c>
      <c r="K229" s="302">
        <f>B229-B219</f>
        <v>0.6220000014224496</v>
      </c>
      <c r="L229" s="302">
        <f>D229-D219</f>
        <v>1.4150000004017116</v>
      </c>
      <c r="M229" s="302">
        <f>F229-F219</f>
        <v>1.2280000009680698</v>
      </c>
      <c r="N229" s="302">
        <f>SUM(K229:M229)</f>
        <v>3.265000002792231</v>
      </c>
    </row>
    <row r="230" spans="1:14" x14ac:dyDescent="0.2">
      <c r="A230" s="282" t="s">
        <v>356</v>
      </c>
      <c r="B230" s="302">
        <f>'Ind T6'!V274</f>
        <v>35.053999999929204</v>
      </c>
      <c r="C230" s="299" t="str">
        <f>CONCATENATE("(",ROUND((B230/$H231)*100,1),")")</f>
        <v>(15.6)</v>
      </c>
      <c r="D230" s="302">
        <f>'Ind T6'!W274</f>
        <v>22.582999999983116</v>
      </c>
      <c r="E230" s="299" t="str">
        <f>CONCATENATE("(",ROUND((D230/$H231)*100,1),")")</f>
        <v>(10.1)</v>
      </c>
      <c r="F230" s="302">
        <f>'Ind T6'!X274</f>
        <v>1.7830000000353234</v>
      </c>
      <c r="G230" s="299" t="str">
        <f>CONCATENATE("(",ROUND((F230/$H231)*100,1),")")</f>
        <v>(0.8)</v>
      </c>
      <c r="H230" s="302">
        <f t="shared" ref="H230" si="181">SUM(B230,D230,F230)</f>
        <v>59.419999999947642</v>
      </c>
      <c r="I230" s="299" t="str">
        <f>CONCATENATE("(",ROUND((H230/$H231)*100,1),")")</f>
        <v>(26.5)</v>
      </c>
      <c r="K230" s="302">
        <f t="shared" ref="K230:K231" si="182">B230-B220</f>
        <v>1.9780000000297235</v>
      </c>
      <c r="L230" s="302">
        <f t="shared" ref="L230:L231" si="183">D230-D220</f>
        <v>2.7129999994225003</v>
      </c>
      <c r="M230" s="302">
        <f t="shared" ref="M230:M231" si="184">F230-F220</f>
        <v>-4.6999999973867057E-2</v>
      </c>
      <c r="N230" s="302">
        <f t="shared" ref="N230:N231" si="185">SUM(K230:M230)</f>
        <v>4.643999999478357</v>
      </c>
    </row>
    <row r="231" spans="1:14" x14ac:dyDescent="0.2">
      <c r="A231" s="282" t="s">
        <v>354</v>
      </c>
      <c r="B231" s="302">
        <f>SUM(B229:B230)</f>
        <v>157.26500000179695</v>
      </c>
      <c r="C231" s="299" t="str">
        <f>CONCATENATE("(",ROUND((B231/$H231)*100,1),")")</f>
        <v>(70)</v>
      </c>
      <c r="D231" s="302">
        <f>SUM(D229:D230)</f>
        <v>43.60000000048047</v>
      </c>
      <c r="E231" s="299" t="str">
        <f>CONCATENATE("(",ROUND((D231/$H231)*100,1),")")</f>
        <v>(19.4)</v>
      </c>
      <c r="F231" s="302">
        <f>SUM(F229:F230)</f>
        <v>23.71200000147946</v>
      </c>
      <c r="G231" s="299" t="str">
        <f>CONCATENATE("(",ROUND((F231/$H231)*100,1),")")</f>
        <v>(10.6)</v>
      </c>
      <c r="H231" s="302">
        <f>SUM(H229:H230)</f>
        <v>224.57700000375686</v>
      </c>
      <c r="I231" s="299" t="str">
        <f>CONCATENATE("(",ROUND((H231/$H231)*100,1),")")</f>
        <v>(100)</v>
      </c>
      <c r="K231" s="302">
        <f t="shared" si="182"/>
        <v>2.6000000014521731</v>
      </c>
      <c r="L231" s="302">
        <f t="shared" si="183"/>
        <v>4.1279999998242118</v>
      </c>
      <c r="M231" s="302">
        <f t="shared" si="184"/>
        <v>1.181000000994203</v>
      </c>
      <c r="N231" s="302">
        <f t="shared" si="185"/>
        <v>7.909000002270588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71.973000000072531</v>
      </c>
      <c r="C240" s="299" t="str">
        <f>CONCATENATE("(",ROUND((B240/$H242)*100,1),")")</f>
        <v>(22.3)</v>
      </c>
      <c r="D240" s="302">
        <f>'Ind T6'!M295</f>
        <v>75.075999999920953</v>
      </c>
      <c r="E240" s="299" t="str">
        <f>CONCATENATE("(",ROUND((D240/$H242)*100,1),")")</f>
        <v>(23.2)</v>
      </c>
      <c r="F240" s="302">
        <f>'Ind T6'!N295</f>
        <v>3.9630000000455365</v>
      </c>
      <c r="G240" s="299" t="str">
        <f>CONCATENATE("(",ROUND((F240/$H242)*100,1),")")</f>
        <v>(1.2)</v>
      </c>
      <c r="H240" s="302">
        <f>SUM(B240,D240,F240)</f>
        <v>151.01200000003902</v>
      </c>
      <c r="I240" s="299" t="str">
        <f>CONCATENATE("(",ROUND((H240/$H242)*100,1),")")</f>
        <v>(46.8)</v>
      </c>
      <c r="K240" s="302">
        <f>B245-B240</f>
        <v>4.289000000502142</v>
      </c>
      <c r="L240" s="302">
        <f>D245-D240</f>
        <v>3.4990000006282429</v>
      </c>
      <c r="M240" s="302">
        <f>F245-F240</f>
        <v>0.26500000006886237</v>
      </c>
      <c r="N240" s="302">
        <f>SUM(K240:M240)</f>
        <v>8.0530000011992477</v>
      </c>
    </row>
    <row r="241" spans="1:14" x14ac:dyDescent="0.2">
      <c r="A241" s="282" t="s">
        <v>356</v>
      </c>
      <c r="B241" s="302">
        <f>'Ind T6'!L294</f>
        <v>61.273000000200916</v>
      </c>
      <c r="C241" s="299" t="str">
        <f>CONCATENATE("(",ROUND((B241/$H242)*100,1),")")</f>
        <v>(19)</v>
      </c>
      <c r="D241" s="302">
        <f>'Ind T6'!M294</f>
        <v>104.71700000407915</v>
      </c>
      <c r="E241" s="299" t="str">
        <f>CONCATENATE("(",ROUND((D241/$H242)*100,1),")")</f>
        <v>(32.4)</v>
      </c>
      <c r="F241" s="302">
        <f>'Ind T6'!N294</f>
        <v>5.958999999929854</v>
      </c>
      <c r="G241" s="299" t="str">
        <f>CONCATENATE("(",ROUND((F241/$H242)*100,1),")")</f>
        <v>(1.8)</v>
      </c>
      <c r="H241" s="302">
        <f t="shared" ref="H241" si="186">SUM(B241,D241,F241)</f>
        <v>171.94900000420992</v>
      </c>
      <c r="I241" s="299" t="str">
        <f>CONCATENATE("(",ROUND((H241/$H242)*100,1),")")</f>
        <v>(53.2)</v>
      </c>
      <c r="K241" s="302">
        <f t="shared" ref="K241:K242" si="187">B246-B241</f>
        <v>3.5150000026564001</v>
      </c>
      <c r="L241" s="302">
        <f t="shared" ref="L241:L242" si="188">D246-D241</f>
        <v>5.239000003740415</v>
      </c>
      <c r="M241" s="302">
        <f t="shared" ref="M241:M242" si="189">F246-F241</f>
        <v>0.42100000018712169</v>
      </c>
      <c r="N241" s="302">
        <f t="shared" ref="N241:N242" si="190">SUM(K241:M241)</f>
        <v>9.1750000065839359</v>
      </c>
    </row>
    <row r="242" spans="1:14" x14ac:dyDescent="0.2">
      <c r="A242" s="282" t="s">
        <v>354</v>
      </c>
      <c r="B242" s="302">
        <f>SUM(B240:B241)</f>
        <v>133.24600000027345</v>
      </c>
      <c r="C242" s="299" t="str">
        <f>CONCATENATE("(",ROUND((B242/$H242)*100,1),")")</f>
        <v>(41.3)</v>
      </c>
      <c r="D242" s="302">
        <f>SUM(D240:D241)</f>
        <v>179.79300000400011</v>
      </c>
      <c r="E242" s="299" t="str">
        <f>CONCATENATE("(",ROUND((D242/$H242)*100,1),")")</f>
        <v>(55.7)</v>
      </c>
      <c r="F242" s="302">
        <f>SUM(F240:F241)</f>
        <v>9.9219999999753909</v>
      </c>
      <c r="G242" s="299" t="str">
        <f>CONCATENATE("(",ROUND((F242/$H242)*100,1),")")</f>
        <v>(3.1)</v>
      </c>
      <c r="H242" s="302">
        <f>SUM(H240:H241)</f>
        <v>322.96100000424894</v>
      </c>
      <c r="I242" s="299" t="str">
        <f>CONCATENATE("(",ROUND((H242/$H242)*100,1),")")</f>
        <v>(100)</v>
      </c>
      <c r="K242" s="302">
        <f t="shared" si="187"/>
        <v>7.804000003158535</v>
      </c>
      <c r="L242" s="302">
        <f t="shared" si="188"/>
        <v>8.7380000043686721</v>
      </c>
      <c r="M242" s="302">
        <f t="shared" si="189"/>
        <v>0.68600000025598362</v>
      </c>
      <c r="N242" s="302">
        <f t="shared" si="190"/>
        <v>17.228000007783191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76.262000000574673</v>
      </c>
      <c r="C245" s="299" t="str">
        <f>CONCATENATE("(",ROUND((B245/$H247)*100,1),")")</f>
        <v>(22.4)</v>
      </c>
      <c r="D245" s="302">
        <f>'Ind T6'!R295</f>
        <v>78.575000000549196</v>
      </c>
      <c r="E245" s="299" t="str">
        <f>CONCATENATE("(",ROUND((D245/$H247)*100,1),")")</f>
        <v>(23.1)</v>
      </c>
      <c r="F245" s="302">
        <f>'Ind T6'!S295</f>
        <v>4.2280000001143989</v>
      </c>
      <c r="G245" s="299" t="str">
        <f>CONCATENATE("(",ROUND((F245/$H247)*100,1),")")</f>
        <v>(1.2)</v>
      </c>
      <c r="H245" s="302">
        <f>SUM(B245,D245,F245)</f>
        <v>159.06500000123827</v>
      </c>
      <c r="I245" s="299" t="str">
        <f>CONCATENATE("(",ROUND((H245/$H247)*100,1),")")</f>
        <v>(46.8)</v>
      </c>
      <c r="K245" s="302">
        <f>B250-B245</f>
        <v>11.838000000202655</v>
      </c>
      <c r="L245" s="302">
        <f>D250-D245</f>
        <v>10.963999999787234</v>
      </c>
      <c r="M245" s="302">
        <f>F250-F245</f>
        <v>0.62499999994484767</v>
      </c>
      <c r="N245" s="302">
        <f>SUM(K245:M245)</f>
        <v>23.426999999934736</v>
      </c>
    </row>
    <row r="246" spans="1:14" x14ac:dyDescent="0.2">
      <c r="A246" s="282" t="s">
        <v>356</v>
      </c>
      <c r="B246" s="302">
        <f>'Ind T6'!Q294</f>
        <v>64.788000002857316</v>
      </c>
      <c r="C246" s="299" t="str">
        <f>CONCATENATE("(",ROUND((B246/$H247)*100,1),")")</f>
        <v>(19)</v>
      </c>
      <c r="D246" s="302">
        <f>'Ind T6'!R294</f>
        <v>109.95600000781957</v>
      </c>
      <c r="E246" s="299" t="str">
        <f>CONCATENATE("(",ROUND((D246/$H247)*100,1),")")</f>
        <v>(32.3)</v>
      </c>
      <c r="F246" s="302">
        <f>'Ind T6'!S294</f>
        <v>6.3800000001169757</v>
      </c>
      <c r="G246" s="299" t="str">
        <f>CONCATENATE("(",ROUND((F246/$H247)*100,1),")")</f>
        <v>(1.9)</v>
      </c>
      <c r="H246" s="302">
        <f t="shared" ref="H246" si="191">SUM(B246,D246,F246)</f>
        <v>181.12400001079385</v>
      </c>
      <c r="I246" s="299" t="str">
        <f>CONCATENATE("(",ROUND((H246/$H247)*100,1),")")</f>
        <v>(53.2)</v>
      </c>
      <c r="K246" s="302">
        <f t="shared" ref="K246:K247" si="192">B251-B246</f>
        <v>9.3139999969568805</v>
      </c>
      <c r="L246" s="302">
        <f t="shared" ref="L246:L247" si="193">D251-D246</f>
        <v>15.139999991823089</v>
      </c>
      <c r="M246" s="302">
        <f t="shared" ref="M246:M247" si="194">F251-F246</f>
        <v>0.93299999987428972</v>
      </c>
      <c r="N246" s="302">
        <f t="shared" ref="N246:N247" si="195">SUM(K246:M246)</f>
        <v>25.38699998865426</v>
      </c>
    </row>
    <row r="247" spans="1:14" x14ac:dyDescent="0.2">
      <c r="A247" s="282" t="s">
        <v>354</v>
      </c>
      <c r="B247" s="302">
        <f>SUM(B245:B246)</f>
        <v>141.05000000343199</v>
      </c>
      <c r="C247" s="299" t="str">
        <f>CONCATENATE("(",ROUND((B247/$H247)*100,1),")")</f>
        <v>(41.5)</v>
      </c>
      <c r="D247" s="302">
        <f>SUM(D245:D246)</f>
        <v>188.53100000836878</v>
      </c>
      <c r="E247" s="299" t="str">
        <f>CONCATENATE("(",ROUND((D247/$H247)*100,1),")")</f>
        <v>(55.4)</v>
      </c>
      <c r="F247" s="302">
        <f>SUM(F245:F246)</f>
        <v>10.608000000231375</v>
      </c>
      <c r="G247" s="299" t="str">
        <f>CONCATENATE("(",ROUND((F247/$H247)*100,1),")")</f>
        <v>(3.1)</v>
      </c>
      <c r="H247" s="302">
        <f>SUM(H245:H246)</f>
        <v>340.18900001203212</v>
      </c>
      <c r="I247" s="299" t="str">
        <f>CONCATENATE("(",ROUND((H247/$H247)*100,1),")")</f>
        <v>(100)</v>
      </c>
      <c r="K247" s="302">
        <f t="shared" si="192"/>
        <v>21.151999997159521</v>
      </c>
      <c r="L247" s="302">
        <f t="shared" si="193"/>
        <v>26.103999991610294</v>
      </c>
      <c r="M247" s="302">
        <f t="shared" si="194"/>
        <v>1.5579999998191383</v>
      </c>
      <c r="N247" s="302">
        <f t="shared" si="195"/>
        <v>48.813999988588954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88.100000000777328</v>
      </c>
      <c r="C250" s="299" t="str">
        <f>CONCATENATE("(",ROUND((B250/$H252)*100,1),")")</f>
        <v>(22.6)</v>
      </c>
      <c r="D250" s="302">
        <f>'Ind T6'!W295</f>
        <v>89.539000000336429</v>
      </c>
      <c r="E250" s="299" t="str">
        <f>CONCATENATE("(",ROUND((D250/$H252)*100,1),")")</f>
        <v>(23)</v>
      </c>
      <c r="F250" s="302">
        <f>'Ind T6'!X295</f>
        <v>4.8530000000592466</v>
      </c>
      <c r="G250" s="299" t="str">
        <f>CONCATENATE("(",ROUND((F250/$H252)*100,1),")")</f>
        <v>(1.2)</v>
      </c>
      <c r="H250" s="302">
        <f>SUM(B250,D250,F250)</f>
        <v>182.49200000117298</v>
      </c>
      <c r="I250" s="299" t="str">
        <f>CONCATENATE("(",ROUND((H250/$H252)*100,1),")")</f>
        <v>(46.9)</v>
      </c>
      <c r="K250" s="302">
        <f>B250-B240</f>
        <v>16.127000000704797</v>
      </c>
      <c r="L250" s="302">
        <f>D250-D240</f>
        <v>14.463000000415477</v>
      </c>
      <c r="M250" s="302">
        <f>F250-F240</f>
        <v>0.89000000001371005</v>
      </c>
      <c r="N250" s="302">
        <f>SUM(K250:M250)</f>
        <v>31.480000001133984</v>
      </c>
    </row>
    <row r="251" spans="1:14" x14ac:dyDescent="0.2">
      <c r="A251" s="282" t="s">
        <v>356</v>
      </c>
      <c r="B251" s="302">
        <f>'Ind T6'!V294</f>
        <v>74.101999999814197</v>
      </c>
      <c r="C251" s="299" t="str">
        <f>CONCATENATE("(",ROUND((B251/$H252)*100,1),")")</f>
        <v>(19)</v>
      </c>
      <c r="D251" s="302">
        <f>'Ind T6'!W294</f>
        <v>125.09599999964266</v>
      </c>
      <c r="E251" s="299" t="str">
        <f>CONCATENATE("(",ROUND((D251/$H252)*100,1),")")</f>
        <v>(32.2)</v>
      </c>
      <c r="F251" s="302">
        <f>'Ind T6'!X294</f>
        <v>7.3129999999912654</v>
      </c>
      <c r="G251" s="299" t="str">
        <f>CONCATENATE("(",ROUND((F251/$H252)*100,1),")")</f>
        <v>(1.9)</v>
      </c>
      <c r="H251" s="302">
        <f t="shared" ref="H251" si="196">SUM(B251,D251,F251)</f>
        <v>206.5109999994481</v>
      </c>
      <c r="I251" s="299" t="str">
        <f>CONCATENATE("(",ROUND((H251/$H252)*100,1),")")</f>
        <v>(53.1)</v>
      </c>
      <c r="K251" s="302">
        <f t="shared" ref="K251:K252" si="197">B251-B241</f>
        <v>12.828999999613281</v>
      </c>
      <c r="L251" s="302">
        <f t="shared" ref="L251:L252" si="198">D251-D241</f>
        <v>20.378999995563504</v>
      </c>
      <c r="M251" s="302">
        <f t="shared" ref="M251:M252" si="199">F251-F241</f>
        <v>1.3540000000614114</v>
      </c>
      <c r="N251" s="302">
        <f t="shared" ref="N251:N252" si="200">SUM(K251:M251)</f>
        <v>34.561999995238196</v>
      </c>
    </row>
    <row r="252" spans="1:14" x14ac:dyDescent="0.2">
      <c r="A252" s="282" t="s">
        <v>354</v>
      </c>
      <c r="B252" s="302">
        <f>SUM(B250:B251)</f>
        <v>162.20200000059151</v>
      </c>
      <c r="C252" s="299" t="str">
        <f>CONCATENATE("(",ROUND((B252/$H252)*100,1),")")</f>
        <v>(41.7)</v>
      </c>
      <c r="D252" s="302">
        <f>SUM(D250:D251)</f>
        <v>214.63499999997907</v>
      </c>
      <c r="E252" s="299" t="str">
        <f>CONCATENATE("(",ROUND((D252/$H252)*100,1),")")</f>
        <v>(55.2)</v>
      </c>
      <c r="F252" s="302">
        <f>SUM(F250:F251)</f>
        <v>12.166000000050513</v>
      </c>
      <c r="G252" s="299" t="str">
        <f>CONCATENATE("(",ROUND((F252/$H252)*100,1),")")</f>
        <v>(3.1)</v>
      </c>
      <c r="H252" s="302">
        <f>SUM(H250:H251)</f>
        <v>389.00300000062111</v>
      </c>
      <c r="I252" s="299" t="str">
        <f>CONCATENATE("(",ROUND((H252/$H252)*100,1),")")</f>
        <v>(100)</v>
      </c>
      <c r="K252" s="302">
        <f t="shared" si="197"/>
        <v>28.956000000318056</v>
      </c>
      <c r="L252" s="302">
        <f t="shared" si="198"/>
        <v>34.841999995978966</v>
      </c>
      <c r="M252" s="302">
        <f t="shared" si="199"/>
        <v>2.2440000000751219</v>
      </c>
      <c r="N252" s="302">
        <f t="shared" si="200"/>
        <v>66.041999996372141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11.804999999920543</v>
      </c>
      <c r="C261" s="299" t="str">
        <f>CONCATENATE("(",ROUND((B261/$H263)*100,1),")")</f>
        <v>(28.6)</v>
      </c>
      <c r="D261" s="302">
        <f>'Ind T6'!M320</f>
        <v>3.7240000000069191</v>
      </c>
      <c r="E261" s="299" t="str">
        <f>CONCATENATE("(",ROUND((D261/$H263)*100,1),")")</f>
        <v>(9)</v>
      </c>
      <c r="F261" s="302">
        <f>'Ind T6'!N320</f>
        <v>4.2220000000812252</v>
      </c>
      <c r="G261" s="299" t="str">
        <f>CONCATENATE("(",ROUND((F261/$H263)*100,1),")")</f>
        <v>(10.2)</v>
      </c>
      <c r="H261" s="302">
        <f>SUM(B261,D261,F261)</f>
        <v>19.751000000008688</v>
      </c>
      <c r="I261" s="299" t="str">
        <f>CONCATENATE("(",ROUND((H261/$H263)*100,1),")")</f>
        <v>(47.8)</v>
      </c>
      <c r="K261" s="302">
        <f>B266-B261</f>
        <v>-0.49500000000593403</v>
      </c>
      <c r="L261" s="302">
        <f>D266-D261</f>
        <v>3.500000000411374E-2</v>
      </c>
      <c r="M261" s="302">
        <f>F266-F261</f>
        <v>-0.12799999988320021</v>
      </c>
      <c r="N261" s="302">
        <f>SUM(K261:M261)</f>
        <v>-0.5879999998850205</v>
      </c>
    </row>
    <row r="262" spans="1:14" x14ac:dyDescent="0.2">
      <c r="A262" s="282" t="s">
        <v>356</v>
      </c>
      <c r="B262" s="302">
        <f>'Ind T6'!L319</f>
        <v>9.7119999998995397</v>
      </c>
      <c r="C262" s="299" t="str">
        <f>CONCATENATE("(",ROUND((B262/$H263)*100,1),")")</f>
        <v>(23.5)</v>
      </c>
      <c r="D262" s="302">
        <f>'Ind T6'!M319</f>
        <v>4.7620000000550151</v>
      </c>
      <c r="E262" s="299" t="str">
        <f>CONCATENATE("(",ROUND((D262/$H263)*100,1),")")</f>
        <v>(11.5)</v>
      </c>
      <c r="F262" s="302">
        <f>'Ind T6'!N319</f>
        <v>7.1069999997001627</v>
      </c>
      <c r="G262" s="299" t="str">
        <f>CONCATENATE("(",ROUND((F262/$H263)*100,1),")")</f>
        <v>(17.2)</v>
      </c>
      <c r="H262" s="302">
        <f t="shared" ref="H262" si="201">SUM(B262,D262,F262)</f>
        <v>21.580999999654715</v>
      </c>
      <c r="I262" s="299" t="str">
        <f>CONCATENATE("(",ROUND((H262/$H263)*100,1),")")</f>
        <v>(52.2)</v>
      </c>
      <c r="K262" s="302">
        <f t="shared" ref="K262:K263" si="202">B267-B262</f>
        <v>-0.36699999979750508</v>
      </c>
      <c r="L262" s="302">
        <f t="shared" ref="L262:L263" si="203">D267-D262</f>
        <v>-0.11099999994373988</v>
      </c>
      <c r="M262" s="302">
        <f t="shared" ref="M262:M263" si="204">F267-F262</f>
        <v>-0.33499999997812502</v>
      </c>
      <c r="N262" s="302">
        <f t="shared" ref="N262:N263" si="205">SUM(K262:M262)</f>
        <v>-0.81299999971936998</v>
      </c>
    </row>
    <row r="263" spans="1:14" x14ac:dyDescent="0.2">
      <c r="A263" s="282" t="s">
        <v>354</v>
      </c>
      <c r="B263" s="302">
        <f>SUM(B261:B262)</f>
        <v>21.516999999820083</v>
      </c>
      <c r="C263" s="299" t="str">
        <f>CONCATENATE("(",ROUND((B263/$H263)*100,1),")")</f>
        <v>(52.1)</v>
      </c>
      <c r="D263" s="302">
        <f>SUM(D261:D262)</f>
        <v>8.4860000000619351</v>
      </c>
      <c r="E263" s="299" t="str">
        <f>CONCATENATE("(",ROUND((D263/$H263)*100,1),")")</f>
        <v>(20.5)</v>
      </c>
      <c r="F263" s="302">
        <f>SUM(F261:F262)</f>
        <v>11.328999999781388</v>
      </c>
      <c r="G263" s="299" t="str">
        <f>CONCATENATE("(",ROUND((F263/$H263)*100,1),")")</f>
        <v>(27.4)</v>
      </c>
      <c r="H263" s="302">
        <f>SUM(H261:H262)</f>
        <v>41.331999999663402</v>
      </c>
      <c r="I263" s="299" t="str">
        <f>CONCATENATE("(",ROUND((H263/$H263)*100,1),")")</f>
        <v>(100)</v>
      </c>
      <c r="K263" s="302">
        <f t="shared" si="202"/>
        <v>-0.86199999980344089</v>
      </c>
      <c r="L263" s="302">
        <f t="shared" si="203"/>
        <v>-7.5999999939627472E-2</v>
      </c>
      <c r="M263" s="302">
        <f t="shared" si="204"/>
        <v>-0.46299999986132434</v>
      </c>
      <c r="N263" s="302">
        <f t="shared" si="205"/>
        <v>-1.4009999996043927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11.309999999914609</v>
      </c>
      <c r="C266" s="299" t="str">
        <f>CONCATENATE("(",ROUND((B266/$H268)*100,1),")")</f>
        <v>(28.3)</v>
      </c>
      <c r="D266" s="302">
        <f>'Ind T6'!R320</f>
        <v>3.7590000000110328</v>
      </c>
      <c r="E266" s="299" t="str">
        <f>CONCATENATE("(",ROUND((D266/$H268)*100,1),")")</f>
        <v>(9.4)</v>
      </c>
      <c r="F266" s="302">
        <f>'Ind T6'!S320</f>
        <v>4.094000000198025</v>
      </c>
      <c r="G266" s="299" t="str">
        <f>CONCATENATE("(",ROUND((F266/$H268)*100,1),")")</f>
        <v>(10.3)</v>
      </c>
      <c r="H266" s="302">
        <f>SUM(B266,D266,F266)</f>
        <v>19.163000000123667</v>
      </c>
      <c r="I266" s="299" t="str">
        <f>CONCATENATE("(",ROUND((H266/$H268)*100,1),")")</f>
        <v>(48)</v>
      </c>
      <c r="K266" s="302">
        <f>B271-B266</f>
        <v>-0.34900000009225707</v>
      </c>
      <c r="L266" s="302">
        <f>D271-D266</f>
        <v>0.16700000001234505</v>
      </c>
      <c r="M266" s="302">
        <f>F271-F266</f>
        <v>-4.6000000079122749E-2</v>
      </c>
      <c r="N266" s="302">
        <f>SUM(K266:M266)</f>
        <v>-0.22800000015903477</v>
      </c>
    </row>
    <row r="267" spans="1:14" x14ac:dyDescent="0.2">
      <c r="A267" s="282" t="s">
        <v>356</v>
      </c>
      <c r="B267" s="302">
        <f>'Ind T6'!Q319</f>
        <v>9.3450000001020346</v>
      </c>
      <c r="C267" s="299" t="str">
        <f>CONCATENATE("(",ROUND((B267/$H268)*100,1),")")</f>
        <v>(23.4)</v>
      </c>
      <c r="D267" s="302">
        <f>'Ind T6'!R319</f>
        <v>4.6510000001112752</v>
      </c>
      <c r="E267" s="299" t="str">
        <f>CONCATENATE("(",ROUND((D267/$H268)*100,1),")")</f>
        <v>(11.6)</v>
      </c>
      <c r="F267" s="302">
        <f>'Ind T6'!S319</f>
        <v>6.7719999997220377</v>
      </c>
      <c r="G267" s="299" t="str">
        <f>CONCATENATE("(",ROUND((F267/$H268)*100,1),")")</f>
        <v>(17)</v>
      </c>
      <c r="H267" s="302">
        <f t="shared" ref="H267" si="206">SUM(B267,D267,F267)</f>
        <v>20.767999999935348</v>
      </c>
      <c r="I267" s="299" t="str">
        <f>CONCATENATE("(",ROUND((H267/$H268)*100,1),")")</f>
        <v>(52)</v>
      </c>
      <c r="K267" s="302">
        <f t="shared" ref="K267:K268" si="207">B272-B267</f>
        <v>-0.11400000011291489</v>
      </c>
      <c r="L267" s="302">
        <f t="shared" ref="L267:L268" si="208">D272-D267</f>
        <v>-8.5000000104911599E-2</v>
      </c>
      <c r="M267" s="302">
        <f t="shared" ref="M267:M268" si="209">F272-F267</f>
        <v>-0.42399999972918589</v>
      </c>
      <c r="N267" s="302">
        <f t="shared" ref="N267:N268" si="210">SUM(K267:M267)</f>
        <v>-0.62299999994701238</v>
      </c>
    </row>
    <row r="268" spans="1:14" x14ac:dyDescent="0.2">
      <c r="A268" s="282" t="s">
        <v>354</v>
      </c>
      <c r="B268" s="302">
        <f>SUM(B266:B267)</f>
        <v>20.655000000016642</v>
      </c>
      <c r="C268" s="299" t="str">
        <f>CONCATENATE("(",ROUND((B268/$H268)*100,1),")")</f>
        <v>(51.7)</v>
      </c>
      <c r="D268" s="302">
        <f>SUM(D266:D267)</f>
        <v>8.4100000001223076</v>
      </c>
      <c r="E268" s="299" t="str">
        <f>CONCATENATE("(",ROUND((D268/$H268)*100,1),")")</f>
        <v>(21.1)</v>
      </c>
      <c r="F268" s="302">
        <f>SUM(F266:F267)</f>
        <v>10.865999999920064</v>
      </c>
      <c r="G268" s="299" t="str">
        <f>CONCATENATE("(",ROUND((F268/$H268)*100,1),")")</f>
        <v>(27.2)</v>
      </c>
      <c r="H268" s="302">
        <f>SUM(H266:H267)</f>
        <v>39.931000000059015</v>
      </c>
      <c r="I268" s="299" t="str">
        <f>CONCATENATE("(",ROUND((H268/$H268)*100,1),")")</f>
        <v>(100)</v>
      </c>
      <c r="K268" s="302">
        <f t="shared" si="207"/>
        <v>-0.46300000020517018</v>
      </c>
      <c r="L268" s="302">
        <f t="shared" si="208"/>
        <v>8.1999999907433008E-2</v>
      </c>
      <c r="M268" s="302">
        <f t="shared" si="209"/>
        <v>-0.46999999980830864</v>
      </c>
      <c r="N268" s="302">
        <f t="shared" si="210"/>
        <v>-0.85100000010604582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10.960999999822352</v>
      </c>
      <c r="C271" s="299" t="str">
        <f>CONCATENATE("(",ROUND((B271/$H273)*100,1),")")</f>
        <v>(28)</v>
      </c>
      <c r="D271" s="302">
        <f>'Ind T6'!W320</f>
        <v>3.9260000000233779</v>
      </c>
      <c r="E271" s="299" t="str">
        <f>CONCATENATE("(",ROUND((D271/$H273)*100,1),")")</f>
        <v>(10)</v>
      </c>
      <c r="F271" s="302">
        <f>'Ind T6'!X320</f>
        <v>4.0480000001189023</v>
      </c>
      <c r="G271" s="299" t="str">
        <f>CONCATENATE("(",ROUND((F271/$H273)*100,1),")")</f>
        <v>(10.4)</v>
      </c>
      <c r="H271" s="302">
        <f>SUM(B271,D271,F271)</f>
        <v>18.934999999964631</v>
      </c>
      <c r="I271" s="299" t="str">
        <f>CONCATENATE("(",ROUND((H271/$H273)*100,1),")")</f>
        <v>(48.5)</v>
      </c>
      <c r="K271" s="302">
        <f>B271-B261</f>
        <v>-0.84400000009819109</v>
      </c>
      <c r="L271" s="302">
        <f>D271-D261</f>
        <v>0.20200000001645879</v>
      </c>
      <c r="M271" s="302">
        <f>F271-F261</f>
        <v>-0.17399999996232296</v>
      </c>
      <c r="N271" s="302">
        <f>SUM(K271:M271)</f>
        <v>-0.81600000004405526</v>
      </c>
    </row>
    <row r="272" spans="1:14" x14ac:dyDescent="0.2">
      <c r="A272" s="282" t="s">
        <v>356</v>
      </c>
      <c r="B272" s="302">
        <f>'Ind T6'!V319</f>
        <v>9.2309999999891197</v>
      </c>
      <c r="C272" s="299" t="str">
        <f>CONCATENATE("(",ROUND((B272/$H273)*100,1),")")</f>
        <v>(23.6)</v>
      </c>
      <c r="D272" s="302">
        <f>'Ind T6'!W319</f>
        <v>4.5660000000063636</v>
      </c>
      <c r="E272" s="299" t="str">
        <f>CONCATENATE("(",ROUND((D272/$H273)*100,1),")")</f>
        <v>(11.7)</v>
      </c>
      <c r="F272" s="302">
        <f>'Ind T6'!X319</f>
        <v>6.3479999999928518</v>
      </c>
      <c r="G272" s="299" t="str">
        <f>CONCATENATE("(",ROUND((F272/$H273)*100,1),")")</f>
        <v>(16.2)</v>
      </c>
      <c r="H272" s="302">
        <f t="shared" ref="H272" si="211">SUM(B272,D272,F272)</f>
        <v>20.144999999988336</v>
      </c>
      <c r="I272" s="299" t="str">
        <f>CONCATENATE("(",ROUND((H272/$H273)*100,1),")")</f>
        <v>(51.5)</v>
      </c>
      <c r="K272" s="302">
        <f t="shared" ref="K272:K273" si="212">B272-B262</f>
        <v>-0.48099999991041997</v>
      </c>
      <c r="L272" s="302">
        <f t="shared" ref="L272:L273" si="213">D272-D262</f>
        <v>-0.19600000004865148</v>
      </c>
      <c r="M272" s="302">
        <f t="shared" ref="M272:M273" si="214">F272-F262</f>
        <v>-0.75899999970731091</v>
      </c>
      <c r="N272" s="302">
        <f t="shared" ref="N272:N273" si="215">SUM(K272:M272)</f>
        <v>-1.4359999996663824</v>
      </c>
    </row>
    <row r="273" spans="1:14" x14ac:dyDescent="0.2">
      <c r="A273" s="282" t="s">
        <v>354</v>
      </c>
      <c r="B273" s="302">
        <f>SUM(B271:B272)</f>
        <v>20.191999999811472</v>
      </c>
      <c r="C273" s="299" t="str">
        <f>CONCATENATE("(",ROUND((B273/$H273)*100,1),")")</f>
        <v>(51.7)</v>
      </c>
      <c r="D273" s="302">
        <f>SUM(D271:D272)</f>
        <v>8.4920000000297406</v>
      </c>
      <c r="E273" s="299" t="str">
        <f>CONCATENATE("(",ROUND((D273/$H273)*100,1),")")</f>
        <v>(21.7)</v>
      </c>
      <c r="F273" s="302">
        <f>SUM(F271:F272)</f>
        <v>10.396000000111755</v>
      </c>
      <c r="G273" s="299" t="str">
        <f>CONCATENATE("(",ROUND((F273/$H273)*100,1),")")</f>
        <v>(26.6)</v>
      </c>
      <c r="H273" s="302">
        <f>SUM(H271:H272)</f>
        <v>39.079999999952967</v>
      </c>
      <c r="I273" s="299" t="str">
        <f>CONCATENATE("(",ROUND((H273/$H273)*100,1),")")</f>
        <v>(100)</v>
      </c>
      <c r="K273" s="302">
        <f t="shared" si="212"/>
        <v>-1.3250000000086111</v>
      </c>
      <c r="L273" s="302">
        <f t="shared" si="213"/>
        <v>5.999999967805536E-3</v>
      </c>
      <c r="M273" s="302">
        <f t="shared" si="214"/>
        <v>-0.93299999966963298</v>
      </c>
      <c r="N273" s="302">
        <f t="shared" si="215"/>
        <v>-2.2519999997104385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140.6989999983048</v>
      </c>
      <c r="C282" s="299" t="str">
        <f>CONCATENATE("(",ROUND((B282/$H284)*100,1),")")</f>
        <v>(59)</v>
      </c>
      <c r="D282" s="302">
        <f>'Ind T6'!M345</f>
        <v>10.636999999965886</v>
      </c>
      <c r="E282" s="299" t="str">
        <f>CONCATENATE("(",ROUND((D282/$H284)*100,1),")")</f>
        <v>(4.5)</v>
      </c>
      <c r="F282" s="302">
        <f>'Ind T6'!N345</f>
        <v>18.358000000128875</v>
      </c>
      <c r="G282" s="299" t="str">
        <f>CONCATENATE("(",ROUND((F282/$H284)*100,1),")")</f>
        <v>(7.7)</v>
      </c>
      <c r="H282" s="302">
        <f>SUM(B282,D282,F282)</f>
        <v>169.69399999839956</v>
      </c>
      <c r="I282" s="299" t="str">
        <f>CONCATENATE("(",ROUND((H282/$H284)*100,1),")")</f>
        <v>(71.2)</v>
      </c>
      <c r="K282" s="302">
        <f>B287-B282</f>
        <v>10.14599999947643</v>
      </c>
      <c r="L282" s="302">
        <f>D287-D282</f>
        <v>0.93999999994409933</v>
      </c>
      <c r="M282" s="302">
        <f>F287-F282</f>
        <v>1.9250000003670387</v>
      </c>
      <c r="N282" s="302">
        <f>SUM(K282:M282)</f>
        <v>13.010999999787568</v>
      </c>
    </row>
    <row r="283" spans="1:14" x14ac:dyDescent="0.2">
      <c r="A283" s="282" t="s">
        <v>356</v>
      </c>
      <c r="B283" s="302">
        <f>'Ind T6'!L344</f>
        <v>48.794999999352697</v>
      </c>
      <c r="C283" s="299" t="str">
        <f>CONCATENATE("(",ROUND((B283/$H284)*100,1),")")</f>
        <v>(20.5)</v>
      </c>
      <c r="D283" s="302">
        <f>'Ind T6'!M344</f>
        <v>13.00899999982097</v>
      </c>
      <c r="E283" s="299" t="str">
        <f>CONCATENATE("(",ROUND((D283/$H284)*100,1),")")</f>
        <v>(5.5)</v>
      </c>
      <c r="F283" s="302">
        <f>'Ind T6'!N344</f>
        <v>6.9719999998147326</v>
      </c>
      <c r="G283" s="299" t="str">
        <f>CONCATENATE("(",ROUND((F283/$H284)*100,1),")")</f>
        <v>(2.9)</v>
      </c>
      <c r="H283" s="302">
        <f t="shared" ref="H283" si="216">SUM(B283,D283,F283)</f>
        <v>68.775999998988397</v>
      </c>
      <c r="I283" s="299" t="str">
        <f>CONCATENATE("(",ROUND((H283/$H284)*100,1),")")</f>
        <v>(28.8)</v>
      </c>
      <c r="K283" s="302">
        <f t="shared" ref="K283:K284" si="217">B288-B283</f>
        <v>5.133000001459024</v>
      </c>
      <c r="L283" s="302">
        <f t="shared" ref="L283:L284" si="218">D288-D283</f>
        <v>0.84699999989224928</v>
      </c>
      <c r="M283" s="302">
        <f t="shared" ref="M283:M284" si="219">F288-F283</f>
        <v>0.67600000001884908</v>
      </c>
      <c r="N283" s="302">
        <f t="shared" ref="N283:N284" si="220">SUM(K283:M283)</f>
        <v>6.6560000013701224</v>
      </c>
    </row>
    <row r="284" spans="1:14" x14ac:dyDescent="0.2">
      <c r="A284" s="282" t="s">
        <v>354</v>
      </c>
      <c r="B284" s="302">
        <f>SUM(B282:B283)</f>
        <v>189.49399999765751</v>
      </c>
      <c r="C284" s="299" t="str">
        <f>CONCATENATE("(",ROUND((B284/$H284)*100,1),")")</f>
        <v>(79.5)</v>
      </c>
      <c r="D284" s="302">
        <f>SUM(D282:D283)</f>
        <v>23.645999999786856</v>
      </c>
      <c r="E284" s="299" t="str">
        <f>CONCATENATE("(",ROUND((D284/$H284)*100,1),")")</f>
        <v>(9.9)</v>
      </c>
      <c r="F284" s="302">
        <f>SUM(F282:F283)</f>
        <v>25.32999999994361</v>
      </c>
      <c r="G284" s="299" t="str">
        <f>CONCATENATE("(",ROUND((F284/$H284)*100,1),")")</f>
        <v>(10.6)</v>
      </c>
      <c r="H284" s="302">
        <f>SUM(H282:H283)</f>
        <v>238.46999999738796</v>
      </c>
      <c r="I284" s="299" t="str">
        <f>CONCATENATE("(",ROUND((H284/$H284)*100,1),")")</f>
        <v>(100)</v>
      </c>
      <c r="K284" s="302">
        <f t="shared" si="217"/>
        <v>15.27900000093544</v>
      </c>
      <c r="L284" s="302">
        <f t="shared" si="218"/>
        <v>1.7869999998363504</v>
      </c>
      <c r="M284" s="302">
        <f t="shared" si="219"/>
        <v>2.6010000003858877</v>
      </c>
      <c r="N284" s="302">
        <f t="shared" si="220"/>
        <v>19.667000001157678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150.84499999778123</v>
      </c>
      <c r="C287" s="299" t="str">
        <f>CONCATENATE("(",ROUND((B287/$H289)*100,1),")")</f>
        <v>(58.4)</v>
      </c>
      <c r="D287" s="302">
        <f>'Ind T6'!R345</f>
        <v>11.576999999909985</v>
      </c>
      <c r="E287" s="299" t="str">
        <f>CONCATENATE("(",ROUND((D287/$H289)*100,1),")")</f>
        <v>(4.5)</v>
      </c>
      <c r="F287" s="302">
        <f>'Ind T6'!S345</f>
        <v>20.283000000495914</v>
      </c>
      <c r="G287" s="299" t="str">
        <f>CONCATENATE("(",ROUND((F287/$H289)*100,1),")")</f>
        <v>(7.9)</v>
      </c>
      <c r="H287" s="302">
        <f>SUM(B287,D287,F287)</f>
        <v>182.70499999818713</v>
      </c>
      <c r="I287" s="299" t="str">
        <f>CONCATENATE("(",ROUND((H287/$H289)*100,1),")")</f>
        <v>(70.8)</v>
      </c>
      <c r="K287" s="302">
        <f>B292-B287</f>
        <v>11.504999997783131</v>
      </c>
      <c r="L287" s="302">
        <f>D292-D287</f>
        <v>1.1179999999178278</v>
      </c>
      <c r="M287" s="302">
        <f>F292-F287</f>
        <v>2.2769999995901742</v>
      </c>
      <c r="N287" s="302">
        <f>SUM(K287:M287)</f>
        <v>14.899999997291133</v>
      </c>
    </row>
    <row r="288" spans="1:14" x14ac:dyDescent="0.2">
      <c r="A288" s="282" t="s">
        <v>356</v>
      </c>
      <c r="B288" s="302">
        <f>'Ind T6'!Q344</f>
        <v>53.928000000811721</v>
      </c>
      <c r="C288" s="299" t="str">
        <f>CONCATENATE("(",ROUND((B288/$H289)*100,1),")")</f>
        <v>(20.9)</v>
      </c>
      <c r="D288" s="302">
        <f>'Ind T6'!R344</f>
        <v>13.855999999713219</v>
      </c>
      <c r="E288" s="299" t="str">
        <f>CONCATENATE("(",ROUND((D288/$H289)*100,1),")")</f>
        <v>(5.4)</v>
      </c>
      <c r="F288" s="302">
        <f>'Ind T6'!S344</f>
        <v>7.6479999998335817</v>
      </c>
      <c r="G288" s="299" t="str">
        <f>CONCATENATE("(",ROUND((F288/$H289)*100,1),")")</f>
        <v>(3)</v>
      </c>
      <c r="H288" s="302">
        <f t="shared" ref="H288" si="221">SUM(B288,D288,F288)</f>
        <v>75.432000000358528</v>
      </c>
      <c r="I288" s="299" t="str">
        <f>CONCATENATE("(",ROUND((H288/$H289)*100,1),")")</f>
        <v>(29.2)</v>
      </c>
      <c r="K288" s="302">
        <f t="shared" ref="K288:K289" si="222">B293-B288</f>
        <v>7.2699999993070037</v>
      </c>
      <c r="L288" s="302">
        <f t="shared" ref="L288:L289" si="223">D293-D288</f>
        <v>0.70600000027674348</v>
      </c>
      <c r="M288" s="302">
        <f t="shared" ref="M288:M289" si="224">F293-F288</f>
        <v>0.70200000014770936</v>
      </c>
      <c r="N288" s="302">
        <f t="shared" ref="N288:N289" si="225">SUM(K288:M288)</f>
        <v>8.6779999997314565</v>
      </c>
    </row>
    <row r="289" spans="1:14" x14ac:dyDescent="0.2">
      <c r="A289" s="282" t="s">
        <v>354</v>
      </c>
      <c r="B289" s="302">
        <f>SUM(B287:B288)</f>
        <v>204.77299999859295</v>
      </c>
      <c r="C289" s="299" t="str">
        <f>CONCATENATE("(",ROUND((B289/$H289)*100,1),")")</f>
        <v>(79.3)</v>
      </c>
      <c r="D289" s="302">
        <f>SUM(D287:D288)</f>
        <v>25.432999999623206</v>
      </c>
      <c r="E289" s="299" t="str">
        <f>CONCATENATE("(",ROUND((D289/$H289)*100,1),")")</f>
        <v>(9.9)</v>
      </c>
      <c r="F289" s="302">
        <f>SUM(F287:F288)</f>
        <v>27.931000000329497</v>
      </c>
      <c r="G289" s="299" t="str">
        <f>CONCATENATE("(",ROUND((F289/$H289)*100,1),")")</f>
        <v>(10.8)</v>
      </c>
      <c r="H289" s="302">
        <f>SUM(H287:H288)</f>
        <v>258.13699999854566</v>
      </c>
      <c r="I289" s="299" t="str">
        <f>CONCATENATE("(",ROUND((H289/$H289)*100,1),")")</f>
        <v>(100)</v>
      </c>
      <c r="K289" s="302">
        <f t="shared" si="222"/>
        <v>18.774999997090134</v>
      </c>
      <c r="L289" s="302">
        <f t="shared" si="223"/>
        <v>1.8240000001945695</v>
      </c>
      <c r="M289" s="302">
        <f t="shared" si="224"/>
        <v>2.97899999973788</v>
      </c>
      <c r="N289" s="302">
        <f t="shared" si="225"/>
        <v>23.577999997022584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162.34999999556436</v>
      </c>
      <c r="C292" s="299" t="str">
        <f>CONCATENATE("(",ROUND((B292/$H294)*100,1),")")</f>
        <v>(57.6)</v>
      </c>
      <c r="D292" s="302">
        <f>'Ind T6'!W345</f>
        <v>12.694999999827813</v>
      </c>
      <c r="E292" s="299" t="str">
        <f>CONCATENATE("(",ROUND((D292/$H294)*100,1),")")</f>
        <v>(4.5)</v>
      </c>
      <c r="F292" s="302">
        <f>'Ind T6'!X345</f>
        <v>22.560000000086088</v>
      </c>
      <c r="G292" s="299" t="str">
        <f>CONCATENATE("(",ROUND((F292/$H294)*100,1),")")</f>
        <v>(8)</v>
      </c>
      <c r="H292" s="302">
        <f>SUM(B292,D292,F292)</f>
        <v>197.60499999547827</v>
      </c>
      <c r="I292" s="299" t="str">
        <f>CONCATENATE("(",ROUND((H292/$H294)*100,1),")")</f>
        <v>(70.1)</v>
      </c>
      <c r="K292" s="302">
        <f>B292-B282</f>
        <v>21.650999997259561</v>
      </c>
      <c r="L292" s="302">
        <f>D292-D282</f>
        <v>2.0579999998619272</v>
      </c>
      <c r="M292" s="302">
        <f>F292-F282</f>
        <v>4.2019999999572129</v>
      </c>
      <c r="N292" s="302">
        <f>SUM(K292:M292)</f>
        <v>27.910999997078701</v>
      </c>
    </row>
    <row r="293" spans="1:14" x14ac:dyDescent="0.2">
      <c r="A293" s="282" t="s">
        <v>356</v>
      </c>
      <c r="B293" s="302">
        <f>'Ind T6'!V344</f>
        <v>61.198000000118725</v>
      </c>
      <c r="C293" s="299" t="str">
        <f>CONCATENATE("(",ROUND((B293/$H294)*100,1),")")</f>
        <v>(21.7)</v>
      </c>
      <c r="D293" s="302">
        <f>'Ind T6'!W344</f>
        <v>14.561999999989963</v>
      </c>
      <c r="E293" s="299" t="str">
        <f>CONCATENATE("(",ROUND((D293/$H294)*100,1),")")</f>
        <v>(5.2)</v>
      </c>
      <c r="F293" s="302">
        <f>'Ind T6'!X344</f>
        <v>8.3499999999812911</v>
      </c>
      <c r="G293" s="299" t="str">
        <f>CONCATENATE("(",ROUND((F293/$H294)*100,1),")")</f>
        <v>(3)</v>
      </c>
      <c r="H293" s="302">
        <f t="shared" ref="H293" si="226">SUM(B293,D293,F293)</f>
        <v>84.110000000089983</v>
      </c>
      <c r="I293" s="299" t="str">
        <f>CONCATENATE("(",ROUND((H293/$H294)*100,1),")")</f>
        <v>(29.9)</v>
      </c>
      <c r="K293" s="302">
        <f t="shared" ref="K293:K294" si="227">B293-B283</f>
        <v>12.403000000766028</v>
      </c>
      <c r="L293" s="302">
        <f t="shared" ref="L293:L294" si="228">D293-D283</f>
        <v>1.5530000001689928</v>
      </c>
      <c r="M293" s="302">
        <f t="shared" ref="M293:M294" si="229">F293-F283</f>
        <v>1.3780000001665584</v>
      </c>
      <c r="N293" s="302">
        <f t="shared" ref="N293:N294" si="230">SUM(K293:M293)</f>
        <v>15.334000001101579</v>
      </c>
    </row>
    <row r="294" spans="1:14" x14ac:dyDescent="0.2">
      <c r="A294" s="282" t="s">
        <v>354</v>
      </c>
      <c r="B294" s="302">
        <f>SUM(B292:B293)</f>
        <v>223.54799999568309</v>
      </c>
      <c r="C294" s="299" t="str">
        <f>CONCATENATE("(",ROUND((B294/$H294)*100,1),")")</f>
        <v>(79.4)</v>
      </c>
      <c r="D294" s="302">
        <f>SUM(D292:D293)</f>
        <v>27.256999999817776</v>
      </c>
      <c r="E294" s="299" t="str">
        <f>CONCATENATE("(",ROUND((D294/$H294)*100,1),")")</f>
        <v>(9.7)</v>
      </c>
      <c r="F294" s="302">
        <f>SUM(F292:F293)</f>
        <v>30.910000000067377</v>
      </c>
      <c r="G294" s="299" t="str">
        <f>CONCATENATE("(",ROUND((F294/$H294)*100,1),")")</f>
        <v>(11)</v>
      </c>
      <c r="H294" s="302">
        <f>SUM(H292:H293)</f>
        <v>281.71499999556823</v>
      </c>
      <c r="I294" s="299" t="str">
        <f>CONCATENATE("(",ROUND((H294/$H294)*100,1),")")</f>
        <v>(100)</v>
      </c>
      <c r="K294" s="302">
        <f t="shared" si="227"/>
        <v>34.053999998025574</v>
      </c>
      <c r="L294" s="302">
        <f t="shared" si="228"/>
        <v>3.6110000000309199</v>
      </c>
      <c r="M294" s="302">
        <f t="shared" si="229"/>
        <v>5.5800000001237677</v>
      </c>
      <c r="N294" s="302">
        <f t="shared" si="230"/>
        <v>43.244999998180262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54.949999999452757</v>
      </c>
      <c r="C303" s="299" t="str">
        <f>CONCATENATE("(",ROUND((B303/$H305)*100,1),")")</f>
        <v>(42.3)</v>
      </c>
      <c r="D303" s="302">
        <f>'Ind T6'!M370</f>
        <v>2.3680000000064503</v>
      </c>
      <c r="E303" s="299" t="str">
        <f>CONCATENATE("(",ROUND((D303/$H305)*100,1),")")</f>
        <v>(1.8)</v>
      </c>
      <c r="F303" s="302">
        <f>'Ind T6'!N370</f>
        <v>12.057000000157393</v>
      </c>
      <c r="G303" s="299" t="str">
        <f>CONCATENATE("(",ROUND((F303/$H305)*100,1),")")</f>
        <v>(9.3)</v>
      </c>
      <c r="H303" s="302">
        <f>SUM(B303,D303,F303)</f>
        <v>69.374999999616591</v>
      </c>
      <c r="I303" s="299" t="str">
        <f>CONCATENATE("(",ROUND((H303/$H305)*100,1),")")</f>
        <v>(53.4)</v>
      </c>
      <c r="K303" s="302">
        <f>B308-B303</f>
        <v>-1.5860000000178189</v>
      </c>
      <c r="L303" s="302">
        <f>D308-D303</f>
        <v>2.80000000080185E-2</v>
      </c>
      <c r="M303" s="302">
        <f>F308-F303</f>
        <v>0.2390000003355226</v>
      </c>
      <c r="N303" s="302">
        <f>SUM(K303:M303)</f>
        <v>-1.3189999996742778</v>
      </c>
    </row>
    <row r="304" spans="1:14" x14ac:dyDescent="0.2">
      <c r="A304" s="282" t="s">
        <v>356</v>
      </c>
      <c r="B304" s="302">
        <f>'Ind T6'!L369</f>
        <v>45.285999999301254</v>
      </c>
      <c r="C304" s="299" t="str">
        <f>CONCATENATE("(",ROUND((B304/$H305)*100,1),")")</f>
        <v>(34.9)</v>
      </c>
      <c r="D304" s="302">
        <f>'Ind T6'!M369</f>
        <v>12.762000000083713</v>
      </c>
      <c r="E304" s="299" t="str">
        <f>CONCATENATE("(",ROUND((D304/$H305)*100,1),")")</f>
        <v>(9.8)</v>
      </c>
      <c r="F304" s="302">
        <f>'Ind T6'!N369</f>
        <v>2.4959999999646341</v>
      </c>
      <c r="G304" s="299" t="str">
        <f>CONCATENATE("(",ROUND((F304/$H305)*100,1),")")</f>
        <v>(1.9)</v>
      </c>
      <c r="H304" s="302">
        <f t="shared" ref="H304" si="231">SUM(B304,D304,F304)</f>
        <v>60.543999999349602</v>
      </c>
      <c r="I304" s="299" t="str">
        <f>CONCATENATE("(",ROUND((H304/$H305)*100,1),")")</f>
        <v>(46.6)</v>
      </c>
      <c r="K304" s="302">
        <f t="shared" ref="K304:K305" si="232">B309-B304</f>
        <v>-1.49299999894059</v>
      </c>
      <c r="L304" s="302">
        <f t="shared" ref="L304:L305" si="233">D309-D304</f>
        <v>-0.55299999994309346</v>
      </c>
      <c r="M304" s="302">
        <f t="shared" ref="M304:M305" si="234">F309-F304</f>
        <v>2.6000000023080894E-2</v>
      </c>
      <c r="N304" s="302">
        <f t="shared" ref="N304:N305" si="235">SUM(K304:M304)</f>
        <v>-2.0199999988606026</v>
      </c>
    </row>
    <row r="305" spans="1:14" x14ac:dyDescent="0.2">
      <c r="A305" s="282" t="s">
        <v>354</v>
      </c>
      <c r="B305" s="302">
        <f>SUM(B303:B304)</f>
        <v>100.23599999875401</v>
      </c>
      <c r="C305" s="299" t="str">
        <f>CONCATENATE("(",ROUND((B305/$H305)*100,1),")")</f>
        <v>(77.2)</v>
      </c>
      <c r="D305" s="302">
        <f>SUM(D303:D304)</f>
        <v>15.130000000090163</v>
      </c>
      <c r="E305" s="299" t="str">
        <f>CONCATENATE("(",ROUND((D305/$H305)*100,1),")")</f>
        <v>(11.6)</v>
      </c>
      <c r="F305" s="302">
        <f>SUM(F303:F304)</f>
        <v>14.553000000122026</v>
      </c>
      <c r="G305" s="299" t="str">
        <f>CONCATENATE("(",ROUND((F305/$H305)*100,1),")")</f>
        <v>(11.2)</v>
      </c>
      <c r="H305" s="302">
        <f>SUM(H303:H304)</f>
        <v>129.9189999989662</v>
      </c>
      <c r="I305" s="299" t="str">
        <f>CONCATENATE("(",ROUND((H305/$H305)*100,1),")")</f>
        <v>(100)</v>
      </c>
      <c r="K305" s="302">
        <f t="shared" si="232"/>
        <v>-3.0789999989584089</v>
      </c>
      <c r="L305" s="302">
        <f t="shared" si="233"/>
        <v>-0.52499999993507451</v>
      </c>
      <c r="M305" s="302">
        <f t="shared" si="234"/>
        <v>0.26500000035860438</v>
      </c>
      <c r="N305" s="302">
        <f t="shared" si="235"/>
        <v>-3.3389999985348791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53.363999999434938</v>
      </c>
      <c r="C308" s="299" t="str">
        <f>CONCATENATE("(",ROUND((B308/$H310)*100,1),")")</f>
        <v>(42.2)</v>
      </c>
      <c r="D308" s="302">
        <f>'Ind T6'!R370</f>
        <v>2.3960000000144688</v>
      </c>
      <c r="E308" s="299" t="str">
        <f>CONCATENATE("(",ROUND((D308/$H310)*100,1),")")</f>
        <v>(1.9)</v>
      </c>
      <c r="F308" s="302">
        <f>'Ind T6'!S370</f>
        <v>12.296000000492915</v>
      </c>
      <c r="G308" s="299" t="str">
        <f>CONCATENATE("(",ROUND((F308/$H310)*100,1),")")</f>
        <v>(9.7)</v>
      </c>
      <c r="H308" s="302">
        <f>SUM(B308,D308,F308)</f>
        <v>68.055999999942316</v>
      </c>
      <c r="I308" s="299" t="str">
        <f>CONCATENATE("(",ROUND((H308/$H310)*100,1),")")</f>
        <v>(53.8)</v>
      </c>
      <c r="K308" s="302">
        <f>B313-B308</f>
        <v>-4.2750000006199258</v>
      </c>
      <c r="L308" s="302">
        <f>D313-D308</f>
        <v>-4.0999999975268597E-2</v>
      </c>
      <c r="M308" s="302">
        <f>F313-F308</f>
        <v>-0.52900000022174254</v>
      </c>
      <c r="N308" s="302">
        <f>SUM(K308:M308)</f>
        <v>-4.8450000008169365</v>
      </c>
    </row>
    <row r="309" spans="1:14" x14ac:dyDescent="0.2">
      <c r="A309" s="282" t="s">
        <v>356</v>
      </c>
      <c r="B309" s="302">
        <f>'Ind T6'!Q369</f>
        <v>43.793000000360664</v>
      </c>
      <c r="C309" s="299" t="str">
        <f>CONCATENATE("(",ROUND((B309/$H310)*100,1),")")</f>
        <v>(34.6)</v>
      </c>
      <c r="D309" s="302">
        <f>'Ind T6'!R369</f>
        <v>12.20900000014062</v>
      </c>
      <c r="E309" s="299" t="str">
        <f>CONCATENATE("(",ROUND((D309/$H310)*100,1),")")</f>
        <v>(9.6)</v>
      </c>
      <c r="F309" s="302">
        <f>'Ind T6'!S369</f>
        <v>2.521999999987715</v>
      </c>
      <c r="G309" s="299" t="str">
        <f>CONCATENATE("(",ROUND((F309/$H310)*100,1),")")</f>
        <v>(2)</v>
      </c>
      <c r="H309" s="302">
        <f t="shared" ref="H309" si="236">SUM(B309,D309,F309)</f>
        <v>58.524000000488996</v>
      </c>
      <c r="I309" s="299" t="str">
        <f>CONCATENATE("(",ROUND((H309/$H310)*100,1),")")</f>
        <v>(46.2)</v>
      </c>
      <c r="K309" s="302">
        <f t="shared" ref="K309:K310" si="237">B314-B309</f>
        <v>-3.6380000004953814</v>
      </c>
      <c r="L309" s="302">
        <f t="shared" ref="L309:L310" si="238">D314-D309</f>
        <v>-1.1170000001690319</v>
      </c>
      <c r="M309" s="302">
        <f t="shared" ref="M309:M310" si="239">F314-F309</f>
        <v>-0.16699999999493498</v>
      </c>
      <c r="N309" s="302">
        <f t="shared" ref="N309:N310" si="240">SUM(K309:M309)</f>
        <v>-4.9220000006593487</v>
      </c>
    </row>
    <row r="310" spans="1:14" x14ac:dyDescent="0.2">
      <c r="A310" s="282" t="s">
        <v>354</v>
      </c>
      <c r="B310" s="302">
        <f>SUM(B308:B309)</f>
        <v>97.156999999795602</v>
      </c>
      <c r="C310" s="299" t="str">
        <f>CONCATENATE("(",ROUND((B310/$H310)*100,1),")")</f>
        <v>(76.8)</v>
      </c>
      <c r="D310" s="302">
        <f>SUM(D308:D309)</f>
        <v>14.605000000155089</v>
      </c>
      <c r="E310" s="299" t="str">
        <f>CONCATENATE("(",ROUND((D310/$H310)*100,1),")")</f>
        <v>(11.5)</v>
      </c>
      <c r="F310" s="302">
        <f>SUM(F308:F309)</f>
        <v>14.81800000048063</v>
      </c>
      <c r="G310" s="299" t="str">
        <f>CONCATENATE("(",ROUND((F310/$H310)*100,1),")")</f>
        <v>(11.7)</v>
      </c>
      <c r="H310" s="302">
        <f>SUM(H308:H309)</f>
        <v>126.58000000043131</v>
      </c>
      <c r="I310" s="299" t="str">
        <f>CONCATENATE("(",ROUND((H310/$H310)*100,1),")")</f>
        <v>(100)</v>
      </c>
      <c r="K310" s="302">
        <f t="shared" si="237"/>
        <v>-7.9130000011153072</v>
      </c>
      <c r="L310" s="302">
        <f t="shared" si="238"/>
        <v>-1.1580000001443</v>
      </c>
      <c r="M310" s="302">
        <f t="shared" si="239"/>
        <v>-0.69600000021667796</v>
      </c>
      <c r="N310" s="302">
        <f t="shared" si="240"/>
        <v>-9.7670000014762852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49.088999998815012</v>
      </c>
      <c r="C313" s="299" t="str">
        <f>CONCATENATE("(",ROUND((B313/$H315)*100,1),")")</f>
        <v>(42)</v>
      </c>
      <c r="D313" s="302">
        <f>'Ind T6'!W370</f>
        <v>2.3550000000392002</v>
      </c>
      <c r="E313" s="299" t="str">
        <f>CONCATENATE("(",ROUND((D313/$H315)*100,1),")")</f>
        <v>(2)</v>
      </c>
      <c r="F313" s="302">
        <f>'Ind T6'!X370</f>
        <v>11.767000000271173</v>
      </c>
      <c r="G313" s="299" t="str">
        <f>CONCATENATE("(",ROUND((F313/$H315)*100,1),")")</f>
        <v>(10.1)</v>
      </c>
      <c r="H313" s="302">
        <f>SUM(B313,D313,F313)</f>
        <v>63.210999999125384</v>
      </c>
      <c r="I313" s="299" t="str">
        <f>CONCATENATE("(",ROUND((H313/$H315)*100,1),")")</f>
        <v>(54.1)</v>
      </c>
      <c r="K313" s="302">
        <f>B313-B303</f>
        <v>-5.8610000006377447</v>
      </c>
      <c r="L313" s="302">
        <f>D313-D303</f>
        <v>-1.2999999967250098E-2</v>
      </c>
      <c r="M313" s="302">
        <f>F313-F303</f>
        <v>-0.28999999988621994</v>
      </c>
      <c r="N313" s="302">
        <f>SUM(K313:M313)</f>
        <v>-6.1640000004912148</v>
      </c>
    </row>
    <row r="314" spans="1:14" x14ac:dyDescent="0.2">
      <c r="A314" s="282" t="s">
        <v>356</v>
      </c>
      <c r="B314" s="302">
        <f>'Ind T6'!V369</f>
        <v>40.154999999865282</v>
      </c>
      <c r="C314" s="299" t="str">
        <f>CONCATENATE("(",ROUND((B314/$H315)*100,1),")")</f>
        <v>(34.4)</v>
      </c>
      <c r="D314" s="302">
        <f>'Ind T6'!W369</f>
        <v>11.091999999971588</v>
      </c>
      <c r="E314" s="299" t="str">
        <f>CONCATENATE("(",ROUND((D314/$H315)*100,1),")")</f>
        <v>(9.5)</v>
      </c>
      <c r="F314" s="302">
        <f>'Ind T6'!X369</f>
        <v>2.35499999999278</v>
      </c>
      <c r="G314" s="299" t="str">
        <f>CONCATENATE("(",ROUND((F314/$H315)*100,1),")")</f>
        <v>(2)</v>
      </c>
      <c r="H314" s="302">
        <f t="shared" ref="H314" si="241">SUM(B314,D314,F314)</f>
        <v>53.601999999829651</v>
      </c>
      <c r="I314" s="299" t="str">
        <f>CONCATENATE("(",ROUND((H314/$H315)*100,1),")")</f>
        <v>(45.9)</v>
      </c>
      <c r="K314" s="302">
        <f t="shared" ref="K314:K315" si="242">B314-B304</f>
        <v>-5.1309999994359714</v>
      </c>
      <c r="L314" s="302">
        <f t="shared" ref="L314:L315" si="243">D314-D304</f>
        <v>-1.6700000001121253</v>
      </c>
      <c r="M314" s="302">
        <f t="shared" ref="M314:M315" si="244">F314-F304</f>
        <v>-0.14099999997185408</v>
      </c>
      <c r="N314" s="302">
        <f t="shared" ref="N314:N315" si="245">SUM(K314:M314)</f>
        <v>-6.9419999995199504</v>
      </c>
    </row>
    <row r="315" spans="1:14" x14ac:dyDescent="0.2">
      <c r="A315" s="282" t="s">
        <v>354</v>
      </c>
      <c r="B315" s="302">
        <f>SUM(B313:B314)</f>
        <v>89.243999998680295</v>
      </c>
      <c r="C315" s="299" t="str">
        <f>CONCATENATE("(",ROUND((B315/$H315)*100,1),")")</f>
        <v>(76.4)</v>
      </c>
      <c r="D315" s="302">
        <f>SUM(D313:D314)</f>
        <v>13.447000000010789</v>
      </c>
      <c r="E315" s="299" t="str">
        <f>CONCATENATE("(",ROUND((D315/$H315)*100,1),")")</f>
        <v>(11.5)</v>
      </c>
      <c r="F315" s="302">
        <f>SUM(F313:F314)</f>
        <v>14.122000000263952</v>
      </c>
      <c r="G315" s="299" t="str">
        <f>CONCATENATE("(",ROUND((F315/$H315)*100,1),")")</f>
        <v>(12.1)</v>
      </c>
      <c r="H315" s="302">
        <f>SUM(H313:H314)</f>
        <v>116.81299999895504</v>
      </c>
      <c r="I315" s="299" t="str">
        <f>CONCATENATE("(",ROUND((H315/$H315)*100,1),")")</f>
        <v>(100)</v>
      </c>
      <c r="K315" s="302">
        <f t="shared" si="242"/>
        <v>-10.992000000073716</v>
      </c>
      <c r="L315" s="302">
        <f t="shared" si="243"/>
        <v>-1.6830000000793746</v>
      </c>
      <c r="M315" s="302">
        <f t="shared" si="244"/>
        <v>-0.43099999985807358</v>
      </c>
      <c r="N315" s="302">
        <f t="shared" si="245"/>
        <v>-13.106000000011164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26.237999999811844</v>
      </c>
      <c r="C324" s="299" t="str">
        <f>CONCATENATE("(",ROUND((B324/$H326)*100,1),")")</f>
        <v>(30.1)</v>
      </c>
      <c r="D324" s="302">
        <f>'Ind T6'!M380</f>
        <v>6.4049999999717189</v>
      </c>
      <c r="E324" s="299" t="str">
        <f>CONCATENATE("(",ROUND((D324/$H326)*100,1),")")</f>
        <v>(7.4)</v>
      </c>
      <c r="F324" s="302">
        <f>'Ind T6'!N380</f>
        <v>4.0860000000244874</v>
      </c>
      <c r="G324" s="299" t="str">
        <f>CONCATENATE("(",ROUND((F324/$H326)*100,1),")")</f>
        <v>(4.7)</v>
      </c>
      <c r="H324" s="302">
        <f>SUM(B324,D324,F324)</f>
        <v>36.728999999808053</v>
      </c>
      <c r="I324" s="299" t="str">
        <f>CONCATENATE("(",ROUND((H324/$H326)*100,1),")")</f>
        <v>(42.2)</v>
      </c>
      <c r="K324" s="302">
        <f>B329-B324</f>
        <v>-0.15899999994042702</v>
      </c>
      <c r="L324" s="302">
        <f>D329-D324</f>
        <v>-2.2000000004717357E-2</v>
      </c>
      <c r="M324" s="302">
        <f>F329-F324</f>
        <v>0.18900000001872375</v>
      </c>
      <c r="N324" s="302">
        <f>SUM(K324:M324)</f>
        <v>8.0000000735793719E-3</v>
      </c>
    </row>
    <row r="325" spans="1:14" x14ac:dyDescent="0.2">
      <c r="A325" s="282" t="s">
        <v>356</v>
      </c>
      <c r="B325" s="302">
        <f>'Ind T6'!L379</f>
        <v>25.557999999820023</v>
      </c>
      <c r="C325" s="299" t="str">
        <f>CONCATENATE("(",ROUND((B325/$H326)*100,1),")")</f>
        <v>(29.3)</v>
      </c>
      <c r="D325" s="302">
        <f>'Ind T6'!M379</f>
        <v>19.523000000285997</v>
      </c>
      <c r="E325" s="299" t="str">
        <f>CONCATENATE("(",ROUND((D325/$H326)*100,1),")")</f>
        <v>(22.4)</v>
      </c>
      <c r="F325" s="302">
        <f>'Ind T6'!N379</f>
        <v>5.3009999998866482</v>
      </c>
      <c r="G325" s="299" t="str">
        <f>CONCATENATE("(",ROUND((F325/$H326)*100,1),")")</f>
        <v>(6.1)</v>
      </c>
      <c r="H325" s="302">
        <f t="shared" ref="H325" si="246">SUM(B325,D325,F325)</f>
        <v>50.381999999992665</v>
      </c>
      <c r="I325" s="299" t="str">
        <f>CONCATENATE("(",ROUND((H325/$H326)*100,1),")")</f>
        <v>(57.8)</v>
      </c>
      <c r="K325" s="302">
        <f t="shared" ref="K325:K326" si="247">B330-B325</f>
        <v>0.76900000068119923</v>
      </c>
      <c r="L325" s="302">
        <f t="shared" ref="L325:L326" si="248">D330-D325</f>
        <v>-0.94999999966464799</v>
      </c>
      <c r="M325" s="302">
        <f t="shared" ref="M325:M326" si="249">F330-F325</f>
        <v>4.7000000072869419E-2</v>
      </c>
      <c r="N325" s="302">
        <f t="shared" ref="N325:N326" si="250">SUM(K325:M325)</f>
        <v>-0.13399999891057934</v>
      </c>
    </row>
    <row r="326" spans="1:14" x14ac:dyDescent="0.2">
      <c r="A326" s="282" t="s">
        <v>354</v>
      </c>
      <c r="B326" s="302">
        <f>SUM(B324:B325)</f>
        <v>51.795999999631867</v>
      </c>
      <c r="C326" s="299" t="str">
        <f>CONCATENATE("(",ROUND((B326/$H326)*100,1),")")</f>
        <v>(59.5)</v>
      </c>
      <c r="D326" s="302">
        <f>SUM(D324:D325)</f>
        <v>25.928000000257715</v>
      </c>
      <c r="E326" s="299" t="str">
        <f>CONCATENATE("(",ROUND((D326/$H326)*100,1),")")</f>
        <v>(29.8)</v>
      </c>
      <c r="F326" s="302">
        <f>SUM(F324:F325)</f>
        <v>9.3869999999111364</v>
      </c>
      <c r="G326" s="299" t="str">
        <f>CONCATENATE("(",ROUND((F326/$H326)*100,1),")")</f>
        <v>(10.8)</v>
      </c>
      <c r="H326" s="302">
        <f>SUM(H324:H325)</f>
        <v>87.110999999800725</v>
      </c>
      <c r="I326" s="299" t="str">
        <f>CONCATENATE("(",ROUND((H326/$H326)*100,1),")")</f>
        <v>(100)</v>
      </c>
      <c r="K326" s="302">
        <f t="shared" si="247"/>
        <v>0.61000000074077576</v>
      </c>
      <c r="L326" s="302">
        <f t="shared" si="248"/>
        <v>-0.97199999966936446</v>
      </c>
      <c r="M326" s="302">
        <f t="shared" si="249"/>
        <v>0.23600000009159317</v>
      </c>
      <c r="N326" s="302">
        <f t="shared" si="250"/>
        <v>-0.12599999883699553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26.078999999871417</v>
      </c>
      <c r="C329" s="299" t="str">
        <f>CONCATENATE("(",ROUND((B329/$H331)*100,1),")")</f>
        <v>(30)</v>
      </c>
      <c r="D329" s="302">
        <f>'Ind T6'!R380</f>
        <v>6.3829999999670015</v>
      </c>
      <c r="E329" s="299" t="str">
        <f>CONCATENATE("(",ROUND((D329/$H331)*100,1),")")</f>
        <v>(7.3)</v>
      </c>
      <c r="F329" s="302">
        <f>'Ind T6'!S380</f>
        <v>4.2750000000432111</v>
      </c>
      <c r="G329" s="299" t="str">
        <f>CONCATENATE("(",ROUND((F329/$H331)*100,1),")")</f>
        <v>(4.9)</v>
      </c>
      <c r="H329" s="302">
        <f>SUM(B329,D329,F329)</f>
        <v>36.736999999881633</v>
      </c>
      <c r="I329" s="299" t="str">
        <f>CONCATENATE("(",ROUND((H329/$H331)*100,1),")")</f>
        <v>(42.2)</v>
      </c>
      <c r="K329" s="302">
        <f>B334-B329</f>
        <v>2.6239999998572294</v>
      </c>
      <c r="L329" s="302">
        <f>D334-D329</f>
        <v>0.76999999995276447</v>
      </c>
      <c r="M329" s="302">
        <f>F334-F329</f>
        <v>0.83700000000177965</v>
      </c>
      <c r="N329" s="302">
        <f>SUM(K329:M329)</f>
        <v>4.2309999998117735</v>
      </c>
    </row>
    <row r="330" spans="1:14" x14ac:dyDescent="0.2">
      <c r="A330" s="282" t="s">
        <v>356</v>
      </c>
      <c r="B330" s="302">
        <f>'Ind T6'!Q379</f>
        <v>26.327000000501222</v>
      </c>
      <c r="C330" s="299" t="str">
        <f>CONCATENATE("(",ROUND((B330/$H331)*100,1),")")</f>
        <v>(30.3)</v>
      </c>
      <c r="D330" s="302">
        <f>'Ind T6'!R379</f>
        <v>18.573000000621349</v>
      </c>
      <c r="E330" s="299" t="str">
        <f>CONCATENATE("(",ROUND((D330/$H331)*100,1),")")</f>
        <v>(21.4)</v>
      </c>
      <c r="F330" s="302">
        <f>'Ind T6'!S379</f>
        <v>5.3479999999595176</v>
      </c>
      <c r="G330" s="299" t="str">
        <f>CONCATENATE("(",ROUND((F330/$H331)*100,1),")")</f>
        <v>(6.1)</v>
      </c>
      <c r="H330" s="302">
        <f t="shared" ref="H330" si="251">SUM(B330,D330,F330)</f>
        <v>50.24800000108209</v>
      </c>
      <c r="I330" s="299" t="str">
        <f>CONCATENATE("(",ROUND((H330/$H331)*100,1),")")</f>
        <v>(57.8)</v>
      </c>
      <c r="K330" s="302">
        <f t="shared" ref="K330:K331" si="252">B335-B330</f>
        <v>4.7109999994524649</v>
      </c>
      <c r="L330" s="302">
        <f t="shared" ref="L330:L331" si="253">D335-D330</f>
        <v>0.1469999994768223</v>
      </c>
      <c r="M330" s="302">
        <f t="shared" ref="M330:M331" si="254">F335-F330</f>
        <v>0.58200000003708574</v>
      </c>
      <c r="N330" s="302">
        <f t="shared" ref="N330:N331" si="255">SUM(K330:M330)</f>
        <v>5.439999998966373</v>
      </c>
    </row>
    <row r="331" spans="1:14" x14ac:dyDescent="0.2">
      <c r="A331" s="282" t="s">
        <v>354</v>
      </c>
      <c r="B331" s="302">
        <f>SUM(B329:B330)</f>
        <v>52.406000000372643</v>
      </c>
      <c r="C331" s="299" t="str">
        <f>CONCATENATE("(",ROUND((B331/$H331)*100,1),")")</f>
        <v>(60.2)</v>
      </c>
      <c r="D331" s="302">
        <f>SUM(D329:D330)</f>
        <v>24.95600000058835</v>
      </c>
      <c r="E331" s="299" t="str">
        <f>CONCATENATE("(",ROUND((D331/$H331)*100,1),")")</f>
        <v>(28.7)</v>
      </c>
      <c r="F331" s="302">
        <f>SUM(F329:F330)</f>
        <v>9.6230000000027296</v>
      </c>
      <c r="G331" s="299" t="str">
        <f>CONCATENATE("(",ROUND((F331/$H331)*100,1),")")</f>
        <v>(11.1)</v>
      </c>
      <c r="H331" s="302">
        <f>SUM(H329:H330)</f>
        <v>86.985000000963723</v>
      </c>
      <c r="I331" s="299" t="str">
        <f>CONCATENATE("(",ROUND((H331/$H331)*100,1),")")</f>
        <v>(100)</v>
      </c>
      <c r="K331" s="302">
        <f t="shared" si="252"/>
        <v>7.3349999993096873</v>
      </c>
      <c r="L331" s="302">
        <f t="shared" si="253"/>
        <v>0.91699999942958854</v>
      </c>
      <c r="M331" s="302">
        <f t="shared" si="254"/>
        <v>1.4190000000388636</v>
      </c>
      <c r="N331" s="302">
        <f t="shared" si="255"/>
        <v>9.6709999987781394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28.702999999728647</v>
      </c>
      <c r="C334" s="299" t="str">
        <f>CONCATENATE("(",ROUND((B334/$H336)*100,1),")")</f>
        <v>(29.7)</v>
      </c>
      <c r="D334" s="302">
        <f>'Ind T6'!W380</f>
        <v>7.152999999919766</v>
      </c>
      <c r="E334" s="299" t="str">
        <f>CONCATENATE("(",ROUND((D334/$H336)*100,1),")")</f>
        <v>(7.4)</v>
      </c>
      <c r="F334" s="302">
        <f>'Ind T6'!X380</f>
        <v>5.1120000000449908</v>
      </c>
      <c r="G334" s="299" t="str">
        <f>CONCATENATE("(",ROUND((F334/$H336)*100,1),")")</f>
        <v>(5.3)</v>
      </c>
      <c r="H334" s="302">
        <f>SUM(B334,D334,F334)</f>
        <v>40.967999999693404</v>
      </c>
      <c r="I334" s="299" t="str">
        <f>CONCATENATE("(",ROUND((H334/$H336)*100,1),")")</f>
        <v>(42.4)</v>
      </c>
      <c r="K334" s="302">
        <f>B334-B324</f>
        <v>2.4649999999168024</v>
      </c>
      <c r="L334" s="302">
        <f>D334-D324</f>
        <v>0.74799999994804711</v>
      </c>
      <c r="M334" s="302">
        <f>F334-F324</f>
        <v>1.0260000000205034</v>
      </c>
      <c r="N334" s="302">
        <f>SUM(K334:M334)</f>
        <v>4.2389999998853529</v>
      </c>
    </row>
    <row r="335" spans="1:14" x14ac:dyDescent="0.2">
      <c r="A335" s="282" t="s">
        <v>356</v>
      </c>
      <c r="B335" s="302">
        <f>'Ind T6'!V379</f>
        <v>31.037999999953687</v>
      </c>
      <c r="C335" s="299" t="str">
        <f>CONCATENATE("(",ROUND((B335/$H336)*100,1),")")</f>
        <v>(32.1)</v>
      </c>
      <c r="D335" s="302">
        <f>'Ind T6'!W379</f>
        <v>18.720000000098171</v>
      </c>
      <c r="E335" s="299" t="str">
        <f>CONCATENATE("(",ROUND((D335/$H336)*100,1),")")</f>
        <v>(19.4)</v>
      </c>
      <c r="F335" s="302">
        <f>'Ind T6'!X379</f>
        <v>5.9299999999966033</v>
      </c>
      <c r="G335" s="299" t="str">
        <f>CONCATENATE("(",ROUND((F335/$H336)*100,1),")")</f>
        <v>(6.1)</v>
      </c>
      <c r="H335" s="302">
        <f>SUM(B335,D335,F335)</f>
        <v>55.688000000048461</v>
      </c>
      <c r="I335" s="299" t="str">
        <f>CONCATENATE("(",ROUND((H335/$H336)*100,1),")")</f>
        <v>(57.6)</v>
      </c>
      <c r="K335" s="302">
        <f t="shared" ref="K335:K336" si="256">B335-B325</f>
        <v>5.4800000001336642</v>
      </c>
      <c r="L335" s="302">
        <f t="shared" ref="L335:L336" si="257">D335-D325</f>
        <v>-0.80300000018782569</v>
      </c>
      <c r="M335" s="302">
        <f t="shared" ref="M335:M336" si="258">F335-F325</f>
        <v>0.62900000010995516</v>
      </c>
      <c r="N335" s="302">
        <f t="shared" ref="N335:N336" si="259">SUM(K335:M335)</f>
        <v>5.3060000000557936</v>
      </c>
    </row>
    <row r="336" spans="1:14" x14ac:dyDescent="0.2">
      <c r="A336" s="282" t="s">
        <v>354</v>
      </c>
      <c r="B336" s="302">
        <f>SUM(B334:B335)</f>
        <v>59.74099999968233</v>
      </c>
      <c r="C336" s="299" t="str">
        <f>CONCATENATE("(",ROUND((B336/$H336)*100,1),")")</f>
        <v>(61.8)</v>
      </c>
      <c r="D336" s="302">
        <f>SUM(D334:D335)</f>
        <v>25.873000000017939</v>
      </c>
      <c r="E336" s="299" t="str">
        <f>CONCATENATE("(",ROUND((D336/$H336)*100,1),")")</f>
        <v>(26.8)</v>
      </c>
      <c r="F336" s="302">
        <f>SUM(F334:F335)</f>
        <v>11.042000000041593</v>
      </c>
      <c r="G336" s="299" t="str">
        <f>CONCATENATE("(",ROUND((F336/$H336)*100,1),")")</f>
        <v>(11.4)</v>
      </c>
      <c r="H336" s="302">
        <f>SUM(H334:H335)</f>
        <v>96.655999999741866</v>
      </c>
      <c r="I336" s="299" t="str">
        <f>CONCATENATE("(",ROUND((H336/$H336)*100,1),")")</f>
        <v>(100)</v>
      </c>
      <c r="K336" s="302">
        <f t="shared" si="256"/>
        <v>7.945000000050463</v>
      </c>
      <c r="L336" s="302">
        <f t="shared" si="257"/>
        <v>-5.5000000239775915E-2</v>
      </c>
      <c r="M336" s="302">
        <f t="shared" si="258"/>
        <v>1.6550000001304568</v>
      </c>
      <c r="N336" s="302">
        <f t="shared" si="259"/>
        <v>9.5449999999411439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176.51199999774315</v>
      </c>
      <c r="C345" s="299" t="str">
        <f>CONCATENATE("(",ROUND((B345/$H347)*100,1),")")</f>
        <v>(40.2)</v>
      </c>
      <c r="D345" s="302">
        <f>'Ind T6'!M425</f>
        <v>28.272999999982122</v>
      </c>
      <c r="E345" s="299" t="str">
        <f>CONCATENATE("(",ROUND((D345/$H347)*100,1),")")</f>
        <v>(6.4)</v>
      </c>
      <c r="F345" s="302">
        <f>'Ind T6'!N425</f>
        <v>36.262000000542578</v>
      </c>
      <c r="G345" s="299" t="str">
        <f>CONCATENATE("(",ROUND((F345/$H347)*100,1),")")</f>
        <v>(8.3)</v>
      </c>
      <c r="H345" s="302">
        <f>SUM(B345,D345,F345)</f>
        <v>241.04699999826784</v>
      </c>
      <c r="I345" s="299" t="str">
        <f>CONCATENATE("(",ROUND((H345/$H347)*100,1),")")</f>
        <v>(54.9)</v>
      </c>
      <c r="K345" s="302">
        <f>B350-B345</f>
        <v>5.6509999993340898</v>
      </c>
      <c r="L345" s="302">
        <f>D350-D345</f>
        <v>1.9839999999114504</v>
      </c>
      <c r="M345" s="302">
        <f>F350-F345</f>
        <v>2.1870000012964681</v>
      </c>
      <c r="N345" s="302">
        <f>SUM(K345:M345)</f>
        <v>9.8220000005420083</v>
      </c>
    </row>
    <row r="346" spans="1:14" x14ac:dyDescent="0.2">
      <c r="A346" s="282" t="s">
        <v>356</v>
      </c>
      <c r="B346" s="302">
        <f>'Ind T6'!L424</f>
        <v>118.07399999734655</v>
      </c>
      <c r="C346" s="299" t="str">
        <f>CONCATENATE("(",ROUND((B346/$H347)*100,1),")")</f>
        <v>(26.9)</v>
      </c>
      <c r="D346" s="302">
        <f>'Ind T6'!M424</f>
        <v>49.986999999622071</v>
      </c>
      <c r="E346" s="299" t="str">
        <f>CONCATENATE("(",ROUND((D346/$H347)*100,1),")")</f>
        <v>(11.4)</v>
      </c>
      <c r="F346" s="302">
        <f>'Ind T6'!N424</f>
        <v>29.9819999995782</v>
      </c>
      <c r="G346" s="299" t="str">
        <f>CONCATENATE("(",ROUND((F346/$H347)*100,1),")")</f>
        <v>(6.8)</v>
      </c>
      <c r="H346" s="302">
        <f t="shared" ref="H346" si="260">SUM(B346,D346,F346)</f>
        <v>198.04299999654683</v>
      </c>
      <c r="I346" s="299" t="str">
        <f>CONCATENATE("(",ROUND((H346/$H347)*100,1),")")</f>
        <v>(45.1)</v>
      </c>
      <c r="K346" s="302">
        <f t="shared" ref="K346:K347" si="261">B351-B346</f>
        <v>7.5810000013757985</v>
      </c>
      <c r="L346" s="302">
        <f t="shared" ref="L346:L347" si="262">D351-D346</f>
        <v>3.2709999996943822</v>
      </c>
      <c r="M346" s="302">
        <f t="shared" ref="M346:M347" si="263">F351-F346</f>
        <v>2.9269999995454796</v>
      </c>
      <c r="N346" s="302">
        <f t="shared" ref="N346:N347" si="264">SUM(K346:M346)</f>
        <v>13.77900000061566</v>
      </c>
    </row>
    <row r="347" spans="1:14" x14ac:dyDescent="0.2">
      <c r="A347" s="282" t="s">
        <v>354</v>
      </c>
      <c r="B347" s="302">
        <f>SUM(B345:B346)</f>
        <v>294.58599999508971</v>
      </c>
      <c r="C347" s="299" t="str">
        <f>CONCATENATE("(",ROUND((B347/$H347)*100,1),")")</f>
        <v>(67.1)</v>
      </c>
      <c r="D347" s="302">
        <f>SUM(D345:D346)</f>
        <v>78.25999999960419</v>
      </c>
      <c r="E347" s="299" t="str">
        <f>CONCATENATE("(",ROUND((D347/$H347)*100,1),")")</f>
        <v>(17.8)</v>
      </c>
      <c r="F347" s="302">
        <f>SUM(F345:F346)</f>
        <v>66.244000000120778</v>
      </c>
      <c r="G347" s="299" t="str">
        <f>CONCATENATE("(",ROUND((F347/$H347)*100,1),")")</f>
        <v>(15.1)</v>
      </c>
      <c r="H347" s="302">
        <f>SUM(H345:H346)</f>
        <v>439.08999999481466</v>
      </c>
      <c r="I347" s="299" t="str">
        <f>CONCATENATE("(",ROUND((H347/$H347)*100,1),")")</f>
        <v>(100)</v>
      </c>
      <c r="K347" s="302">
        <f t="shared" si="261"/>
        <v>13.232000000709888</v>
      </c>
      <c r="L347" s="302">
        <f t="shared" si="262"/>
        <v>5.2549999996058432</v>
      </c>
      <c r="M347" s="302">
        <f t="shared" si="263"/>
        <v>5.1140000008419548</v>
      </c>
      <c r="N347" s="302">
        <f t="shared" si="264"/>
        <v>23.601000001157686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182.16299999707724</v>
      </c>
      <c r="C350" s="299" t="str">
        <f>CONCATENATE("(",ROUND((B350/$H352)*100,1),")")</f>
        <v>(39.4)</v>
      </c>
      <c r="D350" s="302">
        <f>'Ind T6'!R425</f>
        <v>30.256999999893573</v>
      </c>
      <c r="E350" s="299" t="str">
        <f>CONCATENATE("(",ROUND((D350/$H352)*100,1),")")</f>
        <v>(6.5)</v>
      </c>
      <c r="F350" s="302">
        <f>'Ind T6'!S425</f>
        <v>38.449000001839046</v>
      </c>
      <c r="G350" s="299" t="str">
        <f>CONCATENATE("(",ROUND((F350/$H352)*100,1),")")</f>
        <v>(8.3)</v>
      </c>
      <c r="H350" s="302">
        <f>SUM(B350,D350,F350)</f>
        <v>250.86899999880984</v>
      </c>
      <c r="I350" s="299" t="str">
        <f>CONCATENATE("(",ROUND((H350/$H352)*100,1),")")</f>
        <v>(54.2)</v>
      </c>
      <c r="K350" s="302">
        <f>B355-B350</f>
        <v>7.5009999973034951</v>
      </c>
      <c r="L350" s="302">
        <f>D355-D350</f>
        <v>3.4669999999323124</v>
      </c>
      <c r="M350" s="302">
        <f>F355-F350</f>
        <v>3.3579999989647931</v>
      </c>
      <c r="N350" s="302">
        <f>SUM(K350:M350)</f>
        <v>14.325999996200601</v>
      </c>
    </row>
    <row r="351" spans="1:14" x14ac:dyDescent="0.2">
      <c r="A351" s="282" t="s">
        <v>356</v>
      </c>
      <c r="B351" s="302">
        <f>'Ind T6'!Q424</f>
        <v>125.65499999872235</v>
      </c>
      <c r="C351" s="299" t="str">
        <f>CONCATENATE("(",ROUND((B351/$H352)*100,1),")")</f>
        <v>(27.2)</v>
      </c>
      <c r="D351" s="302">
        <f>'Ind T6'!R424</f>
        <v>53.257999999316453</v>
      </c>
      <c r="E351" s="299" t="str">
        <f>CONCATENATE("(",ROUND((D351/$H352)*100,1),")")</f>
        <v>(11.5)</v>
      </c>
      <c r="F351" s="302">
        <f>'Ind T6'!S424</f>
        <v>32.908999999123679</v>
      </c>
      <c r="G351" s="299" t="str">
        <f>CONCATENATE("(",ROUND((F351/$H352)*100,1),")")</f>
        <v>(7.1)</v>
      </c>
      <c r="H351" s="302">
        <f t="shared" ref="H351" si="265">SUM(B351,D351,F351)</f>
        <v>211.82199999716249</v>
      </c>
      <c r="I351" s="299" t="str">
        <f>CONCATENATE("(",ROUND((H351/$H352)*100,1),")")</f>
        <v>(45.8)</v>
      </c>
      <c r="K351" s="302">
        <f t="shared" ref="K351:K352" si="266">B356-B351</f>
        <v>10.375000000886914</v>
      </c>
      <c r="L351" s="302">
        <f t="shared" ref="L351:L352" si="267">D356-D351</f>
        <v>4.6020000008060293</v>
      </c>
      <c r="M351" s="302">
        <f t="shared" ref="M351:M352" si="268">F356-F351</f>
        <v>4.8400000007910293</v>
      </c>
      <c r="N351" s="302">
        <f t="shared" ref="N351:N352" si="269">SUM(K351:M351)</f>
        <v>19.817000002483972</v>
      </c>
    </row>
    <row r="352" spans="1:14" x14ac:dyDescent="0.2">
      <c r="A352" s="282" t="s">
        <v>354</v>
      </c>
      <c r="B352" s="302">
        <f>SUM(B350:B351)</f>
        <v>307.8179999957996</v>
      </c>
      <c r="C352" s="299" t="str">
        <f>CONCATENATE("(",ROUND((B352/$H352)*100,1),")")</f>
        <v>(66.5)</v>
      </c>
      <c r="D352" s="302">
        <f>SUM(D350:D351)</f>
        <v>83.514999999210033</v>
      </c>
      <c r="E352" s="299" t="str">
        <f>CONCATENATE("(",ROUND((D352/$H352)*100,1),")")</f>
        <v>(18)</v>
      </c>
      <c r="F352" s="302">
        <f>SUM(F350:F351)</f>
        <v>71.358000000962733</v>
      </c>
      <c r="G352" s="299" t="str">
        <f>CONCATENATE("(",ROUND((F352/$H352)*100,1),")")</f>
        <v>(15.4)</v>
      </c>
      <c r="H352" s="302">
        <f>SUM(H350:H351)</f>
        <v>462.69099999597233</v>
      </c>
      <c r="I352" s="299" t="str">
        <f>CONCATENATE("(",ROUND((H352/$H352)*100,1),")")</f>
        <v>(100)</v>
      </c>
      <c r="K352" s="302">
        <f t="shared" si="266"/>
        <v>17.875999998190423</v>
      </c>
      <c r="L352" s="302">
        <f t="shared" si="267"/>
        <v>8.0690000007383276</v>
      </c>
      <c r="M352" s="302">
        <f t="shared" si="268"/>
        <v>8.1979999997558082</v>
      </c>
      <c r="N352" s="302">
        <f t="shared" si="269"/>
        <v>34.142999998684559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189.66399999438073</v>
      </c>
      <c r="C355" s="299" t="str">
        <f>CONCATENATE("(",ROUND((B355/$H357)*100,1),")")</f>
        <v>(38.2)</v>
      </c>
      <c r="D355" s="302">
        <f>'Ind T6'!W425</f>
        <v>33.723999999825885</v>
      </c>
      <c r="E355" s="299" t="str">
        <f>CONCATENATE("(",ROUND((D355/$H357)*100,1),")")</f>
        <v>(6.8)</v>
      </c>
      <c r="F355" s="302">
        <f>'Ind T6'!X425</f>
        <v>41.807000000803839</v>
      </c>
      <c r="G355" s="299" t="str">
        <f>CONCATENATE("(",ROUND((F355/$H357)*100,1),")")</f>
        <v>(8.4)</v>
      </c>
      <c r="H355" s="302">
        <f>SUM(B355,D355,F355)</f>
        <v>265.19499999501045</v>
      </c>
      <c r="I355" s="299" t="str">
        <f>CONCATENATE("(",ROUND((H355/$H357)*100,1),")")</f>
        <v>(53.4)</v>
      </c>
      <c r="K355" s="302">
        <f>B355-B345</f>
        <v>13.151999996637585</v>
      </c>
      <c r="L355" s="302">
        <f>D355-D345</f>
        <v>5.4509999998437628</v>
      </c>
      <c r="M355" s="302">
        <f>F355-F345</f>
        <v>5.5450000002612612</v>
      </c>
      <c r="N355" s="302">
        <f>SUM(K355:M355)</f>
        <v>24.147999996742609</v>
      </c>
    </row>
    <row r="356" spans="1:14" x14ac:dyDescent="0.2">
      <c r="A356" s="282" t="s">
        <v>356</v>
      </c>
      <c r="B356" s="302">
        <f>'Ind T6'!V424</f>
        <v>136.02999999960926</v>
      </c>
      <c r="C356" s="299" t="str">
        <f>CONCATENATE("(",ROUND((B356/$H357)*100,1),")")</f>
        <v>(27.4)</v>
      </c>
      <c r="D356" s="302">
        <f>'Ind T6'!W424</f>
        <v>57.860000000122483</v>
      </c>
      <c r="E356" s="299" t="str">
        <f>CONCATENATE("(",ROUND((D356/$H357)*100,1),")")</f>
        <v>(11.6)</v>
      </c>
      <c r="F356" s="302">
        <f>'Ind T6'!X424</f>
        <v>37.748999999914709</v>
      </c>
      <c r="G356" s="299" t="str">
        <f>CONCATENATE("(",ROUND((F356/$H357)*100,1),")")</f>
        <v>(7.6)</v>
      </c>
      <c r="H356" s="302">
        <f t="shared" ref="H356" si="270">SUM(B356,D356,F356)</f>
        <v>231.63899999964644</v>
      </c>
      <c r="I356" s="299" t="str">
        <f>CONCATENATE("(",ROUND((H356/$H357)*100,1),")")</f>
        <v>(46.6)</v>
      </c>
      <c r="K356" s="302">
        <f t="shared" ref="K356:K357" si="271">B356-B346</f>
        <v>17.956000002262712</v>
      </c>
      <c r="L356" s="302">
        <f t="shared" ref="L356:L357" si="272">D356-D346</f>
        <v>7.8730000005004115</v>
      </c>
      <c r="M356" s="302">
        <f t="shared" ref="M356:M357" si="273">F356-F346</f>
        <v>7.7670000003365089</v>
      </c>
      <c r="N356" s="302">
        <f t="shared" ref="N356:N357" si="274">SUM(K356:M356)</f>
        <v>33.596000003099633</v>
      </c>
    </row>
    <row r="357" spans="1:14" x14ac:dyDescent="0.2">
      <c r="A357" s="282" t="s">
        <v>354</v>
      </c>
      <c r="B357" s="302">
        <f>SUM(B355:B356)</f>
        <v>325.69399999399002</v>
      </c>
      <c r="C357" s="299" t="str">
        <f>CONCATENATE("(",ROUND((B357/$H357)*100,1),")")</f>
        <v>(65.6)</v>
      </c>
      <c r="D357" s="302">
        <f>SUM(D355:D356)</f>
        <v>91.583999999948361</v>
      </c>
      <c r="E357" s="299" t="str">
        <f>CONCATENATE("(",ROUND((D357/$H357)*100,1),")")</f>
        <v>(18.4)</v>
      </c>
      <c r="F357" s="302">
        <f>SUM(F355:F356)</f>
        <v>79.556000000718541</v>
      </c>
      <c r="G357" s="299" t="str">
        <f>CONCATENATE("(",ROUND((F357/$H357)*100,1),")")</f>
        <v>(16)</v>
      </c>
      <c r="H357" s="302">
        <f>SUM(H355:H356)</f>
        <v>496.83399999465689</v>
      </c>
      <c r="I357" s="299" t="str">
        <f>CONCATENATE("(",ROUND((H357/$H357)*100,1),")")</f>
        <v>(100)</v>
      </c>
      <c r="K357" s="302">
        <f t="shared" si="271"/>
        <v>31.107999998900311</v>
      </c>
      <c r="L357" s="302">
        <f t="shared" si="272"/>
        <v>13.324000000344171</v>
      </c>
      <c r="M357" s="302">
        <f t="shared" si="273"/>
        <v>13.312000000597763</v>
      </c>
      <c r="N357" s="302">
        <f t="shared" si="274"/>
        <v>57.743999999842245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126.36900000006759</v>
      </c>
      <c r="C366" s="299" t="str">
        <f>CONCATENATE("(",ROUND((B366/$H368)*100,1),")")</f>
        <v>(33)</v>
      </c>
      <c r="D366" s="302">
        <f>'Ind T6'!M465</f>
        <v>55.404000000222744</v>
      </c>
      <c r="E366" s="299" t="str">
        <f>CONCATENATE("(",ROUND((D366/$H368)*100,1),")")</f>
        <v>(14.5)</v>
      </c>
      <c r="F366" s="302">
        <f>'Ind T6'!N465</f>
        <v>31.467000000432947</v>
      </c>
      <c r="G366" s="299" t="str">
        <f>CONCATENATE("(",ROUND((F366/$H368)*100,1),")")</f>
        <v>(8.2)</v>
      </c>
      <c r="H366" s="302">
        <f>SUM(B366,D366,F366)</f>
        <v>213.24000000072328</v>
      </c>
      <c r="I366" s="299" t="str">
        <f>CONCATENATE("(",ROUND((H366/$H368)*100,1),")")</f>
        <v>(55.7)</v>
      </c>
      <c r="K366" s="302">
        <f>B371-B366</f>
        <v>6.9250000003276853</v>
      </c>
      <c r="L366" s="302">
        <f>D371-D366</f>
        <v>2.9160000002608939</v>
      </c>
      <c r="M366" s="302">
        <f>F371-F366</f>
        <v>1.2050000005479049</v>
      </c>
      <c r="N366" s="302">
        <f>SUM(K366:M366)</f>
        <v>11.046000001136484</v>
      </c>
    </row>
    <row r="367" spans="1:14" x14ac:dyDescent="0.2">
      <c r="A367" s="282" t="s">
        <v>356</v>
      </c>
      <c r="B367" s="302">
        <f>'Ind T6'!L464</f>
        <v>69.783000000072505</v>
      </c>
      <c r="C367" s="299" t="str">
        <f>CONCATENATE("(",ROUND((B367/$H368)*100,1),")")</f>
        <v>(18.2)</v>
      </c>
      <c r="D367" s="302">
        <f>'Ind T6'!M464</f>
        <v>71.084000001822872</v>
      </c>
      <c r="E367" s="299" t="str">
        <f>CONCATENATE("(",ROUND((D367/$H368)*100,1),")")</f>
        <v>(18.6)</v>
      </c>
      <c r="F367" s="302">
        <f>'Ind T6'!N464</f>
        <v>28.517999999435997</v>
      </c>
      <c r="G367" s="299" t="str">
        <f>CONCATENATE("(",ROUND((F367/$H368)*100,1),")")</f>
        <v>(7.5)</v>
      </c>
      <c r="H367" s="302">
        <f t="shared" ref="H367" si="275">SUM(B367,D367,F367)</f>
        <v>169.38500000133138</v>
      </c>
      <c r="I367" s="299" t="str">
        <f>CONCATENATE("(",ROUND((H367/$H368)*100,1),")")</f>
        <v>(44.3)</v>
      </c>
      <c r="K367" s="302">
        <f t="shared" ref="K367:K368" si="276">B372-B367</f>
        <v>5.1470000020589168</v>
      </c>
      <c r="L367" s="302">
        <f t="shared" ref="L367:L368" si="277">D372-D367</f>
        <v>2.4880000015336492</v>
      </c>
      <c r="M367" s="302">
        <f t="shared" ref="M367:M368" si="278">F372-F367</f>
        <v>1.0620000001925405</v>
      </c>
      <c r="N367" s="302">
        <f t="shared" ref="N367:N368" si="279">SUM(K367:M367)</f>
        <v>8.6970000037851065</v>
      </c>
    </row>
    <row r="368" spans="1:14" x14ac:dyDescent="0.2">
      <c r="A368" s="282" t="s">
        <v>354</v>
      </c>
      <c r="B368" s="302">
        <f>SUM(B366:B367)</f>
        <v>196.15200000014011</v>
      </c>
      <c r="C368" s="299" t="str">
        <f>CONCATENATE("(",ROUND((B368/$H368)*100,1),")")</f>
        <v>(51.3)</v>
      </c>
      <c r="D368" s="302">
        <f>SUM(D366:D367)</f>
        <v>126.48800000204562</v>
      </c>
      <c r="E368" s="299" t="str">
        <f>CONCATENATE("(",ROUND((D368/$H368)*100,1),")")</f>
        <v>(33.1)</v>
      </c>
      <c r="F368" s="302">
        <f>SUM(F366:F367)</f>
        <v>59.984999999868947</v>
      </c>
      <c r="G368" s="299" t="str">
        <f>CONCATENATE("(",ROUND((F368/$H368)*100,1),")")</f>
        <v>(15.7)</v>
      </c>
      <c r="H368" s="302">
        <f>SUM(H366:H367)</f>
        <v>382.62500000205466</v>
      </c>
      <c r="I368" s="299" t="str">
        <f>CONCATENATE("(",ROUND((H368/$H368)*100,1),")")</f>
        <v>(100)</v>
      </c>
      <c r="K368" s="302">
        <f t="shared" si="276"/>
        <v>12.072000002386574</v>
      </c>
      <c r="L368" s="302">
        <f t="shared" si="277"/>
        <v>5.4040000017945431</v>
      </c>
      <c r="M368" s="302">
        <f t="shared" si="278"/>
        <v>2.2670000007404383</v>
      </c>
      <c r="N368" s="302">
        <f t="shared" si="279"/>
        <v>19.743000004921555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133.29400000039527</v>
      </c>
      <c r="C371" s="299" t="str">
        <f>CONCATENATE("(",ROUND((B371/$H373)*100,1),")")</f>
        <v>(33.1)</v>
      </c>
      <c r="D371" s="302">
        <f>'Ind T6'!R465</f>
        <v>58.320000000483638</v>
      </c>
      <c r="E371" s="299" t="str">
        <f>CONCATENATE("(",ROUND((D371/$H373)*100,1),")")</f>
        <v>(14.5)</v>
      </c>
      <c r="F371" s="302">
        <f>'Ind T6'!S465</f>
        <v>32.672000000980852</v>
      </c>
      <c r="G371" s="299" t="str">
        <f>CONCATENATE("(",ROUND((F371/$H373)*100,1),")")</f>
        <v>(8.1)</v>
      </c>
      <c r="H371" s="302">
        <f>SUM(B371,D371,F371)</f>
        <v>224.28600000185978</v>
      </c>
      <c r="I371" s="299" t="str">
        <f>CONCATENATE("(",ROUND((H371/$H373)*100,1),")")</f>
        <v>(55.7)</v>
      </c>
      <c r="K371" s="302">
        <f>B376-B371</f>
        <v>12.210000000198676</v>
      </c>
      <c r="L371" s="302">
        <f>D376-D371</f>
        <v>4.7600000004579996</v>
      </c>
      <c r="M371" s="302">
        <f>F376-F371</f>
        <v>3.1039999997650582</v>
      </c>
      <c r="N371" s="302">
        <f>SUM(K371:M371)</f>
        <v>20.074000000421734</v>
      </c>
    </row>
    <row r="372" spans="1:14" x14ac:dyDescent="0.2">
      <c r="A372" s="282" t="s">
        <v>356</v>
      </c>
      <c r="B372" s="302">
        <f>'Ind T6'!Q464</f>
        <v>74.930000002131422</v>
      </c>
      <c r="C372" s="299" t="str">
        <f>CONCATENATE("(",ROUND((B372/$H373)*100,1),")")</f>
        <v>(18.6)</v>
      </c>
      <c r="D372" s="302">
        <f>'Ind T6'!R464</f>
        <v>73.572000003356521</v>
      </c>
      <c r="E372" s="299" t="str">
        <f>CONCATENATE("(",ROUND((D372/$H373)*100,1),")")</f>
        <v>(18.3)</v>
      </c>
      <c r="F372" s="302">
        <f>'Ind T6'!S464</f>
        <v>29.579999999628537</v>
      </c>
      <c r="G372" s="299" t="str">
        <f>CONCATENATE("(",ROUND((F372/$H373)*100,1),")")</f>
        <v>(7.4)</v>
      </c>
      <c r="H372" s="302">
        <f t="shared" ref="H372" si="280">SUM(B372,D372,F372)</f>
        <v>178.0820000051165</v>
      </c>
      <c r="I372" s="299" t="str">
        <f>CONCATENATE("(",ROUND((H372/$H373)*100,1),")")</f>
        <v>(44.3)</v>
      </c>
      <c r="K372" s="302">
        <f t="shared" ref="K372:K373" si="281">B377-B372</f>
        <v>8.6869999976574803</v>
      </c>
      <c r="L372" s="302">
        <f t="shared" ref="L372:L373" si="282">D377-D372</f>
        <v>3.9949999968523429</v>
      </c>
      <c r="M372" s="302">
        <f t="shared" ref="M372:M373" si="283">F377-F372</f>
        <v>2.9980000003255931</v>
      </c>
      <c r="N372" s="302">
        <f t="shared" ref="N372:N373" si="284">SUM(K372:M372)</f>
        <v>15.679999994835416</v>
      </c>
    </row>
    <row r="373" spans="1:14" x14ac:dyDescent="0.2">
      <c r="A373" s="282" t="s">
        <v>354</v>
      </c>
      <c r="B373" s="302">
        <f>SUM(B371:B372)</f>
        <v>208.22400000252668</v>
      </c>
      <c r="C373" s="299" t="str">
        <f>CONCATENATE("(",ROUND((B373/$H373)*100,1),")")</f>
        <v>(51.7)</v>
      </c>
      <c r="D373" s="302">
        <f>SUM(D371:D372)</f>
        <v>131.89200000384017</v>
      </c>
      <c r="E373" s="299" t="str">
        <f>CONCATENATE("(",ROUND((D373/$H373)*100,1),")")</f>
        <v>(32.8)</v>
      </c>
      <c r="F373" s="302">
        <f>SUM(F371:F372)</f>
        <v>62.252000000609385</v>
      </c>
      <c r="G373" s="299" t="str">
        <f>CONCATENATE("(",ROUND((F373/$H373)*100,1),")")</f>
        <v>(15.5)</v>
      </c>
      <c r="H373" s="302">
        <f>SUM(H371:H372)</f>
        <v>402.36800000697627</v>
      </c>
      <c r="I373" s="299" t="str">
        <f>CONCATENATE("(",ROUND((H373/$H373)*100,1),")")</f>
        <v>(100)</v>
      </c>
      <c r="K373" s="302">
        <f t="shared" si="281"/>
        <v>20.89699999785617</v>
      </c>
      <c r="L373" s="302">
        <f t="shared" si="282"/>
        <v>8.7549999973103354</v>
      </c>
      <c r="M373" s="302">
        <f t="shared" si="283"/>
        <v>6.1020000000906549</v>
      </c>
      <c r="N373" s="302">
        <f t="shared" si="284"/>
        <v>35.753999995257161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145.50400000059395</v>
      </c>
      <c r="C376" s="299" t="str">
        <f>CONCATENATE("(",ROUND((B376/$H378)*100,1),")")</f>
        <v>(33.2)</v>
      </c>
      <c r="D376" s="302">
        <f>'Ind T6'!W465</f>
        <v>63.080000000941638</v>
      </c>
      <c r="E376" s="299" t="str">
        <f>CONCATENATE("(",ROUND((D376/$H378)*100,1),")")</f>
        <v>(14.4)</v>
      </c>
      <c r="F376" s="302">
        <f>'Ind T6'!X465</f>
        <v>35.77600000074591</v>
      </c>
      <c r="G376" s="299" t="str">
        <f>CONCATENATE("(",ROUND((F376/$H378)*100,1),")")</f>
        <v>(8.2)</v>
      </c>
      <c r="H376" s="302">
        <f>SUM(B376,D376,F376)</f>
        <v>244.36000000228148</v>
      </c>
      <c r="I376" s="299" t="str">
        <f>CONCATENATE("(",ROUND((H376/$H378)*100,1),")")</f>
        <v>(55.8)</v>
      </c>
      <c r="K376" s="302">
        <f>B376-B366</f>
        <v>19.135000000526361</v>
      </c>
      <c r="L376" s="302">
        <f>D376-D366</f>
        <v>7.6760000007188935</v>
      </c>
      <c r="M376" s="302">
        <f>F376-F366</f>
        <v>4.3090000003129632</v>
      </c>
      <c r="N376" s="302">
        <f>SUM(K376:M376)</f>
        <v>31.120000001558218</v>
      </c>
    </row>
    <row r="377" spans="1:14" x14ac:dyDescent="0.2">
      <c r="A377" s="282" t="s">
        <v>356</v>
      </c>
      <c r="B377" s="302">
        <f>'Ind T6'!V464</f>
        <v>83.616999999788902</v>
      </c>
      <c r="C377" s="299" t="str">
        <f>CONCATENATE("(",ROUND((B377/$H378)*100,1),")")</f>
        <v>(19.1)</v>
      </c>
      <c r="D377" s="302">
        <f>'Ind T6'!W464</f>
        <v>77.567000000208864</v>
      </c>
      <c r="E377" s="299" t="str">
        <f>CONCATENATE("(",ROUND((D377/$H378)*100,1),")")</f>
        <v>(17.7)</v>
      </c>
      <c r="F377" s="302">
        <f>'Ind T6'!X464</f>
        <v>32.57799999995413</v>
      </c>
      <c r="G377" s="299" t="str">
        <f>CONCATENATE("(",ROUND((F377/$H378)*100,1),")")</f>
        <v>(7.4)</v>
      </c>
      <c r="H377" s="302">
        <f t="shared" ref="H377" si="285">SUM(B377,D377,F377)</f>
        <v>193.76199999995188</v>
      </c>
      <c r="I377" s="299" t="str">
        <f>CONCATENATE("(",ROUND((H377/$H378)*100,1),")")</f>
        <v>(44.2)</v>
      </c>
      <c r="K377" s="302">
        <f t="shared" ref="K377:K378" si="286">B377-B367</f>
        <v>13.833999999716397</v>
      </c>
      <c r="L377" s="302">
        <f t="shared" ref="L377:L378" si="287">D377-D367</f>
        <v>6.4829999983859921</v>
      </c>
      <c r="M377" s="302">
        <f t="shared" ref="M377:M378" si="288">F377-F367</f>
        <v>4.0600000005181336</v>
      </c>
      <c r="N377" s="302">
        <f t="shared" ref="N377:N378" si="289">SUM(K377:M377)</f>
        <v>24.376999998620523</v>
      </c>
    </row>
    <row r="378" spans="1:14" x14ac:dyDescent="0.2">
      <c r="A378" s="282" t="s">
        <v>354</v>
      </c>
      <c r="B378" s="302">
        <f>SUM(B376:B377)</f>
        <v>229.12100000038285</v>
      </c>
      <c r="C378" s="299" t="str">
        <f>CONCATENATE("(",ROUND((B378/$H378)*100,1),")")</f>
        <v>(52.3)</v>
      </c>
      <c r="D378" s="302">
        <f>SUM(D376:D377)</f>
        <v>140.6470000011505</v>
      </c>
      <c r="E378" s="299" t="str">
        <f>CONCATENATE("(",ROUND((D378/$H378)*100,1),")")</f>
        <v>(32.1)</v>
      </c>
      <c r="F378" s="302">
        <f>SUM(F376:F377)</f>
        <v>68.35400000070004</v>
      </c>
      <c r="G378" s="299" t="str">
        <f>CONCATENATE("(",ROUND((F378/$H378)*100,1),")")</f>
        <v>(15.6)</v>
      </c>
      <c r="H378" s="302">
        <f>SUM(H376:H377)</f>
        <v>438.12200000223334</v>
      </c>
      <c r="I378" s="299" t="str">
        <f>CONCATENATE("(",ROUND((H378/$H378)*100,1),")")</f>
        <v>(100)</v>
      </c>
      <c r="K378" s="302">
        <f t="shared" si="286"/>
        <v>32.969000000242744</v>
      </c>
      <c r="L378" s="302">
        <f t="shared" si="287"/>
        <v>14.158999999104878</v>
      </c>
      <c r="M378" s="302">
        <f t="shared" si="288"/>
        <v>8.3690000008310932</v>
      </c>
      <c r="N378" s="302">
        <f t="shared" si="289"/>
        <v>55.497000000178716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49.521999999725899</v>
      </c>
      <c r="C387" s="299" t="str">
        <f>CONCATENATE("(",ROUND((B387/$H389)*100,1),")")</f>
        <v>(35.9)</v>
      </c>
      <c r="D387" s="302">
        <f>'Ind T6'!M475</f>
        <v>7.1319999999835497</v>
      </c>
      <c r="E387" s="299" t="str">
        <f>CONCATENATE("(",ROUND((D387/$H389)*100,1),")")</f>
        <v>(5.2)</v>
      </c>
      <c r="F387" s="302">
        <f>'Ind T6'!N475</f>
        <v>2.6780000000196371</v>
      </c>
      <c r="G387" s="299" t="str">
        <f>CONCATENATE("(",ROUND((F387/$H389)*100,1),")")</f>
        <v>(1.9)</v>
      </c>
      <c r="H387" s="302">
        <f>SUM(B387,D387,F387)</f>
        <v>59.331999999729085</v>
      </c>
      <c r="I387" s="299" t="str">
        <f>CONCATENATE("(",ROUND((H387/$H389)*100,1),")")</f>
        <v>(43.1)</v>
      </c>
      <c r="K387" s="302">
        <f>B392-B387</f>
        <v>1.923999999968089</v>
      </c>
      <c r="L387" s="302">
        <f>D392-D387</f>
        <v>0.83699999997868701</v>
      </c>
      <c r="M387" s="302">
        <f>F392-F387</f>
        <v>0.16400000004836102</v>
      </c>
      <c r="N387" s="302">
        <f>SUM(K387:M387)</f>
        <v>2.924999999995137</v>
      </c>
    </row>
    <row r="388" spans="1:14" x14ac:dyDescent="0.2">
      <c r="A388" s="282" t="s">
        <v>356</v>
      </c>
      <c r="B388" s="302">
        <f>'Ind T6'!L474</f>
        <v>41.212999999469687</v>
      </c>
      <c r="C388" s="299" t="str">
        <f>CONCATENATE("(",ROUND((B388/$H389)*100,1),")")</f>
        <v>(29.9)</v>
      </c>
      <c r="D388" s="302">
        <f>'Ind T6'!M474</f>
        <v>32.803999999929573</v>
      </c>
      <c r="E388" s="299" t="str">
        <f>CONCATENATE("(",ROUND((D388/$H389)*100,1),")")</f>
        <v>(23.8)</v>
      </c>
      <c r="F388" s="302">
        <f>'Ind T6'!N474</f>
        <v>4.4309999999282832</v>
      </c>
      <c r="G388" s="299" t="str">
        <f>CONCATENATE("(",ROUND((F388/$H389)*100,1),")")</f>
        <v>(3.2)</v>
      </c>
      <c r="H388" s="302">
        <f t="shared" ref="H388" si="290">SUM(B388,D388,F388)</f>
        <v>78.44799999932755</v>
      </c>
      <c r="I388" s="299" t="str">
        <f>CONCATENATE("(",ROUND((H388/$H389)*100,1),")")</f>
        <v>(56.9)</v>
      </c>
      <c r="K388" s="302">
        <f t="shared" ref="K388:K389" si="291">B393-B388</f>
        <v>2.4830000005430932</v>
      </c>
      <c r="L388" s="302">
        <f t="shared" ref="L388:L389" si="292">D393-D388</f>
        <v>2.0480000000618546</v>
      </c>
      <c r="M388" s="302">
        <f t="shared" ref="M388:M389" si="293">F393-F388</f>
        <v>0.27300000000022528</v>
      </c>
      <c r="N388" s="302">
        <f t="shared" ref="N388:N389" si="294">SUM(K388:M388)</f>
        <v>4.8040000006051731</v>
      </c>
    </row>
    <row r="389" spans="1:14" x14ac:dyDescent="0.2">
      <c r="A389" s="282" t="s">
        <v>354</v>
      </c>
      <c r="B389" s="302">
        <f>SUM(B387:B388)</f>
        <v>90.734999999195594</v>
      </c>
      <c r="C389" s="299" t="str">
        <f>CONCATENATE("(",ROUND((B389/$H389)*100,1),")")</f>
        <v>(65.9)</v>
      </c>
      <c r="D389" s="302">
        <f>SUM(D387:D388)</f>
        <v>39.935999999913122</v>
      </c>
      <c r="E389" s="299" t="str">
        <f>CONCATENATE("(",ROUND((D389/$H389)*100,1),")")</f>
        <v>(29)</v>
      </c>
      <c r="F389" s="302">
        <f>SUM(F387:F388)</f>
        <v>7.1089999999479208</v>
      </c>
      <c r="G389" s="299" t="str">
        <f>CONCATENATE("(",ROUND((F389/$H389)*100,1),")")</f>
        <v>(5.2)</v>
      </c>
      <c r="H389" s="302">
        <f>SUM(H387:H388)</f>
        <v>137.77999999905663</v>
      </c>
      <c r="I389" s="299" t="str">
        <f>CONCATENATE("(",ROUND((H389/$H389)*100,1),")")</f>
        <v>(100)</v>
      </c>
      <c r="K389" s="302">
        <f t="shared" si="291"/>
        <v>4.4070000005111751</v>
      </c>
      <c r="L389" s="302">
        <f t="shared" si="292"/>
        <v>2.8850000000405416</v>
      </c>
      <c r="M389" s="302">
        <f t="shared" si="293"/>
        <v>0.4370000000485863</v>
      </c>
      <c r="N389" s="302">
        <f t="shared" si="294"/>
        <v>7.729000000600303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51.445999999693989</v>
      </c>
      <c r="C392" s="299" t="str">
        <f>CONCATENATE("(",ROUND((B392/$H394)*100,1),")")</f>
        <v>(35.4)</v>
      </c>
      <c r="D392" s="302">
        <f>'Ind T6'!R475</f>
        <v>7.9689999999622367</v>
      </c>
      <c r="E392" s="299" t="str">
        <f>CONCATENATE("(",ROUND((D392/$H394)*100,1),")")</f>
        <v>(5.5)</v>
      </c>
      <c r="F392" s="302">
        <f>'Ind T6'!S475</f>
        <v>2.8420000000679981</v>
      </c>
      <c r="G392" s="299" t="str">
        <f>CONCATENATE("(",ROUND((F392/$H394)*100,1),")")</f>
        <v>(2)</v>
      </c>
      <c r="H392" s="302">
        <f>SUM(B392,D392,F392)</f>
        <v>62.256999999724222</v>
      </c>
      <c r="I392" s="299" t="str">
        <f>CONCATENATE("(",ROUND((H392/$H394)*100,1),")")</f>
        <v>(42.8)</v>
      </c>
      <c r="K392" s="302">
        <f>B397-B392</f>
        <v>-1.6560000003925452</v>
      </c>
      <c r="L392" s="302">
        <f>D397-D392</f>
        <v>0.89999999998191615</v>
      </c>
      <c r="M392" s="302">
        <f>F397-F392</f>
        <v>5.5999999969754466E-2</v>
      </c>
      <c r="N392" s="302">
        <f>SUM(K392:M392)</f>
        <v>-0.70000000044087463</v>
      </c>
    </row>
    <row r="393" spans="1:14" x14ac:dyDescent="0.2">
      <c r="A393" s="282" t="s">
        <v>356</v>
      </c>
      <c r="B393" s="302">
        <f>'Ind T6'!Q474</f>
        <v>43.696000000012781</v>
      </c>
      <c r="C393" s="299" t="str">
        <f>CONCATENATE("(",ROUND((B393/$H394)*100,1),")")</f>
        <v>(30)</v>
      </c>
      <c r="D393" s="302">
        <f>'Ind T6'!R474</f>
        <v>34.851999999991428</v>
      </c>
      <c r="E393" s="299" t="str">
        <f>CONCATENATE("(",ROUND((D393/$H394)*100,1),")")</f>
        <v>(24)</v>
      </c>
      <c r="F393" s="302">
        <f>'Ind T6'!S474</f>
        <v>4.7039999999285085</v>
      </c>
      <c r="G393" s="299" t="str">
        <f>CONCATENATE("(",ROUND((F393/$H394)*100,1),")")</f>
        <v>(3.2)</v>
      </c>
      <c r="H393" s="302">
        <f t="shared" ref="H393" si="295">SUM(B393,D393,F393)</f>
        <v>83.251999999932721</v>
      </c>
      <c r="I393" s="299" t="str">
        <f>CONCATENATE("(",ROUND((H393/$H394)*100,1),")")</f>
        <v>(57.2)</v>
      </c>
      <c r="K393" s="302">
        <f t="shared" ref="K393:K394" si="296">B398-B393</f>
        <v>0.38799999993595691</v>
      </c>
      <c r="L393" s="302">
        <f t="shared" ref="L393:L394" si="297">D398-D393</f>
        <v>0.32499999994528395</v>
      </c>
      <c r="M393" s="302">
        <f t="shared" ref="M393:M394" si="298">F398-F393</f>
        <v>8.1000000055756693E-2</v>
      </c>
      <c r="N393" s="302">
        <f t="shared" ref="N393:N394" si="299">SUM(K393:M393)</f>
        <v>0.79399999993699755</v>
      </c>
    </row>
    <row r="394" spans="1:14" x14ac:dyDescent="0.2">
      <c r="A394" s="282" t="s">
        <v>354</v>
      </c>
      <c r="B394" s="302">
        <f>SUM(B392:B393)</f>
        <v>95.141999999706769</v>
      </c>
      <c r="C394" s="299" t="str">
        <f>CONCATENATE("(",ROUND((B394/$H394)*100,1),")")</f>
        <v>(65.4)</v>
      </c>
      <c r="D394" s="302">
        <f>SUM(D392:D393)</f>
        <v>42.820999999953663</v>
      </c>
      <c r="E394" s="299" t="str">
        <f>CONCATENATE("(",ROUND((D394/$H394)*100,1),")")</f>
        <v>(29.4)</v>
      </c>
      <c r="F394" s="302">
        <f>SUM(F392:F393)</f>
        <v>7.5459999999965071</v>
      </c>
      <c r="G394" s="299" t="str">
        <f>CONCATENATE("(",ROUND((F394/$H394)*100,1),")")</f>
        <v>(5.2)</v>
      </c>
      <c r="H394" s="302">
        <f>SUM(H392:H393)</f>
        <v>145.50899999965694</v>
      </c>
      <c r="I394" s="299" t="str">
        <f>CONCATENATE("(",ROUND((H394/$H394)*100,1),")")</f>
        <v>(100)</v>
      </c>
      <c r="K394" s="302">
        <f t="shared" si="296"/>
        <v>-1.2680000004565954</v>
      </c>
      <c r="L394" s="302">
        <f t="shared" si="297"/>
        <v>1.2249999999271992</v>
      </c>
      <c r="M394" s="302">
        <f t="shared" si="298"/>
        <v>0.13700000002551072</v>
      </c>
      <c r="N394" s="302">
        <f t="shared" si="299"/>
        <v>9.3999999496114484E-2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49.789999999301443</v>
      </c>
      <c r="C397" s="299" t="str">
        <f>CONCATENATE("(",ROUND((B397/$H399)*100,1),")")</f>
        <v>(34.2)</v>
      </c>
      <c r="D397" s="302">
        <f>'Ind T6'!W475</f>
        <v>8.8689999999441529</v>
      </c>
      <c r="E397" s="299" t="str">
        <f>CONCATENATE("(",ROUND((D397/$H399)*100,1),")")</f>
        <v>(6.1)</v>
      </c>
      <c r="F397" s="302">
        <f>'Ind T6'!X475</f>
        <v>2.8980000000377526</v>
      </c>
      <c r="G397" s="299" t="str">
        <f>CONCATENATE("(",ROUND((F397/$H399)*100,1),")")</f>
        <v>(2)</v>
      </c>
      <c r="H397" s="302">
        <f>SUM(B397,D397,F397)</f>
        <v>61.556999999283349</v>
      </c>
      <c r="I397" s="299" t="str">
        <f>CONCATENATE("(",ROUND((H397/$H399)*100,1),")")</f>
        <v>(42.3)</v>
      </c>
      <c r="K397" s="302">
        <f>B397-B387</f>
        <v>0.26799999957554377</v>
      </c>
      <c r="L397" s="302">
        <f>D397-D387</f>
        <v>1.7369999999606032</v>
      </c>
      <c r="M397" s="302">
        <f>F397-F387</f>
        <v>0.22000000001811548</v>
      </c>
      <c r="N397" s="302">
        <f>SUM(K397:M397)</f>
        <v>2.2249999995542624</v>
      </c>
    </row>
    <row r="398" spans="1:14" x14ac:dyDescent="0.2">
      <c r="A398" s="282" t="s">
        <v>356</v>
      </c>
      <c r="B398" s="302">
        <f>'Ind T6'!V474</f>
        <v>44.083999999948738</v>
      </c>
      <c r="C398" s="299" t="str">
        <f>CONCATENATE("(",ROUND((B398/$H399)*100,1),")")</f>
        <v>(30.3)</v>
      </c>
      <c r="D398" s="302">
        <f>'Ind T6'!W474</f>
        <v>35.176999999936712</v>
      </c>
      <c r="E398" s="299" t="str">
        <f>CONCATENATE("(",ROUND((D398/$H399)*100,1),")")</f>
        <v>(24.2)</v>
      </c>
      <c r="F398" s="302">
        <f>'Ind T6'!X474</f>
        <v>4.7849999999842652</v>
      </c>
      <c r="G398" s="299" t="str">
        <f>CONCATENATE("(",ROUND((F398/$H399)*100,1),")")</f>
        <v>(3.3)</v>
      </c>
      <c r="H398" s="302">
        <f t="shared" ref="H398" si="300">SUM(B398,D398,F398)</f>
        <v>84.045999999869721</v>
      </c>
      <c r="I398" s="299" t="str">
        <f>CONCATENATE("(",ROUND((H398/$H399)*100,1),")")</f>
        <v>(57.7)</v>
      </c>
      <c r="K398" s="302">
        <f t="shared" ref="K398:K399" si="301">B398-B388</f>
        <v>2.8710000004790501</v>
      </c>
      <c r="L398" s="302">
        <f t="shared" ref="L398:L399" si="302">D398-D388</f>
        <v>2.3730000000071385</v>
      </c>
      <c r="M398" s="302">
        <f t="shared" ref="M398:M399" si="303">F398-F388</f>
        <v>0.35400000005598198</v>
      </c>
      <c r="N398" s="302">
        <f t="shared" ref="N398:N399" si="304">SUM(K398:M398)</f>
        <v>5.5980000005421706</v>
      </c>
    </row>
    <row r="399" spans="1:14" x14ac:dyDescent="0.2">
      <c r="A399" s="282" t="s">
        <v>354</v>
      </c>
      <c r="B399" s="302">
        <f>SUM(B397:B398)</f>
        <v>93.873999999250174</v>
      </c>
      <c r="C399" s="299" t="str">
        <f>CONCATENATE("(",ROUND((B399/$H399)*100,1),")")</f>
        <v>(64.5)</v>
      </c>
      <c r="D399" s="302">
        <f>SUM(D397:D398)</f>
        <v>44.045999999880863</v>
      </c>
      <c r="E399" s="299" t="str">
        <f>CONCATENATE("(",ROUND((D399/$H399)*100,1),")")</f>
        <v>(30.3)</v>
      </c>
      <c r="F399" s="302">
        <f>SUM(F397:F398)</f>
        <v>7.6830000000220178</v>
      </c>
      <c r="G399" s="299" t="str">
        <f>CONCATENATE("(",ROUND((F399/$H399)*100,1),")")</f>
        <v>(5.3)</v>
      </c>
      <c r="H399" s="302">
        <f>SUM(H397:H398)</f>
        <v>145.60299999915307</v>
      </c>
      <c r="I399" s="299" t="str">
        <f>CONCATENATE("(",ROUND((H399/$H399)*100,1),")")</f>
        <v>(100)</v>
      </c>
      <c r="K399" s="302">
        <f t="shared" si="301"/>
        <v>3.1390000000545797</v>
      </c>
      <c r="L399" s="302">
        <f t="shared" si="302"/>
        <v>4.1099999999677408</v>
      </c>
      <c r="M399" s="302">
        <f t="shared" si="303"/>
        <v>0.57400000007409702</v>
      </c>
      <c r="N399" s="302">
        <f t="shared" si="304"/>
        <v>7.8230000000964175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76.595000001871256</v>
      </c>
      <c r="C408" s="299" t="str">
        <f>CONCATENATE("(",ROUND((B408/$H410)*100,1),")")</f>
        <v>(16.6)</v>
      </c>
      <c r="D408" s="302">
        <f>'Ind T6'!M485</f>
        <v>38.572000000893937</v>
      </c>
      <c r="E408" s="299" t="str">
        <f>CONCATENATE("(",ROUND((D408/$H410)*100,1),")")</f>
        <v>(8.3)</v>
      </c>
      <c r="F408" s="302">
        <f>'Ind T6'!N485</f>
        <v>24.862000000736369</v>
      </c>
      <c r="G408" s="299" t="str">
        <f>CONCATENATE("(",ROUND((F408/$H410)*100,1),")")</f>
        <v>(5.4)</v>
      </c>
      <c r="H408" s="302">
        <f>SUM(B408,D408,F408)</f>
        <v>140.02900000350155</v>
      </c>
      <c r="I408" s="299" t="str">
        <f>CONCATENATE("(",ROUND((H408/$H410)*100,1),")")</f>
        <v>(30.3)</v>
      </c>
      <c r="K408" s="302">
        <f>B413-B408</f>
        <v>-1.2870000045192427</v>
      </c>
      <c r="L408" s="302">
        <f>D413-D408</f>
        <v>0.36999999860911714</v>
      </c>
      <c r="M408" s="302">
        <f>F413-F408</f>
        <v>0.3860000014344358</v>
      </c>
      <c r="N408" s="302">
        <f>SUM(K408:M408)</f>
        <v>-0.53100000447568974</v>
      </c>
    </row>
    <row r="409" spans="1:14" x14ac:dyDescent="0.2">
      <c r="A409" s="282" t="s">
        <v>356</v>
      </c>
      <c r="B409" s="302">
        <f>'Ind T6'!L484</f>
        <v>119.88200000237424</v>
      </c>
      <c r="C409" s="299" t="str">
        <f>CONCATENATE("(",ROUND((B409/$H410)*100,1),")")</f>
        <v>(25.9)</v>
      </c>
      <c r="D409" s="302">
        <f>'Ind T6'!M484</f>
        <v>165.19199999101727</v>
      </c>
      <c r="E409" s="299" t="str">
        <f>CONCATENATE("(",ROUND((D409/$H410)*100,1),")")</f>
        <v>(35.7)</v>
      </c>
      <c r="F409" s="302">
        <f>'Ind T6'!N484</f>
        <v>37.345999999278796</v>
      </c>
      <c r="G409" s="299" t="str">
        <f>CONCATENATE("(",ROUND((F409/$H410)*100,1),")")</f>
        <v>(8.1)</v>
      </c>
      <c r="H409" s="302">
        <f t="shared" ref="H409" si="305">SUM(B409,D409,F409)</f>
        <v>322.41999999267028</v>
      </c>
      <c r="I409" s="299" t="str">
        <f>CONCATENATE("(",ROUND((H409/$H410)*100,1),")")</f>
        <v>(69.7)</v>
      </c>
      <c r="K409" s="302">
        <f t="shared" ref="K409:K410" si="306">B414-B409</f>
        <v>2.1999999801376333</v>
      </c>
      <c r="L409" s="302">
        <f t="shared" ref="L409:L410" si="307">D414-D409</f>
        <v>-4.1680000080314983</v>
      </c>
      <c r="M409" s="302">
        <f t="shared" ref="M409:M410" si="308">F414-F409</f>
        <v>0.27399999953830445</v>
      </c>
      <c r="N409" s="302">
        <f t="shared" ref="N409:N410" si="309">SUM(K409:M409)</f>
        <v>-1.6940000283555605</v>
      </c>
    </row>
    <row r="410" spans="1:14" x14ac:dyDescent="0.2">
      <c r="A410" s="282" t="s">
        <v>354</v>
      </c>
      <c r="B410" s="302">
        <f>SUM(B408:B409)</f>
        <v>196.4770000042455</v>
      </c>
      <c r="C410" s="299" t="str">
        <f>CONCATENATE("(",ROUND((B410/$H410)*100,1),")")</f>
        <v>(42.5)</v>
      </c>
      <c r="D410" s="302">
        <f>SUM(D408:D409)</f>
        <v>203.76399999191119</v>
      </c>
      <c r="E410" s="299" t="str">
        <f>CONCATENATE("(",ROUND((D410/$H410)*100,1),")")</f>
        <v>(44.1)</v>
      </c>
      <c r="F410" s="302">
        <f>SUM(F408:F409)</f>
        <v>62.208000000015161</v>
      </c>
      <c r="G410" s="299" t="str">
        <f>CONCATENATE("(",ROUND((F410/$H410)*100,1),")")</f>
        <v>(13.5)</v>
      </c>
      <c r="H410" s="302">
        <f>SUM(H408:H409)</f>
        <v>462.44899999617184</v>
      </c>
      <c r="I410" s="299" t="str">
        <f>CONCATENATE("(",ROUND((H410/$H410)*100,1),")")</f>
        <v>(100)</v>
      </c>
      <c r="K410" s="302">
        <f t="shared" si="306"/>
        <v>0.91299997561839064</v>
      </c>
      <c r="L410" s="302">
        <f t="shared" si="307"/>
        <v>-3.7980000094223669</v>
      </c>
      <c r="M410" s="302">
        <f t="shared" si="308"/>
        <v>0.66000000097274381</v>
      </c>
      <c r="N410" s="302">
        <f t="shared" si="309"/>
        <v>-2.2250000328312325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75.307999997352013</v>
      </c>
      <c r="C413" s="299" t="str">
        <f>CONCATENATE("(",ROUND((B413/$H415)*100,1),")")</f>
        <v>(16.4)</v>
      </c>
      <c r="D413" s="302">
        <f>'Ind T6'!R485</f>
        <v>38.941999999503054</v>
      </c>
      <c r="E413" s="299" t="str">
        <f>CONCATENATE("(",ROUND((D413/$H415)*100,1),")")</f>
        <v>(8.5)</v>
      </c>
      <c r="F413" s="302">
        <f>'Ind T6'!S485</f>
        <v>25.248000002170805</v>
      </c>
      <c r="G413" s="299" t="str">
        <f>CONCATENATE("(",ROUND((F413/$H415)*100,1),")")</f>
        <v>(5.5)</v>
      </c>
      <c r="H413" s="302">
        <f>SUM(B413,D413,F413)</f>
        <v>139.49799999902586</v>
      </c>
      <c r="I413" s="299" t="str">
        <f>CONCATENATE("(",ROUND((H413/$H415)*100,1),")")</f>
        <v>(30.3)</v>
      </c>
      <c r="K413" s="302">
        <f>B418-B413</f>
        <v>0.2550000004171693</v>
      </c>
      <c r="L413" s="302">
        <f>D418-D413</f>
        <v>2.0119999995715858</v>
      </c>
      <c r="M413" s="302">
        <f>F418-F413</f>
        <v>1.5399999995665397</v>
      </c>
      <c r="N413" s="302">
        <f>SUM(K413:M413)</f>
        <v>3.8069999995552948</v>
      </c>
    </row>
    <row r="414" spans="1:14" x14ac:dyDescent="0.2">
      <c r="A414" s="282" t="s">
        <v>356</v>
      </c>
      <c r="B414" s="302">
        <f>'Ind T6'!Q484</f>
        <v>122.08199998251187</v>
      </c>
      <c r="C414" s="299" t="str">
        <f>CONCATENATE("(",ROUND((B414/$H415)*100,1),")")</f>
        <v>(26.5)</v>
      </c>
      <c r="D414" s="302">
        <f>'Ind T6'!R484</f>
        <v>161.02399998298577</v>
      </c>
      <c r="E414" s="299" t="str">
        <f>CONCATENATE("(",ROUND((D414/$H415)*100,1),")")</f>
        <v>(35)</v>
      </c>
      <c r="F414" s="302">
        <f>'Ind T6'!S484</f>
        <v>37.6199999988171</v>
      </c>
      <c r="G414" s="299" t="str">
        <f>CONCATENATE("(",ROUND((F414/$H415)*100,1),")")</f>
        <v>(8.2)</v>
      </c>
      <c r="H414" s="302">
        <f t="shared" ref="H414" si="310">SUM(B414,D414,F414)</f>
        <v>320.72599996431472</v>
      </c>
      <c r="I414" s="299" t="str">
        <f>CONCATENATE("(",ROUND((H414/$H415)*100,1),")")</f>
        <v>(69.7)</v>
      </c>
      <c r="K414" s="302">
        <f t="shared" ref="K414:K415" si="311">B419-B414</f>
        <v>9.4180000192155973</v>
      </c>
      <c r="L414" s="302">
        <f t="shared" ref="L414:L415" si="312">D419-D414</f>
        <v>-2.4719999826074286</v>
      </c>
      <c r="M414" s="302">
        <f t="shared" ref="M414:M415" si="313">F419-F414</f>
        <v>1.1600000011840805</v>
      </c>
      <c r="N414" s="302">
        <f t="shared" ref="N414:N415" si="314">SUM(K414:M414)</f>
        <v>8.1060000377922492</v>
      </c>
    </row>
    <row r="415" spans="1:14" x14ac:dyDescent="0.2">
      <c r="A415" s="282" t="s">
        <v>354</v>
      </c>
      <c r="B415" s="302">
        <f>SUM(B413:B414)</f>
        <v>197.38999997986389</v>
      </c>
      <c r="C415" s="299" t="str">
        <f>CONCATENATE("(",ROUND((B415/$H415)*100,1),")")</f>
        <v>(42.9)</v>
      </c>
      <c r="D415" s="302">
        <f>SUM(D413:D414)</f>
        <v>199.96599998248882</v>
      </c>
      <c r="E415" s="299" t="str">
        <f>CONCATENATE("(",ROUND((D415/$H415)*100,1),")")</f>
        <v>(43.4)</v>
      </c>
      <c r="F415" s="302">
        <f>SUM(F413:F414)</f>
        <v>62.868000000987905</v>
      </c>
      <c r="G415" s="299" t="str">
        <f>CONCATENATE("(",ROUND((F415/$H415)*100,1),")")</f>
        <v>(13.7)</v>
      </c>
      <c r="H415" s="302">
        <f>SUM(H413:H414)</f>
        <v>460.22399996334059</v>
      </c>
      <c r="I415" s="299" t="str">
        <f>CONCATENATE("(",ROUND((H415/$H415)*100,1),")")</f>
        <v>(100)</v>
      </c>
      <c r="K415" s="302">
        <f t="shared" si="311"/>
        <v>9.6730000196327524</v>
      </c>
      <c r="L415" s="302">
        <f t="shared" si="312"/>
        <v>-0.45999998303585699</v>
      </c>
      <c r="M415" s="302">
        <f t="shared" si="313"/>
        <v>2.7000000007506202</v>
      </c>
      <c r="N415" s="302">
        <f t="shared" si="314"/>
        <v>11.913000037347516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75.562999997769182</v>
      </c>
      <c r="C418" s="299" t="str">
        <f>CONCATENATE("(",ROUND((B418/$H420)*100,1),")")</f>
        <v>(16)</v>
      </c>
      <c r="D418" s="302">
        <f>'Ind T6'!W485</f>
        <v>40.95399999907464</v>
      </c>
      <c r="E418" s="299" t="str">
        <f>CONCATENATE("(",ROUND((D418/$H420)*100,1),")")</f>
        <v>(8.7)</v>
      </c>
      <c r="F418" s="302">
        <f>'Ind T6'!X485</f>
        <v>26.788000001737345</v>
      </c>
      <c r="G418" s="299" t="str">
        <f>CONCATENATE("(",ROUND((F418/$H420)*100,1),")")</f>
        <v>(5.7)</v>
      </c>
      <c r="H418" s="302">
        <f>SUM(B418,D418,F418)</f>
        <v>143.30499999858117</v>
      </c>
      <c r="I418" s="299" t="str">
        <f>CONCATENATE("(",ROUND((H418/$H420)*100,1),")")</f>
        <v>(30.4)</v>
      </c>
      <c r="K418" s="302">
        <f>B418-B408</f>
        <v>-1.0320000041020734</v>
      </c>
      <c r="L418" s="302">
        <f>D418-D408</f>
        <v>2.381999998180703</v>
      </c>
      <c r="M418" s="302">
        <f>F418-F408</f>
        <v>1.9260000010009755</v>
      </c>
      <c r="N418" s="302">
        <f>SUM(K418:M418)</f>
        <v>3.275999995079605</v>
      </c>
    </row>
    <row r="419" spans="1:14" x14ac:dyDescent="0.2">
      <c r="A419" s="282" t="s">
        <v>356</v>
      </c>
      <c r="B419" s="302">
        <f>'Ind T6'!V484</f>
        <v>131.50000000172747</v>
      </c>
      <c r="C419" s="299" t="str">
        <f>CONCATENATE("(",ROUND((B419/$H420)*100,1),")")</f>
        <v>(27.9)</v>
      </c>
      <c r="D419" s="302">
        <f>'Ind T6'!W484</f>
        <v>158.55200000037834</v>
      </c>
      <c r="E419" s="299" t="str">
        <f>CONCATENATE("(",ROUND((D419/$H420)*100,1),")")</f>
        <v>(33.6)</v>
      </c>
      <c r="F419" s="302">
        <f>'Ind T6'!X484</f>
        <v>38.780000000001181</v>
      </c>
      <c r="G419" s="299" t="str">
        <f>CONCATENATE("(",ROUND((F419/$H420)*100,1),")")</f>
        <v>(8.2)</v>
      </c>
      <c r="H419" s="302">
        <f t="shared" ref="H419" si="315">SUM(B419,D419,F419)</f>
        <v>328.83200000210701</v>
      </c>
      <c r="I419" s="299" t="str">
        <f>CONCATENATE("(",ROUND((H419/$H420)*100,1),")")</f>
        <v>(69.6)</v>
      </c>
      <c r="K419" s="302">
        <f t="shared" ref="K419:K420" si="316">B419-B409</f>
        <v>11.617999999353231</v>
      </c>
      <c r="L419" s="302">
        <f t="shared" ref="L419:L420" si="317">D419-D409</f>
        <v>-6.6399999906389269</v>
      </c>
      <c r="M419" s="302">
        <f t="shared" ref="M419:M420" si="318">F419-F409</f>
        <v>1.434000000722385</v>
      </c>
      <c r="N419" s="302">
        <f t="shared" ref="N419:N420" si="319">SUM(K419:M419)</f>
        <v>6.4120000094366887</v>
      </c>
    </row>
    <row r="420" spans="1:14" x14ac:dyDescent="0.2">
      <c r="A420" s="282" t="s">
        <v>354</v>
      </c>
      <c r="B420" s="302">
        <f>SUM(B418:B419)</f>
        <v>207.06299999949664</v>
      </c>
      <c r="C420" s="299" t="str">
        <f>CONCATENATE("(",ROUND((B420/$H420)*100,1),")")</f>
        <v>(43.9)</v>
      </c>
      <c r="D420" s="302">
        <f>SUM(D418:D419)</f>
        <v>199.50599999945297</v>
      </c>
      <c r="E420" s="299" t="str">
        <f>CONCATENATE("(",ROUND((D420/$H420)*100,1),")")</f>
        <v>(42.3)</v>
      </c>
      <c r="F420" s="302">
        <f>SUM(F418:F419)</f>
        <v>65.568000001738525</v>
      </c>
      <c r="G420" s="299" t="str">
        <f>CONCATENATE("(",ROUND((F420/$H420)*100,1),")")</f>
        <v>(13.9)</v>
      </c>
      <c r="H420" s="302">
        <f>SUM(H418:H419)</f>
        <v>472.1370000006882</v>
      </c>
      <c r="I420" s="299" t="str">
        <f>CONCATENATE("(",ROUND((H420/$H420)*100,1),")")</f>
        <v>(100)</v>
      </c>
      <c r="K420" s="302">
        <f t="shared" si="316"/>
        <v>10.585999995251143</v>
      </c>
      <c r="L420" s="302">
        <f t="shared" si="317"/>
        <v>-4.2579999924582239</v>
      </c>
      <c r="M420" s="302">
        <f t="shared" si="318"/>
        <v>3.360000001723364</v>
      </c>
      <c r="N420" s="302">
        <f t="shared" si="319"/>
        <v>9.6880000045162831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77.503999999703879</v>
      </c>
      <c r="C429" s="299" t="str">
        <f>CONCATENATE("(",ROUND((B429/$H431)*100,1),")")</f>
        <v>(13.3)</v>
      </c>
      <c r="D429" s="302">
        <f>'Ind T6'!M510</f>
        <v>33.181000000101378</v>
      </c>
      <c r="E429" s="299" t="str">
        <f>CONCATENATE("(",ROUND((D429/$H431)*100,1),")")</f>
        <v>(5.7)</v>
      </c>
      <c r="F429" s="302">
        <f>'Ind T6'!N510</f>
        <v>10.495000000288538</v>
      </c>
      <c r="G429" s="299" t="str">
        <f>CONCATENATE("(",ROUND((F429/$H431)*100,1),")")</f>
        <v>(1.8)</v>
      </c>
      <c r="H429" s="302">
        <f>SUM(B429,D429,F429)</f>
        <v>121.1800000000938</v>
      </c>
      <c r="I429" s="299" t="str">
        <f>CONCATENATE("(",ROUND((H429/$H431)*100,1),")")</f>
        <v>(20.8)</v>
      </c>
      <c r="K429" s="302">
        <f>B434-B429</f>
        <v>2.9759999994940358</v>
      </c>
      <c r="L429" s="302">
        <f>D434-D429</f>
        <v>1.7039999999451254</v>
      </c>
      <c r="M429" s="302">
        <f>F434-F429</f>
        <v>-1.1999999528468308E-2</v>
      </c>
      <c r="N429" s="302">
        <f>SUM(K429:M429)</f>
        <v>4.6679999999106929</v>
      </c>
    </row>
    <row r="430" spans="1:14" x14ac:dyDescent="0.2">
      <c r="A430" s="282" t="s">
        <v>356</v>
      </c>
      <c r="B430" s="302">
        <f>'Ind T6'!L509</f>
        <v>217.08599999877129</v>
      </c>
      <c r="C430" s="299" t="str">
        <f>CONCATENATE("(",ROUND((B430/$H431)*100,1),")")</f>
        <v>(37.2)</v>
      </c>
      <c r="D430" s="302">
        <f>'Ind T6'!M509</f>
        <v>202.72199999726305</v>
      </c>
      <c r="E430" s="299" t="str">
        <f>CONCATENATE("(",ROUND((D430/$H431)*100,1),")")</f>
        <v>(34.8)</v>
      </c>
      <c r="F430" s="302">
        <f>'Ind T6'!N509</f>
        <v>41.917000003018465</v>
      </c>
      <c r="G430" s="299" t="str">
        <f>CONCATENATE("(",ROUND((F430/$H431)*100,1),")")</f>
        <v>(7.2)</v>
      </c>
      <c r="H430" s="302">
        <f t="shared" ref="H430" si="320">SUM(B430,D430,F430)</f>
        <v>461.72499999905284</v>
      </c>
      <c r="I430" s="299" t="str">
        <f>CONCATENATE("(",ROUND((H430/$H431)*100,1),")")</f>
        <v>(79.2)</v>
      </c>
      <c r="K430" s="302">
        <f t="shared" ref="K430:K431" si="321">B435-B430</f>
        <v>13.522999999580577</v>
      </c>
      <c r="L430" s="302">
        <f t="shared" ref="L430:L431" si="322">D435-D430</f>
        <v>8.3999998475661641E-2</v>
      </c>
      <c r="M430" s="302">
        <f t="shared" ref="M430:M431" si="323">F435-F430</f>
        <v>3.7009999967033806</v>
      </c>
      <c r="N430" s="302">
        <f t="shared" ref="N430:N431" si="324">SUM(K430:M430)</f>
        <v>17.307999994759619</v>
      </c>
    </row>
    <row r="431" spans="1:14" x14ac:dyDescent="0.2">
      <c r="A431" s="282" t="s">
        <v>354</v>
      </c>
      <c r="B431" s="302">
        <f>SUM(B429:B430)</f>
        <v>294.58999999847515</v>
      </c>
      <c r="C431" s="299" t="str">
        <f>CONCATENATE("(",ROUND((B431/$H431)*100,1),")")</f>
        <v>(50.5)</v>
      </c>
      <c r="D431" s="302">
        <f>SUM(D429:D430)</f>
        <v>235.90299999736442</v>
      </c>
      <c r="E431" s="299" t="str">
        <f>CONCATENATE("(",ROUND((D431/$H431)*100,1),")")</f>
        <v>(40.5)</v>
      </c>
      <c r="F431" s="302">
        <f>SUM(F429:F430)</f>
        <v>52.412000003307</v>
      </c>
      <c r="G431" s="299" t="str">
        <f>CONCATENATE("(",ROUND((F431/$H431)*100,1),")")</f>
        <v>(9)</v>
      </c>
      <c r="H431" s="302">
        <f>SUM(H429:H430)</f>
        <v>582.90499999914664</v>
      </c>
      <c r="I431" s="299" t="str">
        <f>CONCATENATE("(",ROUND((H431/$H431)*100,1),")")</f>
        <v>(100)</v>
      </c>
      <c r="K431" s="302">
        <f t="shared" si="321"/>
        <v>16.498999999074613</v>
      </c>
      <c r="L431" s="302">
        <f t="shared" si="322"/>
        <v>1.7879999984207871</v>
      </c>
      <c r="M431" s="302">
        <f t="shared" si="323"/>
        <v>3.6889999971749177</v>
      </c>
      <c r="N431" s="302">
        <f t="shared" si="324"/>
        <v>21.975999994670318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80.479999999197915</v>
      </c>
      <c r="C434" s="299" t="str">
        <f>CONCATENATE("(",ROUND((B434/$H436)*100,1),")")</f>
        <v>(13.3)</v>
      </c>
      <c r="D434" s="302">
        <f>'Ind T6'!R510</f>
        <v>34.885000000046503</v>
      </c>
      <c r="E434" s="299" t="str">
        <f>CONCATENATE("(",ROUND((D434/$H436)*100,1),")")</f>
        <v>(5.8)</v>
      </c>
      <c r="F434" s="302">
        <f>'Ind T6'!S510</f>
        <v>10.48300000076007</v>
      </c>
      <c r="G434" s="299" t="str">
        <f>CONCATENATE("(",ROUND((F434/$H436)*100,1),")")</f>
        <v>(1.7)</v>
      </c>
      <c r="H434" s="302">
        <f>SUM(B434,D434,F434)</f>
        <v>125.84800000000449</v>
      </c>
      <c r="I434" s="299" t="str">
        <f>CONCATENATE("(",ROUND((H434/$H436)*100,1),")")</f>
        <v>(20.8)</v>
      </c>
      <c r="K434" s="302">
        <f>B439-B434</f>
        <v>1.4379999998381265</v>
      </c>
      <c r="L434" s="302">
        <f>D439-D434</f>
        <v>1.446000000020419</v>
      </c>
      <c r="M434" s="302">
        <f>F439-F434</f>
        <v>-0.73000000038196156</v>
      </c>
      <c r="N434" s="302">
        <f>SUM(K434:M434)</f>
        <v>2.1539999994765839</v>
      </c>
    </row>
    <row r="435" spans="1:14" x14ac:dyDescent="0.2">
      <c r="A435" s="282" t="s">
        <v>356</v>
      </c>
      <c r="B435" s="302">
        <f>'Ind T6'!Q509</f>
        <v>230.60899999835186</v>
      </c>
      <c r="C435" s="299" t="str">
        <f>CONCATENATE("(",ROUND((B435/$H436)*100,1),")")</f>
        <v>(38.1)</v>
      </c>
      <c r="D435" s="302">
        <f>'Ind T6'!R509</f>
        <v>202.80599999573872</v>
      </c>
      <c r="E435" s="299" t="str">
        <f>CONCATENATE("(",ROUND((D435/$H436)*100,1),")")</f>
        <v>(33.5)</v>
      </c>
      <c r="F435" s="302">
        <f>'Ind T6'!S509</f>
        <v>45.617999999721846</v>
      </c>
      <c r="G435" s="299" t="str">
        <f>CONCATENATE("(",ROUND((F435/$H436)*100,1),")")</f>
        <v>(7.5)</v>
      </c>
      <c r="H435" s="302">
        <f t="shared" ref="H435" si="325">SUM(B435,D435,F435)</f>
        <v>479.03299999381244</v>
      </c>
      <c r="I435" s="299" t="str">
        <f>CONCATENATE("(",ROUND((H435/$H436)*100,1),")")</f>
        <v>(79.2)</v>
      </c>
      <c r="K435" s="302">
        <f t="shared" ref="K435:K436" si="326">B440-B435</f>
        <v>14.534000000860459</v>
      </c>
      <c r="L435" s="302">
        <f t="shared" ref="L435:L436" si="327">D440-D435</f>
        <v>-12.368999995950276</v>
      </c>
      <c r="M435" s="302">
        <f t="shared" ref="M435:M436" si="328">F440-F435</f>
        <v>4.0970000000977791</v>
      </c>
      <c r="N435" s="302">
        <f t="shared" ref="N435:N436" si="329">SUM(K435:M435)</f>
        <v>6.2620000050079625</v>
      </c>
    </row>
    <row r="436" spans="1:14" x14ac:dyDescent="0.2">
      <c r="A436" s="282" t="s">
        <v>354</v>
      </c>
      <c r="B436" s="302">
        <f>SUM(B434:B435)</f>
        <v>311.08899999754976</v>
      </c>
      <c r="C436" s="299" t="str">
        <f>CONCATENATE("(",ROUND((B436/$H436)*100,1),")")</f>
        <v>(51.4)</v>
      </c>
      <c r="D436" s="302">
        <f>SUM(D434:D435)</f>
        <v>237.69099999578521</v>
      </c>
      <c r="E436" s="299" t="str">
        <f>CONCATENATE("(",ROUND((D436/$H436)*100,1),")")</f>
        <v>(39.3)</v>
      </c>
      <c r="F436" s="302">
        <f>SUM(F434:F435)</f>
        <v>56.101000000481918</v>
      </c>
      <c r="G436" s="299" t="str">
        <f>CONCATENATE("(",ROUND((F436/$H436)*100,1),")")</f>
        <v>(9.3)</v>
      </c>
      <c r="H436" s="302">
        <f>SUM(H434:H435)</f>
        <v>604.88099999381689</v>
      </c>
      <c r="I436" s="299" t="str">
        <f>CONCATENATE("(",ROUND((H436/$H436)*100,1),")")</f>
        <v>(100)</v>
      </c>
      <c r="K436" s="302">
        <f t="shared" si="326"/>
        <v>15.972000000698586</v>
      </c>
      <c r="L436" s="302">
        <f t="shared" si="327"/>
        <v>-10.922999995929842</v>
      </c>
      <c r="M436" s="302">
        <f t="shared" si="328"/>
        <v>3.3669999997158158</v>
      </c>
      <c r="N436" s="302">
        <f t="shared" si="329"/>
        <v>8.4160000044845589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81.917999999036041</v>
      </c>
      <c r="C439" s="299" t="str">
        <f>CONCATENATE("(",ROUND((B439/$H441)*100,1),")")</f>
        <v>(13.4)</v>
      </c>
      <c r="D439" s="302">
        <f>'Ind T6'!W510</f>
        <v>36.331000000066922</v>
      </c>
      <c r="E439" s="299" t="str">
        <f>CONCATENATE("(",ROUND((D439/$H441)*100,1),")")</f>
        <v>(5.9)</v>
      </c>
      <c r="F439" s="302">
        <f>'Ind T6'!X510</f>
        <v>9.7530000003781083</v>
      </c>
      <c r="G439" s="299" t="str">
        <f>CONCATENATE("(",ROUND((F439/$H441)*100,1),")")</f>
        <v>(1.6)</v>
      </c>
      <c r="H439" s="302">
        <f>SUM(B439,D439,F439)</f>
        <v>128.00199999948109</v>
      </c>
      <c r="I439" s="299" t="str">
        <f>CONCATENATE("(",ROUND((H439/$H441)*100,1),")")</f>
        <v>(20.9)</v>
      </c>
      <c r="K439" s="302">
        <f>B439-B429</f>
        <v>4.4139999993321624</v>
      </c>
      <c r="L439" s="302">
        <f>D439-D429</f>
        <v>3.1499999999655444</v>
      </c>
      <c r="M439" s="302">
        <f>F439-F429</f>
        <v>-0.74199999991042986</v>
      </c>
      <c r="N439" s="302">
        <f>SUM(K439:M439)</f>
        <v>6.8219999993872769</v>
      </c>
    </row>
    <row r="440" spans="1:14" x14ac:dyDescent="0.2">
      <c r="A440" s="282" t="s">
        <v>356</v>
      </c>
      <c r="B440" s="302">
        <f>'Ind T6'!V509</f>
        <v>245.14299999921232</v>
      </c>
      <c r="C440" s="299" t="str">
        <f>CONCATENATE("(",ROUND((B440/$H441)*100,1),")")</f>
        <v>(40)</v>
      </c>
      <c r="D440" s="302">
        <f>'Ind T6'!W509</f>
        <v>190.43699999978844</v>
      </c>
      <c r="E440" s="299" t="str">
        <f>CONCATENATE("(",ROUND((D440/$H441)*100,1),")")</f>
        <v>(31.1)</v>
      </c>
      <c r="F440" s="302">
        <f>'Ind T6'!X509</f>
        <v>49.714999999819625</v>
      </c>
      <c r="G440" s="299" t="str">
        <f>CONCATENATE("(",ROUND((F440/$H441)*100,1),")")</f>
        <v>(8.1)</v>
      </c>
      <c r="H440" s="302">
        <f t="shared" ref="H440" si="330">SUM(B440,D440,F440)</f>
        <v>485.29499999882034</v>
      </c>
      <c r="I440" s="299" t="str">
        <f>CONCATENATE("(",ROUND((H440/$H441)*100,1),")")</f>
        <v>(79.1)</v>
      </c>
      <c r="K440" s="302">
        <f t="shared" ref="K440:K441" si="331">B440-B430</f>
        <v>28.057000000441036</v>
      </c>
      <c r="L440" s="302">
        <f t="shared" ref="L440:L441" si="332">D440-D430</f>
        <v>-12.284999997474614</v>
      </c>
      <c r="M440" s="302">
        <f t="shared" ref="M440:M441" si="333">F440-F430</f>
        <v>7.7979999968011597</v>
      </c>
      <c r="N440" s="302">
        <f t="shared" ref="N440:N441" si="334">SUM(K440:M440)</f>
        <v>23.569999999767582</v>
      </c>
    </row>
    <row r="441" spans="1:14" x14ac:dyDescent="0.2">
      <c r="A441" s="282" t="s">
        <v>354</v>
      </c>
      <c r="B441" s="302">
        <f>SUM(B439:B440)</f>
        <v>327.06099999824835</v>
      </c>
      <c r="C441" s="299" t="str">
        <f>CONCATENATE("(",ROUND((B441/$H441)*100,1),")")</f>
        <v>(53.3)</v>
      </c>
      <c r="D441" s="302">
        <f>SUM(D439:D440)</f>
        <v>226.76799999985536</v>
      </c>
      <c r="E441" s="299" t="str">
        <f>CONCATENATE("(",ROUND((D441/$H441)*100,1),")")</f>
        <v>(37)</v>
      </c>
      <c r="F441" s="302">
        <f>SUM(F439:F440)</f>
        <v>59.468000000197733</v>
      </c>
      <c r="G441" s="299" t="str">
        <f>CONCATENATE("(",ROUND((F441/$H441)*100,1),")")</f>
        <v>(9.7)</v>
      </c>
      <c r="H441" s="302">
        <f>SUM(H439:H440)</f>
        <v>613.29699999830143</v>
      </c>
      <c r="I441" s="299" t="str">
        <f>CONCATENATE("(",ROUND((H441/$H441)*100,1),")")</f>
        <v>(100)</v>
      </c>
      <c r="K441" s="302">
        <f t="shared" si="331"/>
        <v>32.470999999773198</v>
      </c>
      <c r="L441" s="302">
        <f t="shared" si="332"/>
        <v>-9.1349999975090554</v>
      </c>
      <c r="M441" s="302">
        <f t="shared" si="333"/>
        <v>7.0559999968907334</v>
      </c>
      <c r="N441" s="302">
        <f t="shared" si="334"/>
        <v>30.391999999154876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24.911999999943014</v>
      </c>
      <c r="C450" s="299" t="str">
        <f>CONCATENATE("(",ROUND((B450/$H452)*100,1),")")</f>
        <v>(18.3)</v>
      </c>
      <c r="D450" s="302">
        <f>'Ind T6'!M540</f>
        <v>19.958000000080851</v>
      </c>
      <c r="E450" s="299" t="str">
        <f>CONCATENATE("(",ROUND((D450/$H452)*100,1),")")</f>
        <v>(14.7)</v>
      </c>
      <c r="F450" s="302">
        <f>'Ind T6'!N540</f>
        <v>18.497000000559559</v>
      </c>
      <c r="G450" s="299" t="str">
        <f>CONCATENATE("(",ROUND((F450/$H452)*100,1),")")</f>
        <v>(13.6)</v>
      </c>
      <c r="H450" s="302">
        <f>SUM(B450,D450,F450)</f>
        <v>63.367000000583424</v>
      </c>
      <c r="I450" s="299" t="str">
        <f>CONCATENATE("(",ROUND((H450/$H452)*100,1),")")</f>
        <v>(46.6)</v>
      </c>
      <c r="K450" s="302">
        <f>B455-B450</f>
        <v>2.3020000000103451</v>
      </c>
      <c r="L450" s="302">
        <f>D455-D450</f>
        <v>2.4030000000647362</v>
      </c>
      <c r="M450" s="302">
        <f>F455-F450</f>
        <v>1.453000000884078</v>
      </c>
      <c r="N450" s="302">
        <f>SUM(K450:M450)</f>
        <v>6.1580000009591593</v>
      </c>
    </row>
    <row r="451" spans="1:14" x14ac:dyDescent="0.2">
      <c r="A451" s="282" t="s">
        <v>356</v>
      </c>
      <c r="B451" s="302">
        <f>'Ind T6'!L539</f>
        <v>18.450999999794227</v>
      </c>
      <c r="C451" s="299" t="str">
        <f>CONCATENATE("(",ROUND((B451/$H452)*100,1),")")</f>
        <v>(13.6)</v>
      </c>
      <c r="D451" s="302">
        <f>'Ind T6'!M539</f>
        <v>31.068000000340572</v>
      </c>
      <c r="E451" s="299" t="str">
        <f>CONCATENATE("(",ROUND((D451/$H452)*100,1),")")</f>
        <v>(22.8)</v>
      </c>
      <c r="F451" s="302">
        <f>'Ind T6'!N539</f>
        <v>23.155999999048987</v>
      </c>
      <c r="G451" s="299" t="str">
        <f>CONCATENATE("(",ROUND((F451/$H452)*100,1),")")</f>
        <v>(17)</v>
      </c>
      <c r="H451" s="302">
        <f t="shared" ref="H451" si="335">SUM(B451,D451,F451)</f>
        <v>72.674999999183783</v>
      </c>
      <c r="I451" s="299" t="str">
        <f>CONCATENATE("(",ROUND((H451/$H452)*100,1),")")</f>
        <v>(53.4)</v>
      </c>
      <c r="K451" s="302">
        <f t="shared" ref="K451:K452" si="336">B456-B451</f>
        <v>0.79300000018586658</v>
      </c>
      <c r="L451" s="302">
        <f t="shared" ref="L451:L452" si="337">D456-D451</f>
        <v>2.7330000004422921</v>
      </c>
      <c r="M451" s="302">
        <f t="shared" ref="M451:M452" si="338">F456-F451</f>
        <v>0.36200000007625022</v>
      </c>
      <c r="N451" s="302">
        <f t="shared" ref="N451:N452" si="339">SUM(K451:M451)</f>
        <v>3.8880000007044089</v>
      </c>
    </row>
    <row r="452" spans="1:14" x14ac:dyDescent="0.2">
      <c r="A452" s="282" t="s">
        <v>354</v>
      </c>
      <c r="B452" s="302">
        <f>SUM(B450:B451)</f>
        <v>43.362999999737241</v>
      </c>
      <c r="C452" s="299" t="str">
        <f>CONCATENATE("(",ROUND((B452/$H452)*100,1),")")</f>
        <v>(31.9)</v>
      </c>
      <c r="D452" s="302">
        <f>SUM(D450:D451)</f>
        <v>51.026000000421419</v>
      </c>
      <c r="E452" s="299" t="str">
        <f>CONCATENATE("(",ROUND((D452/$H452)*100,1),")")</f>
        <v>(37.5)</v>
      </c>
      <c r="F452" s="302">
        <f>SUM(F450:F451)</f>
        <v>41.652999999608546</v>
      </c>
      <c r="G452" s="299" t="str">
        <f>CONCATENATE("(",ROUND((F452/$H452)*100,1),")")</f>
        <v>(30.6)</v>
      </c>
      <c r="H452" s="302">
        <f>SUM(H450:H451)</f>
        <v>136.0419999997672</v>
      </c>
      <c r="I452" s="299" t="str">
        <f>CONCATENATE("(",ROUND((H452/$H452)*100,1),")")</f>
        <v>(100)</v>
      </c>
      <c r="K452" s="302">
        <f t="shared" si="336"/>
        <v>3.0950000001962081</v>
      </c>
      <c r="L452" s="302">
        <f t="shared" si="337"/>
        <v>5.1360000005070319</v>
      </c>
      <c r="M452" s="302">
        <f t="shared" si="338"/>
        <v>1.8150000009603318</v>
      </c>
      <c r="N452" s="302">
        <f t="shared" si="339"/>
        <v>10.046000001663572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27.213999999953359</v>
      </c>
      <c r="C455" s="299" t="str">
        <f>CONCATENATE("(",ROUND((B455/$H457)*100,1),")")</f>
        <v>(18.6)</v>
      </c>
      <c r="D455" s="302">
        <f>'Ind T6'!R540</f>
        <v>22.361000000145587</v>
      </c>
      <c r="E455" s="299" t="str">
        <f>CONCATENATE("(",ROUND((D455/$H457)*100,1),")")</f>
        <v>(15.3)</v>
      </c>
      <c r="F455" s="302">
        <f>'Ind T6'!S540</f>
        <v>19.950000001443637</v>
      </c>
      <c r="G455" s="299" t="str">
        <f>CONCATENATE("(",ROUND((F455/$H457)*100,1),")")</f>
        <v>(13.7)</v>
      </c>
      <c r="H455" s="302">
        <f>SUM(B455,D455,F455)</f>
        <v>69.52500000154258</v>
      </c>
      <c r="I455" s="299" t="str">
        <f>CONCATENATE("(",ROUND((H455/$H457)*100,1),")")</f>
        <v>(47.6)</v>
      </c>
      <c r="K455" s="302">
        <f>B460-B455</f>
        <v>2.5199999998687979</v>
      </c>
      <c r="L455" s="302">
        <f>D460-D455</f>
        <v>2.9320000001971636</v>
      </c>
      <c r="M455" s="302">
        <f>F460-F455</f>
        <v>2.780999999679036</v>
      </c>
      <c r="N455" s="302">
        <f>SUM(K455:M455)</f>
        <v>8.2329999997449974</v>
      </c>
    </row>
    <row r="456" spans="1:14" x14ac:dyDescent="0.2">
      <c r="A456" s="282" t="s">
        <v>356</v>
      </c>
      <c r="B456" s="302">
        <f>'Ind T6'!Q539</f>
        <v>19.243999999980094</v>
      </c>
      <c r="C456" s="299" t="str">
        <f>CONCATENATE("(",ROUND((B456/$H457)*100,1),")")</f>
        <v>(13.2)</v>
      </c>
      <c r="D456" s="302">
        <f>'Ind T6'!R539</f>
        <v>33.801000000782864</v>
      </c>
      <c r="E456" s="299" t="str">
        <f>CONCATENATE("(",ROUND((D456/$H457)*100,1),")")</f>
        <v>(23.1)</v>
      </c>
      <c r="F456" s="302">
        <f>'Ind T6'!S539</f>
        <v>23.517999999125237</v>
      </c>
      <c r="G456" s="299" t="str">
        <f>CONCATENATE("(",ROUND((F456/$H457)*100,1),")")</f>
        <v>(16.1)</v>
      </c>
      <c r="H456" s="302">
        <f t="shared" ref="H456" si="340">SUM(B456,D456,F456)</f>
        <v>76.562999999888191</v>
      </c>
      <c r="I456" s="299" t="str">
        <f>CONCATENATE("(",ROUND((H456/$H457)*100,1),")")</f>
        <v>(52.4)</v>
      </c>
      <c r="K456" s="302">
        <f t="shared" ref="K456:K457" si="341">B461-B456</f>
        <v>0.34700000001168974</v>
      </c>
      <c r="L456" s="302">
        <f t="shared" ref="L456:L457" si="342">D461-D456</f>
        <v>2.5979999991803311</v>
      </c>
      <c r="M456" s="302">
        <f t="shared" ref="M456:M457" si="343">F461-F456</f>
        <v>2.1910000008237134</v>
      </c>
      <c r="N456" s="302">
        <f t="shared" ref="N456:N457" si="344">SUM(K456:M456)</f>
        <v>5.1360000000157342</v>
      </c>
    </row>
    <row r="457" spans="1:14" x14ac:dyDescent="0.2">
      <c r="A457" s="282" t="s">
        <v>354</v>
      </c>
      <c r="B457" s="302">
        <f>SUM(B455:B456)</f>
        <v>46.457999999933449</v>
      </c>
      <c r="C457" s="299" t="str">
        <f>CONCATENATE("(",ROUND((B457/$H457)*100,1),")")</f>
        <v>(31.8)</v>
      </c>
      <c r="D457" s="302">
        <f>SUM(D455:D456)</f>
        <v>56.162000000928451</v>
      </c>
      <c r="E457" s="299" t="str">
        <f>CONCATENATE("(",ROUND((D457/$H457)*100,1),")")</f>
        <v>(38.4)</v>
      </c>
      <c r="F457" s="302">
        <f>SUM(F455:F456)</f>
        <v>43.468000000568878</v>
      </c>
      <c r="G457" s="299" t="str">
        <f>CONCATENATE("(",ROUND((F457/$H457)*100,1),")")</f>
        <v>(29.8)</v>
      </c>
      <c r="H457" s="302">
        <f>SUM(H455:H456)</f>
        <v>146.08800000143077</v>
      </c>
      <c r="I457" s="299" t="str">
        <f>CONCATENATE("(",ROUND((H457/$H457)*100,1),")")</f>
        <v>(100)</v>
      </c>
      <c r="K457" s="302">
        <f t="shared" si="341"/>
        <v>2.8669999998804911</v>
      </c>
      <c r="L457" s="302">
        <f t="shared" si="342"/>
        <v>5.5299999993774946</v>
      </c>
      <c r="M457" s="302">
        <f t="shared" si="343"/>
        <v>4.9720000005027458</v>
      </c>
      <c r="N457" s="302">
        <f t="shared" si="344"/>
        <v>13.368999999760732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29.733999999822156</v>
      </c>
      <c r="C460" s="299" t="str">
        <f>CONCATENATE("(",ROUND((B460/$H462)*100,1),")")</f>
        <v>(18.6)</v>
      </c>
      <c r="D460" s="302">
        <f>'Ind T6'!W540</f>
        <v>25.293000000342751</v>
      </c>
      <c r="E460" s="299" t="str">
        <f>CONCATENATE("(",ROUND((D460/$H462)*100,1),")")</f>
        <v>(15.9)</v>
      </c>
      <c r="F460" s="302">
        <f>'Ind T6'!X540</f>
        <v>22.731000001122673</v>
      </c>
      <c r="G460" s="299" t="str">
        <f>CONCATENATE("(",ROUND((F460/$H462)*100,1),")")</f>
        <v>(14.3)</v>
      </c>
      <c r="H460" s="302">
        <f>SUM(B460,D460,F460)</f>
        <v>77.75800000128757</v>
      </c>
      <c r="I460" s="299" t="str">
        <f>CONCATENATE("(",ROUND((H460/$H462)*100,1),")")</f>
        <v>(48.8)</v>
      </c>
      <c r="K460" s="302">
        <f>B460-B450</f>
        <v>4.821999999879143</v>
      </c>
      <c r="L460" s="302">
        <f>D460-D450</f>
        <v>5.3350000002618998</v>
      </c>
      <c r="M460" s="302">
        <f>F460-F450</f>
        <v>4.234000000563114</v>
      </c>
      <c r="N460" s="302">
        <f>SUM(K460:M460)</f>
        <v>14.391000000704157</v>
      </c>
    </row>
    <row r="461" spans="1:14" x14ac:dyDescent="0.2">
      <c r="A461" s="282" t="s">
        <v>356</v>
      </c>
      <c r="B461" s="302">
        <f>'Ind T6'!V539</f>
        <v>19.590999999991784</v>
      </c>
      <c r="C461" s="299" t="str">
        <f>CONCATENATE("(",ROUND((B461/$H462)*100,1),")")</f>
        <v>(12.3)</v>
      </c>
      <c r="D461" s="302">
        <f>'Ind T6'!W539</f>
        <v>36.398999999963195</v>
      </c>
      <c r="E461" s="299" t="str">
        <f>CONCATENATE("(",ROUND((D461/$H462)*100,1),")")</f>
        <v>(22.8)</v>
      </c>
      <c r="F461" s="302">
        <f>'Ind T6'!X539</f>
        <v>25.708999999948951</v>
      </c>
      <c r="G461" s="299" t="str">
        <f>CONCATENATE("(",ROUND((F461/$H462)*100,1),")")</f>
        <v>(16.1)</v>
      </c>
      <c r="H461" s="302">
        <f t="shared" ref="H461" si="345">SUM(B461,D461,F461)</f>
        <v>81.698999999903918</v>
      </c>
      <c r="I461" s="299" t="str">
        <f>CONCATENATE("(",ROUND((H461/$H462)*100,1),")")</f>
        <v>(51.2)</v>
      </c>
      <c r="K461" s="302">
        <f t="shared" ref="K461:K462" si="346">B461-B451</f>
        <v>1.1400000001975563</v>
      </c>
      <c r="L461" s="302">
        <f t="shared" ref="L461:L462" si="347">D461-D451</f>
        <v>5.3309999996226232</v>
      </c>
      <c r="M461" s="302">
        <f t="shared" ref="M461:M462" si="348">F461-F451</f>
        <v>2.5530000008999636</v>
      </c>
      <c r="N461" s="302">
        <f t="shared" ref="N461:N462" si="349">SUM(K461:M461)</f>
        <v>9.0240000007201431</v>
      </c>
    </row>
    <row r="462" spans="1:14" x14ac:dyDescent="0.2">
      <c r="A462" s="282" t="s">
        <v>354</v>
      </c>
      <c r="B462" s="302">
        <f>SUM(B460:B461)</f>
        <v>49.32499999981394</v>
      </c>
      <c r="C462" s="299" t="str">
        <f>CONCATENATE("(",ROUND((B462/$H462)*100,1),")")</f>
        <v>(30.9)</v>
      </c>
      <c r="D462" s="302">
        <f>SUM(D460:D461)</f>
        <v>61.692000000305946</v>
      </c>
      <c r="E462" s="299" t="str">
        <f>CONCATENATE("(",ROUND((D462/$H462)*100,1),")")</f>
        <v>(38.7)</v>
      </c>
      <c r="F462" s="302">
        <f>SUM(F460:F461)</f>
        <v>48.440000001071624</v>
      </c>
      <c r="G462" s="299" t="str">
        <f>CONCATENATE("(",ROUND((F462/$H462)*100,1),")")</f>
        <v>(30.4)</v>
      </c>
      <c r="H462" s="302">
        <f>SUM(H460:H461)</f>
        <v>159.45700000119149</v>
      </c>
      <c r="I462" s="299" t="str">
        <f>CONCATENATE("(",ROUND((H462/$H462)*100,1),")")</f>
        <v>(100)</v>
      </c>
      <c r="K462" s="302">
        <f t="shared" si="346"/>
        <v>5.9620000000766993</v>
      </c>
      <c r="L462" s="302">
        <f t="shared" si="347"/>
        <v>10.665999999884527</v>
      </c>
      <c r="M462" s="302">
        <f t="shared" si="348"/>
        <v>6.7870000014630776</v>
      </c>
      <c r="N462" s="302">
        <f t="shared" si="349"/>
        <v>23.415000001424303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25.608999999852006</v>
      </c>
      <c r="C471" s="299" t="str">
        <f>CONCATENATE("(",ROUND((B471/$H473)*100,1),")")</f>
        <v>(16.7)</v>
      </c>
      <c r="D471" s="302">
        <f>'Ind T6'!M565</f>
        <v>7.5850000000265245</v>
      </c>
      <c r="E471" s="299" t="str">
        <f>CONCATENATE("(",ROUND((D471/$H473)*100,1),")")</f>
        <v>(5)</v>
      </c>
      <c r="F471" s="302">
        <f>'Ind T6'!N565</f>
        <v>12.096000000207241</v>
      </c>
      <c r="G471" s="299" t="str">
        <f>CONCATENATE("(",ROUND((F471/$H473)*100,1),")")</f>
        <v>(7.9)</v>
      </c>
      <c r="H471" s="302">
        <f>SUM(B471,D471,F471)</f>
        <v>45.290000000085769</v>
      </c>
      <c r="I471" s="299" t="str">
        <f>CONCATENATE("(",ROUND((H471/$H473)*100,1),")")</f>
        <v>(29.6)</v>
      </c>
      <c r="K471" s="302">
        <f>B476-B471</f>
        <v>-0.44799999999436224</v>
      </c>
      <c r="L471" s="302">
        <f>D476-D471</f>
        <v>-0.39500000000533309</v>
      </c>
      <c r="M471" s="302">
        <f>F476-F471</f>
        <v>-0.22699999972573082</v>
      </c>
      <c r="N471" s="302">
        <f>SUM(K471:M471)</f>
        <v>-1.0699999997254261</v>
      </c>
    </row>
    <row r="472" spans="1:14" x14ac:dyDescent="0.2">
      <c r="A472" s="282" t="s">
        <v>356</v>
      </c>
      <c r="B472" s="302">
        <f>'Ind T6'!L564</f>
        <v>30.079999999807605</v>
      </c>
      <c r="C472" s="299" t="str">
        <f>CONCATENATE("(",ROUND((B472/$H473)*100,1),")")</f>
        <v>(19.6)</v>
      </c>
      <c r="D472" s="302">
        <f>'Ind T6'!M564</f>
        <v>38.446000000487302</v>
      </c>
      <c r="E472" s="299" t="str">
        <f>CONCATENATE("(",ROUND((D472/$H473)*100,1),")")</f>
        <v>(25.1)</v>
      </c>
      <c r="F472" s="302">
        <f>'Ind T6'!N564</f>
        <v>39.406999999039321</v>
      </c>
      <c r="G472" s="299" t="str">
        <f>CONCATENATE("(",ROUND((F472/$H473)*100,1),")")</f>
        <v>(25.7)</v>
      </c>
      <c r="H472" s="302">
        <f t="shared" ref="H472" si="350">SUM(B472,D472,F472)</f>
        <v>107.93299999933424</v>
      </c>
      <c r="I472" s="299" t="str">
        <f>CONCATENATE("(",ROUND((H472/$H473)*100,1),")")</f>
        <v>(70.4)</v>
      </c>
      <c r="K472" s="302">
        <f t="shared" ref="K472:K473" si="351">B477-B472</f>
        <v>-2.3599999993418628</v>
      </c>
      <c r="L472" s="302">
        <f t="shared" ref="L472:L473" si="352">D477-D472</f>
        <v>-2.3929999995957445</v>
      </c>
      <c r="M472" s="302">
        <f t="shared" ref="M472:M473" si="353">F477-F472</f>
        <v>-1.8019999993171751</v>
      </c>
      <c r="N472" s="302">
        <f t="shared" ref="N472:N473" si="354">SUM(K472:M472)</f>
        <v>-6.5549999982547824</v>
      </c>
    </row>
    <row r="473" spans="1:14" x14ac:dyDescent="0.2">
      <c r="A473" s="282" t="s">
        <v>354</v>
      </c>
      <c r="B473" s="302">
        <f>SUM(B471:B472)</f>
        <v>55.688999999659615</v>
      </c>
      <c r="C473" s="299" t="str">
        <f>CONCATENATE("(",ROUND((B473/$H473)*100,1),")")</f>
        <v>(36.3)</v>
      </c>
      <c r="D473" s="302">
        <f>SUM(D471:D472)</f>
        <v>46.031000000513828</v>
      </c>
      <c r="E473" s="299" t="str">
        <f>CONCATENATE("(",ROUND((D473/$H473)*100,1),")")</f>
        <v>(30)</v>
      </c>
      <c r="F473" s="302">
        <f>SUM(F471:F472)</f>
        <v>51.502999999246562</v>
      </c>
      <c r="G473" s="299" t="str">
        <f>CONCATENATE("(",ROUND((F473/$H473)*100,1),")")</f>
        <v>(33.6)</v>
      </c>
      <c r="H473" s="302">
        <f>SUM(H471:H472)</f>
        <v>153.22299999942001</v>
      </c>
      <c r="I473" s="299" t="str">
        <f>CONCATENATE("(",ROUND((H473/$H473)*100,1),")")</f>
        <v>(100)</v>
      </c>
      <c r="K473" s="302">
        <f t="shared" si="351"/>
        <v>-2.8079999993362321</v>
      </c>
      <c r="L473" s="302">
        <f t="shared" si="352"/>
        <v>-2.7879999996010767</v>
      </c>
      <c r="M473" s="302">
        <f t="shared" si="353"/>
        <v>-2.0289999990429024</v>
      </c>
      <c r="N473" s="302">
        <f t="shared" si="354"/>
        <v>-7.6249999979802112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25.160999999857644</v>
      </c>
      <c r="C476" s="299" t="str">
        <f>CONCATENATE("(",ROUND((B476/$H478)*100,1),")")</f>
        <v>(17.3)</v>
      </c>
      <c r="D476" s="302">
        <f>'Ind T6'!R565</f>
        <v>7.1900000000211914</v>
      </c>
      <c r="E476" s="299" t="str">
        <f>CONCATENATE("(",ROUND((D476/$H478)*100,1),")")</f>
        <v>(4.9)</v>
      </c>
      <c r="F476" s="302">
        <f>'Ind T6'!S565</f>
        <v>11.86900000048151</v>
      </c>
      <c r="G476" s="299" t="str">
        <f>CONCATENATE("(",ROUND((F476/$H478)*100,1),")")</f>
        <v>(8.2)</v>
      </c>
      <c r="H476" s="302">
        <f>SUM(B476,D476,F476)</f>
        <v>44.220000000360344</v>
      </c>
      <c r="I476" s="299" t="str">
        <f>CONCATENATE("(",ROUND((H476/$H478)*100,1),")")</f>
        <v>(30.4)</v>
      </c>
      <c r="K476" s="302">
        <f>B481-B476</f>
        <v>1.1239999999070918</v>
      </c>
      <c r="L476" s="302">
        <f>D481-D476</f>
        <v>2.0000000272482055E-3</v>
      </c>
      <c r="M476" s="302">
        <f>F481-F476</f>
        <v>0.47799999984794184</v>
      </c>
      <c r="N476" s="302">
        <f>SUM(K476:M476)</f>
        <v>1.6039999997822818</v>
      </c>
    </row>
    <row r="477" spans="1:14" x14ac:dyDescent="0.2">
      <c r="A477" s="282" t="s">
        <v>356</v>
      </c>
      <c r="B477" s="302">
        <f>'Ind T6'!Q564</f>
        <v>27.720000000465742</v>
      </c>
      <c r="C477" s="299" t="str">
        <f>CONCATENATE("(",ROUND((B477/$H478)*100,1),")")</f>
        <v>(19)</v>
      </c>
      <c r="D477" s="302">
        <f>'Ind T6'!R564</f>
        <v>36.053000000891558</v>
      </c>
      <c r="E477" s="299" t="str">
        <f>CONCATENATE("(",ROUND((D477/$H478)*100,1),")")</f>
        <v>(24.8)</v>
      </c>
      <c r="F477" s="302">
        <f>'Ind T6'!S564</f>
        <v>37.604999999722146</v>
      </c>
      <c r="G477" s="299" t="str">
        <f>CONCATENATE("(",ROUND((F477/$H478)*100,1),")")</f>
        <v>(25.8)</v>
      </c>
      <c r="H477" s="302">
        <f t="shared" ref="H477" si="355">SUM(B477,D477,F477)</f>
        <v>101.37800000107944</v>
      </c>
      <c r="I477" s="299" t="str">
        <f>CONCATENATE("(",ROUND((H477/$H478)*100,1),")")</f>
        <v>(69.6)</v>
      </c>
      <c r="K477" s="302">
        <f t="shared" ref="K477:K478" si="356">B482-B477</f>
        <v>-1.3360000005216044</v>
      </c>
      <c r="L477" s="302">
        <f t="shared" ref="L477:L478" si="357">D482-D477</f>
        <v>-1.259000000882736</v>
      </c>
      <c r="M477" s="302">
        <f t="shared" ref="M477:M478" si="358">F482-F477</f>
        <v>-0.697999998960384</v>
      </c>
      <c r="N477" s="302">
        <f t="shared" ref="N477:N478" si="359">SUM(K477:M477)</f>
        <v>-3.2930000003647244</v>
      </c>
    </row>
    <row r="478" spans="1:14" x14ac:dyDescent="0.2">
      <c r="A478" s="282" t="s">
        <v>354</v>
      </c>
      <c r="B478" s="302">
        <f>SUM(B476:B477)</f>
        <v>52.881000000323382</v>
      </c>
      <c r="C478" s="299" t="str">
        <f>CONCATENATE("(",ROUND((B478/$H478)*100,1),")")</f>
        <v>(36.3)</v>
      </c>
      <c r="D478" s="302">
        <f>SUM(D476:D477)</f>
        <v>43.243000000912751</v>
      </c>
      <c r="E478" s="299" t="str">
        <f>CONCATENATE("(",ROUND((D478/$H478)*100,1),")")</f>
        <v>(29.7)</v>
      </c>
      <c r="F478" s="302">
        <f>SUM(F476:F477)</f>
        <v>49.47400000020366</v>
      </c>
      <c r="G478" s="299" t="str">
        <f>CONCATENATE("(",ROUND((F478/$H478)*100,1),")")</f>
        <v>(34)</v>
      </c>
      <c r="H478" s="302">
        <f>SUM(H476:H477)</f>
        <v>145.5980000014398</v>
      </c>
      <c r="I478" s="299" t="str">
        <f>CONCATENATE("(",ROUND((H478/$H478)*100,1),")")</f>
        <v>(100)</v>
      </c>
      <c r="K478" s="302">
        <f t="shared" si="356"/>
        <v>-0.21200000061450908</v>
      </c>
      <c r="L478" s="302">
        <f t="shared" si="357"/>
        <v>-1.2570000008554914</v>
      </c>
      <c r="M478" s="302">
        <f t="shared" si="358"/>
        <v>-0.21999999911244572</v>
      </c>
      <c r="N478" s="302">
        <f t="shared" si="359"/>
        <v>-1.6890000005824461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26.284999999764736</v>
      </c>
      <c r="C481" s="299" t="str">
        <f>CONCATENATE("(",ROUND((B481/$H483)*100,1),")")</f>
        <v>(18.3)</v>
      </c>
      <c r="D481" s="302">
        <f>'Ind T6'!W565</f>
        <v>7.1920000000484396</v>
      </c>
      <c r="E481" s="299" t="str">
        <f>CONCATENATE("(",ROUND((D481/$H483)*100,1),")")</f>
        <v>(5)</v>
      </c>
      <c r="F481" s="302">
        <f>'Ind T6'!X565</f>
        <v>12.347000000329452</v>
      </c>
      <c r="G481" s="299" t="str">
        <f>CONCATENATE("(",ROUND((F481/$H483)*100,1),")")</f>
        <v>(8.6)</v>
      </c>
      <c r="H481" s="302">
        <f>SUM(B481,D481,F481)</f>
        <v>45.824000000142625</v>
      </c>
      <c r="I481" s="299" t="str">
        <f>CONCATENATE("(",ROUND((H481/$H483)*100,1),")")</f>
        <v>(31.8)</v>
      </c>
      <c r="K481" s="302">
        <f>B481-B471</f>
        <v>0.67599999991272952</v>
      </c>
      <c r="L481" s="302">
        <f>D481-D471</f>
        <v>-0.39299999997808488</v>
      </c>
      <c r="M481" s="302">
        <f>F481-F471</f>
        <v>0.25100000012221102</v>
      </c>
      <c r="N481" s="302">
        <f>SUM(K481:M481)</f>
        <v>0.53400000005685566</v>
      </c>
    </row>
    <row r="482" spans="1:14" x14ac:dyDescent="0.2">
      <c r="A482" s="282" t="s">
        <v>356</v>
      </c>
      <c r="B482" s="302">
        <f>'Ind T6'!V564</f>
        <v>26.383999999944137</v>
      </c>
      <c r="C482" s="299" t="str">
        <f>CONCATENATE("(",ROUND((B482/$H483)*100,1),")")</f>
        <v>(18.3)</v>
      </c>
      <c r="D482" s="302">
        <f>'Ind T6'!W564</f>
        <v>34.794000000008822</v>
      </c>
      <c r="E482" s="299" t="str">
        <f>CONCATENATE("(",ROUND((D482/$H483)*100,1),")")</f>
        <v>(24.2)</v>
      </c>
      <c r="F482" s="302">
        <f>'Ind T6'!X564</f>
        <v>36.907000000761762</v>
      </c>
      <c r="G482" s="299" t="str">
        <f>CONCATENATE("(",ROUND((F482/$H483)*100,1),")")</f>
        <v>(25.6)</v>
      </c>
      <c r="H482" s="302">
        <f t="shared" ref="H482" si="360">SUM(B482,D482,F482)</f>
        <v>98.085000000714729</v>
      </c>
      <c r="I482" s="299" t="str">
        <f>CONCATENATE("(",ROUND((H482/$H483)*100,1),")")</f>
        <v>(68.2)</v>
      </c>
      <c r="K482" s="302">
        <f t="shared" ref="K482:K483" si="361">B482-B472</f>
        <v>-3.6959999998634672</v>
      </c>
      <c r="L482" s="302">
        <f t="shared" ref="L482:L483" si="362">D482-D472</f>
        <v>-3.6520000004784805</v>
      </c>
      <c r="M482" s="302">
        <f t="shared" ref="M482:M483" si="363">F482-F472</f>
        <v>-2.4999999982775591</v>
      </c>
      <c r="N482" s="302">
        <f t="shared" ref="N482:N483" si="364">SUM(K482:M482)</f>
        <v>-9.8479999986195068</v>
      </c>
    </row>
    <row r="483" spans="1:14" x14ac:dyDescent="0.2">
      <c r="A483" s="282" t="s">
        <v>354</v>
      </c>
      <c r="B483" s="302">
        <f>SUM(B481:B482)</f>
        <v>52.668999999708873</v>
      </c>
      <c r="C483" s="299" t="str">
        <f>CONCATENATE("(",ROUND((B483/$H483)*100,1),")")</f>
        <v>(36.6)</v>
      </c>
      <c r="D483" s="302">
        <f>SUM(D481:D482)</f>
        <v>41.98600000005726</v>
      </c>
      <c r="E483" s="299" t="str">
        <f>CONCATENATE("(",ROUND((D483/$H483)*100,1),")")</f>
        <v>(29.2)</v>
      </c>
      <c r="F483" s="302">
        <f>SUM(F481:F482)</f>
        <v>49.254000001091214</v>
      </c>
      <c r="G483" s="299" t="str">
        <f>CONCATENATE("(",ROUND((F483/$H483)*100,1),")")</f>
        <v>(34.2)</v>
      </c>
      <c r="H483" s="302">
        <f>SUM(H481:H482)</f>
        <v>143.90900000085736</v>
      </c>
      <c r="I483" s="299" t="str">
        <f>CONCATENATE("(",ROUND((H483/$H483)*100,1),")")</f>
        <v>(100)</v>
      </c>
      <c r="K483" s="302">
        <f t="shared" si="361"/>
        <v>-3.0199999999507412</v>
      </c>
      <c r="L483" s="302">
        <f t="shared" si="362"/>
        <v>-4.045000000456568</v>
      </c>
      <c r="M483" s="302">
        <f t="shared" si="363"/>
        <v>-2.2489999981553481</v>
      </c>
      <c r="N483" s="302">
        <f t="shared" si="364"/>
        <v>-9.3139999985626574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South East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8.4379999999685413</v>
      </c>
      <c r="C9" s="300">
        <v>3.5330000000354609</v>
      </c>
      <c r="D9" s="300">
        <v>4.6700000001538529</v>
      </c>
      <c r="E9" s="300">
        <f>SUM(B9:D9)</f>
        <v>16.641000000157856</v>
      </c>
      <c r="F9" s="300"/>
      <c r="G9" s="300">
        <v>1.9930000000001964</v>
      </c>
      <c r="H9" s="300">
        <v>5.1840000000977344</v>
      </c>
      <c r="I9" s="300">
        <v>2.8610000001192071</v>
      </c>
      <c r="J9" s="300">
        <f>SUM(G9:I9)</f>
        <v>10.038000000217139</v>
      </c>
      <c r="K9" s="300"/>
      <c r="L9" s="300">
        <v>8.8729999999874121</v>
      </c>
      <c r="M9" s="300">
        <v>4.0820000000604608</v>
      </c>
      <c r="N9" s="300">
        <v>2.7729999999332686</v>
      </c>
      <c r="O9" s="300">
        <f>SUM(L9:N9)</f>
        <v>15.727999999981142</v>
      </c>
      <c r="P9" s="300"/>
      <c r="Q9" s="300">
        <v>9.1030000002678477</v>
      </c>
      <c r="R9" s="300">
        <v>4.0600000001105414</v>
      </c>
      <c r="S9" s="300">
        <v>2.8870000000265392</v>
      </c>
      <c r="T9" s="300">
        <f>SUM(Q9:S9)</f>
        <v>16.050000000404928</v>
      </c>
      <c r="U9" s="300"/>
      <c r="V9" s="300">
        <v>9.1250000000486935</v>
      </c>
      <c r="W9" s="300">
        <v>3.7849999999937163</v>
      </c>
      <c r="X9" s="300">
        <v>2.983000000012165</v>
      </c>
      <c r="Y9" s="300">
        <f>SUM(V9:X9)</f>
        <v>15.893000000054574</v>
      </c>
    </row>
    <row r="10" spans="1:25" x14ac:dyDescent="0.2">
      <c r="A10" s="260" t="s">
        <v>355</v>
      </c>
      <c r="B10" s="300">
        <v>18.716000000077162</v>
      </c>
      <c r="C10" s="300">
        <v>1.7130000000056209</v>
      </c>
      <c r="D10" s="300">
        <v>6.0490000000381814</v>
      </c>
      <c r="E10" s="300">
        <f t="shared" ref="E10:E11" si="0">SUM(B10:D10)</f>
        <v>26.478000000120964</v>
      </c>
      <c r="F10" s="300"/>
      <c r="G10" s="300">
        <v>20.382000000082762</v>
      </c>
      <c r="H10" s="300">
        <v>2.3350000000028848</v>
      </c>
      <c r="I10" s="300">
        <v>17.231000000171321</v>
      </c>
      <c r="J10" s="300">
        <f t="shared" ref="J10:J11" si="1">SUM(G10:I10)</f>
        <v>39.948000000256968</v>
      </c>
      <c r="K10" s="300"/>
      <c r="L10" s="300">
        <v>17.887000000020084</v>
      </c>
      <c r="M10" s="300">
        <v>5.2000000000173525E-2</v>
      </c>
      <c r="N10" s="300">
        <v>5.4209999999124578</v>
      </c>
      <c r="O10" s="300">
        <f t="shared" ref="O10:O11" si="2">SUM(L10:N10)</f>
        <v>23.359999999932715</v>
      </c>
      <c r="P10" s="300"/>
      <c r="Q10" s="300">
        <v>18.967000000123686</v>
      </c>
      <c r="R10" s="300">
        <v>5.3000000000101577E-2</v>
      </c>
      <c r="S10" s="300">
        <v>5.3949999998233507</v>
      </c>
      <c r="T10" s="300">
        <f t="shared" ref="T10:T11" si="3">SUM(Q10:S10)</f>
        <v>24.414999999947138</v>
      </c>
      <c r="U10" s="300"/>
      <c r="V10" s="300">
        <v>20.631000000163514</v>
      </c>
      <c r="W10" s="300">
        <v>5.4000000000206605E-2</v>
      </c>
      <c r="X10" s="300">
        <v>5.0099999998550064</v>
      </c>
      <c r="Y10" s="300">
        <f t="shared" ref="Y10:Y11" si="4">SUM(V10:X10)</f>
        <v>25.69500000001873</v>
      </c>
    </row>
    <row r="11" spans="1:25" x14ac:dyDescent="0.2">
      <c r="A11" s="264" t="s">
        <v>354</v>
      </c>
      <c r="B11" s="301">
        <f>SUM(B9:B10)</f>
        <v>27.154000000045706</v>
      </c>
      <c r="C11" s="301">
        <f t="shared" ref="C11:D11" si="5">SUM(C9:C10)</f>
        <v>5.2460000000410822</v>
      </c>
      <c r="D11" s="301">
        <f t="shared" si="5"/>
        <v>10.719000000192034</v>
      </c>
      <c r="E11" s="301">
        <f t="shared" si="0"/>
        <v>43.119000000278824</v>
      </c>
      <c r="F11" s="301"/>
      <c r="G11" s="301">
        <f>SUM(G9:G10)</f>
        <v>22.375000000082959</v>
      </c>
      <c r="H11" s="301">
        <f t="shared" ref="H11" si="6">SUM(H9:H10)</f>
        <v>7.5190000001006192</v>
      </c>
      <c r="I11" s="301">
        <f t="shared" ref="I11" si="7">SUM(I9:I10)</f>
        <v>20.092000000290529</v>
      </c>
      <c r="J11" s="301">
        <f t="shared" si="1"/>
        <v>49.986000000474107</v>
      </c>
      <c r="K11" s="301"/>
      <c r="L11" s="301">
        <f>SUM(L9:L10)</f>
        <v>26.760000000007494</v>
      </c>
      <c r="M11" s="301">
        <f t="shared" ref="M11" si="8">SUM(M9:M10)</f>
        <v>4.1340000000606345</v>
      </c>
      <c r="N11" s="301">
        <f t="shared" ref="N11" si="9">SUM(N9:N10)</f>
        <v>8.193999999845726</v>
      </c>
      <c r="O11" s="301">
        <f t="shared" si="2"/>
        <v>39.087999999913855</v>
      </c>
      <c r="P11" s="301"/>
      <c r="Q11" s="301">
        <f>SUM(Q9:Q10)</f>
        <v>28.070000000391534</v>
      </c>
      <c r="R11" s="301">
        <f t="shared" ref="R11" si="10">SUM(R9:R10)</f>
        <v>4.1130000001106426</v>
      </c>
      <c r="S11" s="301">
        <f t="shared" ref="S11" si="11">SUM(S9:S10)</f>
        <v>8.2819999998498908</v>
      </c>
      <c r="T11" s="301">
        <f t="shared" si="3"/>
        <v>40.465000000352063</v>
      </c>
      <c r="U11" s="301"/>
      <c r="V11" s="301">
        <f>SUM(V9:V10)</f>
        <v>29.756000000212207</v>
      </c>
      <c r="W11" s="301">
        <f t="shared" ref="W11" si="12">SUM(W9:W10)</f>
        <v>3.8389999999939231</v>
      </c>
      <c r="X11" s="301">
        <f t="shared" ref="X11" si="13">SUM(X9:X10)</f>
        <v>7.9929999998671715</v>
      </c>
      <c r="Y11" s="301">
        <f t="shared" si="4"/>
        <v>41.588000000073301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0.27999999999739072</v>
      </c>
      <c r="C19" s="300">
        <v>8.2000000000245113E-2</v>
      </c>
      <c r="D19" s="300">
        <v>1.0000000000058443E-3</v>
      </c>
      <c r="E19" s="300">
        <f>SUM(B19:D19)</f>
        <v>0.36299999999764165</v>
      </c>
      <c r="F19" s="300"/>
      <c r="G19" s="300">
        <v>0.25999999999634943</v>
      </c>
      <c r="H19" s="300">
        <v>7.5000000000570652E-2</v>
      </c>
      <c r="I19" s="300">
        <v>1.22900000000873</v>
      </c>
      <c r="J19" s="300">
        <f>SUM(G19:I19)</f>
        <v>1.5640000000056502</v>
      </c>
      <c r="K19" s="300"/>
      <c r="L19" s="300">
        <v>0.2819999999969956</v>
      </c>
      <c r="M19" s="300">
        <v>6.8000000000292243E-2</v>
      </c>
      <c r="N19" s="300">
        <v>0</v>
      </c>
      <c r="O19" s="300">
        <f>SUM(L19:N19)</f>
        <v>0.34999999999728781</v>
      </c>
      <c r="P19" s="300"/>
      <c r="Q19" s="300">
        <v>0.25100000000299605</v>
      </c>
      <c r="R19" s="300">
        <v>6.2000000000870935E-2</v>
      </c>
      <c r="S19" s="300">
        <v>0</v>
      </c>
      <c r="T19" s="300">
        <f>SUM(Q19:S19)</f>
        <v>0.31300000000386696</v>
      </c>
      <c r="U19" s="300"/>
      <c r="V19" s="300">
        <v>0.22199999999994122</v>
      </c>
      <c r="W19" s="300">
        <v>5.90000000002723E-2</v>
      </c>
      <c r="X19" s="300">
        <v>0</v>
      </c>
      <c r="Y19" s="300">
        <f>SUM(V19:X19)</f>
        <v>0.28100000000021352</v>
      </c>
    </row>
    <row r="20" spans="1:25" x14ac:dyDescent="0.2">
      <c r="A20" s="260" t="s">
        <v>355</v>
      </c>
      <c r="B20" s="300">
        <v>2.0999999999938028</v>
      </c>
      <c r="C20" s="300">
        <v>0.27700000000054692</v>
      </c>
      <c r="D20" s="300">
        <v>0.69099999999915707</v>
      </c>
      <c r="E20" s="300">
        <f t="shared" ref="E20:E21" si="14">SUM(B20:D20)</f>
        <v>3.0679999999935066</v>
      </c>
      <c r="F20" s="300"/>
      <c r="G20" s="300">
        <v>1.6849999999981062</v>
      </c>
      <c r="H20" s="300">
        <v>1.7000000000016377E-2</v>
      </c>
      <c r="I20" s="300">
        <v>0.63700000000346169</v>
      </c>
      <c r="J20" s="300">
        <f t="shared" ref="J20:J21" si="15">SUM(G20:I20)</f>
        <v>2.339000000001584</v>
      </c>
      <c r="K20" s="300"/>
      <c r="L20" s="300">
        <v>1.6409999999959806</v>
      </c>
      <c r="M20" s="300">
        <v>1.200000000001147E-2</v>
      </c>
      <c r="N20" s="300">
        <v>1.0269999999964705</v>
      </c>
      <c r="O20" s="300">
        <f t="shared" ref="O20:O21" si="16">SUM(L20:N20)</f>
        <v>2.6799999999924626</v>
      </c>
      <c r="P20" s="300"/>
      <c r="Q20" s="300">
        <v>1.4680000000057649</v>
      </c>
      <c r="R20" s="300">
        <v>1.1000000000020063E-2</v>
      </c>
      <c r="S20" s="300">
        <v>0.91899999999320803</v>
      </c>
      <c r="T20" s="300">
        <f t="shared" ref="T20:T21" si="17">SUM(Q20:S20)</f>
        <v>2.3979999999989929</v>
      </c>
      <c r="U20" s="300"/>
      <c r="V20" s="300">
        <v>1.3420000000072363</v>
      </c>
      <c r="W20" s="300">
        <v>1.1000000000038758E-2</v>
      </c>
      <c r="X20" s="300">
        <v>0.78999999999870019</v>
      </c>
      <c r="Y20" s="300">
        <f t="shared" ref="Y20:Y21" si="18">SUM(V20:X20)</f>
        <v>2.1430000000059755</v>
      </c>
    </row>
    <row r="21" spans="1:25" x14ac:dyDescent="0.2">
      <c r="A21" s="264" t="s">
        <v>354</v>
      </c>
      <c r="B21" s="301">
        <f>SUM(B19:B20)</f>
        <v>2.3799999999911936</v>
      </c>
      <c r="C21" s="301">
        <f t="shared" ref="C21" si="19">SUM(C19:C20)</f>
        <v>0.35900000000079202</v>
      </c>
      <c r="D21" s="301">
        <f t="shared" ref="D21" si="20">SUM(D19:D20)</f>
        <v>0.69199999999916295</v>
      </c>
      <c r="E21" s="301">
        <f t="shared" si="14"/>
        <v>3.4309999999911489</v>
      </c>
      <c r="F21" s="301"/>
      <c r="G21" s="301">
        <f>SUM(G19:G20)</f>
        <v>1.9449999999944556</v>
      </c>
      <c r="H21" s="301">
        <f t="shared" ref="H21" si="21">SUM(H19:H20)</f>
        <v>9.2000000000587029E-2</v>
      </c>
      <c r="I21" s="301">
        <f t="shared" ref="I21" si="22">SUM(I19:I20)</f>
        <v>1.8660000000121917</v>
      </c>
      <c r="J21" s="301">
        <f t="shared" si="15"/>
        <v>3.9030000000072342</v>
      </c>
      <c r="K21" s="301"/>
      <c r="L21" s="301">
        <f>SUM(L19:L20)</f>
        <v>1.9229999999929761</v>
      </c>
      <c r="M21" s="301">
        <f t="shared" ref="M21" si="23">SUM(M19:M20)</f>
        <v>8.0000000000303717E-2</v>
      </c>
      <c r="N21" s="301">
        <f t="shared" ref="N21" si="24">SUM(N19:N20)</f>
        <v>1.0269999999964705</v>
      </c>
      <c r="O21" s="301">
        <f t="shared" si="16"/>
        <v>3.0299999999897502</v>
      </c>
      <c r="P21" s="301"/>
      <c r="Q21" s="301">
        <f>SUM(Q19:Q20)</f>
        <v>1.7190000000087609</v>
      </c>
      <c r="R21" s="301">
        <f t="shared" ref="R21" si="25">SUM(R19:R20)</f>
        <v>7.3000000000890991E-2</v>
      </c>
      <c r="S21" s="301">
        <f t="shared" ref="S21" si="26">SUM(S19:S20)</f>
        <v>0.91899999999320803</v>
      </c>
      <c r="T21" s="301">
        <f t="shared" si="17"/>
        <v>2.7110000000028598</v>
      </c>
      <c r="U21" s="301"/>
      <c r="V21" s="301">
        <f>SUM(V19:V20)</f>
        <v>1.5640000000071774</v>
      </c>
      <c r="W21" s="301">
        <f t="shared" ref="W21" si="27">SUM(W19:W20)</f>
        <v>7.0000000000311063E-2</v>
      </c>
      <c r="X21" s="301">
        <f t="shared" ref="X21" si="28">SUM(X19:X20)</f>
        <v>0.78999999999870019</v>
      </c>
      <c r="Y21" s="301">
        <f t="shared" si="18"/>
        <v>2.4240000000061888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6.1659999999618682</v>
      </c>
      <c r="C29" s="300">
        <v>2.011000000051709</v>
      </c>
      <c r="D29" s="300">
        <v>1.1810000000228806</v>
      </c>
      <c r="E29" s="300">
        <f>SUM(B29:D29)</f>
        <v>9.3580000000364585</v>
      </c>
      <c r="F29" s="300"/>
      <c r="G29" s="300">
        <v>7.7709999999464134</v>
      </c>
      <c r="H29" s="300">
        <v>2.6270000001008409</v>
      </c>
      <c r="I29" s="300">
        <v>1.2510000000245174</v>
      </c>
      <c r="J29" s="300">
        <f>SUM(G29:I29)</f>
        <v>11.649000000071771</v>
      </c>
      <c r="K29" s="300"/>
      <c r="L29" s="300">
        <v>7.0169999999593209</v>
      </c>
      <c r="M29" s="300">
        <v>3.5200000001148539</v>
      </c>
      <c r="N29" s="300">
        <v>0.89999999998529623</v>
      </c>
      <c r="O29" s="300">
        <f>SUM(L29:N29)</f>
        <v>11.43700000005947</v>
      </c>
      <c r="P29" s="300"/>
      <c r="Q29" s="300">
        <v>7.9700000001979898</v>
      </c>
      <c r="R29" s="300">
        <v>3.8460000002406924</v>
      </c>
      <c r="S29" s="300">
        <v>1.0130000000041532</v>
      </c>
      <c r="T29" s="300">
        <f>SUM(Q29:S29)</f>
        <v>12.829000000442836</v>
      </c>
      <c r="U29" s="300"/>
      <c r="V29" s="300">
        <v>9.3809999999980676</v>
      </c>
      <c r="W29" s="300">
        <v>4.2059999999951359</v>
      </c>
      <c r="X29" s="300">
        <v>1.1619999999990063</v>
      </c>
      <c r="Y29" s="300">
        <f>SUM(V29:X29)</f>
        <v>14.748999999992209</v>
      </c>
    </row>
    <row r="30" spans="1:25" x14ac:dyDescent="0.2">
      <c r="A30" s="260" t="s">
        <v>355</v>
      </c>
      <c r="B30" s="300">
        <v>12.452000000089877</v>
      </c>
      <c r="C30" s="300">
        <v>0.81300000000476358</v>
      </c>
      <c r="D30" s="300">
        <v>0.6819999999991061</v>
      </c>
      <c r="E30" s="300">
        <f t="shared" ref="E30:E31" si="29">SUM(B30:D30)</f>
        <v>13.947000000093746</v>
      </c>
      <c r="F30" s="300"/>
      <c r="G30" s="300">
        <v>14.995000000114718</v>
      </c>
      <c r="H30" s="300">
        <v>1.2840000000066827</v>
      </c>
      <c r="I30" s="300">
        <v>0.27800000000108921</v>
      </c>
      <c r="J30" s="300">
        <f t="shared" ref="J30:J31" si="30">SUM(G30:I30)</f>
        <v>16.557000000122489</v>
      </c>
      <c r="K30" s="300"/>
      <c r="L30" s="300">
        <v>14.769000000050374</v>
      </c>
      <c r="M30" s="300">
        <v>1.1609999999940197</v>
      </c>
      <c r="N30" s="300">
        <v>0.49699999999916533</v>
      </c>
      <c r="O30" s="300">
        <f t="shared" ref="O30:O31" si="31">SUM(L30:N30)</f>
        <v>16.427000000043559</v>
      </c>
      <c r="P30" s="300"/>
      <c r="Q30" s="300">
        <v>15.995000000177464</v>
      </c>
      <c r="R30" s="300">
        <v>1.2709999999994501</v>
      </c>
      <c r="S30" s="300">
        <v>0.54999999999981941</v>
      </c>
      <c r="T30" s="300">
        <f t="shared" ref="T30:T31" si="32">SUM(Q30:S30)</f>
        <v>17.816000000176736</v>
      </c>
      <c r="U30" s="300"/>
      <c r="V30" s="300">
        <v>17.24200000029624</v>
      </c>
      <c r="W30" s="300">
        <v>1.4009999999950169</v>
      </c>
      <c r="X30" s="300">
        <v>0.6170000000006467</v>
      </c>
      <c r="Y30" s="300">
        <f t="shared" ref="Y30:Y31" si="33">SUM(V30:X30)</f>
        <v>19.260000000291903</v>
      </c>
    </row>
    <row r="31" spans="1:25" x14ac:dyDescent="0.2">
      <c r="A31" s="260" t="s">
        <v>354</v>
      </c>
      <c r="B31" s="300">
        <f>SUM(B29:B30)</f>
        <v>18.618000000051744</v>
      </c>
      <c r="C31" s="300">
        <f t="shared" ref="C31" si="34">SUM(C29:C30)</f>
        <v>2.8240000000564724</v>
      </c>
      <c r="D31" s="300">
        <f t="shared" ref="D31" si="35">SUM(D29:D30)</f>
        <v>1.8630000000219868</v>
      </c>
      <c r="E31" s="300">
        <f t="shared" si="29"/>
        <v>23.305000000130203</v>
      </c>
      <c r="F31" s="300"/>
      <c r="G31" s="300">
        <f>SUM(G29:G30)</f>
        <v>22.766000000061133</v>
      </c>
      <c r="H31" s="300">
        <f t="shared" ref="H31" si="36">SUM(H29:H30)</f>
        <v>3.9110000001075234</v>
      </c>
      <c r="I31" s="300">
        <f t="shared" ref="I31" si="37">SUM(I29:I30)</f>
        <v>1.5290000000256065</v>
      </c>
      <c r="J31" s="300">
        <f t="shared" si="30"/>
        <v>28.206000000194265</v>
      </c>
      <c r="K31" s="300"/>
      <c r="L31" s="300">
        <f>SUM(L29:L30)</f>
        <v>21.786000000009693</v>
      </c>
      <c r="M31" s="300">
        <f t="shared" ref="M31" si="38">SUM(M29:M30)</f>
        <v>4.6810000001088738</v>
      </c>
      <c r="N31" s="300">
        <f t="shared" ref="N31" si="39">SUM(N29:N30)</f>
        <v>1.3969999999844616</v>
      </c>
      <c r="O31" s="300">
        <f t="shared" si="31"/>
        <v>27.864000000103029</v>
      </c>
      <c r="P31" s="300"/>
      <c r="Q31" s="300">
        <f>SUM(Q29:Q30)</f>
        <v>23.965000000375454</v>
      </c>
      <c r="R31" s="300">
        <f t="shared" ref="R31" si="40">SUM(R29:R30)</f>
        <v>5.117000000240143</v>
      </c>
      <c r="S31" s="300">
        <f t="shared" ref="S31" si="41">SUM(S29:S30)</f>
        <v>1.5630000000039725</v>
      </c>
      <c r="T31" s="300">
        <f t="shared" si="32"/>
        <v>30.645000000619568</v>
      </c>
      <c r="U31" s="300"/>
      <c r="V31" s="300">
        <f>SUM(V29:V30)</f>
        <v>26.623000000294308</v>
      </c>
      <c r="W31" s="300">
        <f t="shared" ref="W31" si="42">SUM(W29:W30)</f>
        <v>5.606999999990153</v>
      </c>
      <c r="X31" s="300">
        <f t="shared" ref="X31" si="43">SUM(X29:X30)</f>
        <v>1.7789999999996531</v>
      </c>
      <c r="Y31" s="300">
        <f t="shared" si="33"/>
        <v>34.009000000284118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0.39299999999909796</v>
      </c>
      <c r="C34" s="300">
        <v>0.18300000000191644</v>
      </c>
      <c r="D34" s="300">
        <v>8.4000000000972991E-2</v>
      </c>
      <c r="E34" s="300">
        <f>SUM(B34:D34)</f>
        <v>0.66000000000198733</v>
      </c>
      <c r="F34" s="300"/>
      <c r="G34" s="300">
        <v>0.79400000000189996</v>
      </c>
      <c r="H34" s="300">
        <v>0.52900000001205771</v>
      </c>
      <c r="I34" s="300">
        <v>4.9000000000849656E-2</v>
      </c>
      <c r="J34" s="300">
        <f>SUM(G34:I34)</f>
        <v>1.3720000000148074</v>
      </c>
      <c r="K34" s="300"/>
      <c r="L34" s="300">
        <v>0.71700000000043584</v>
      </c>
      <c r="M34" s="300">
        <v>0.70800000001078423</v>
      </c>
      <c r="N34" s="300">
        <v>0.10399999999971736</v>
      </c>
      <c r="O34" s="300">
        <f>SUM(L34:N34)</f>
        <v>1.5290000000109376</v>
      </c>
      <c r="P34" s="300"/>
      <c r="Q34" s="300">
        <v>0.81500000002064898</v>
      </c>
      <c r="R34" s="300">
        <v>0.7740000000258026</v>
      </c>
      <c r="S34" s="300">
        <v>0.11700000000146622</v>
      </c>
      <c r="T34" s="300">
        <f>SUM(Q34:S34)</f>
        <v>1.7060000000479179</v>
      </c>
      <c r="U34" s="300"/>
      <c r="V34" s="300">
        <v>0.95900000000161667</v>
      </c>
      <c r="W34" s="300">
        <v>0.84699999999872533</v>
      </c>
      <c r="X34" s="300">
        <v>0.13399999999977541</v>
      </c>
      <c r="Y34" s="300">
        <f>SUM(V34:X34)</f>
        <v>1.9400000000001174</v>
      </c>
    </row>
    <row r="35" spans="1:25" x14ac:dyDescent="0.2">
      <c r="A35" s="260" t="s">
        <v>355</v>
      </c>
      <c r="B35" s="300">
        <v>1.1680000000010211</v>
      </c>
      <c r="C35" s="300">
        <v>4.9999999999677226E-2</v>
      </c>
      <c r="D35" s="300">
        <v>7.2000000000011097E-2</v>
      </c>
      <c r="E35" s="300">
        <f t="shared" ref="E35:E36" si="44">SUM(B35:D35)</f>
        <v>1.2900000000007095</v>
      </c>
      <c r="F35" s="300"/>
      <c r="G35" s="300">
        <v>2.2560000000008023</v>
      </c>
      <c r="H35" s="300">
        <v>0.17599999999884741</v>
      </c>
      <c r="I35" s="300">
        <v>4.7999999999763295E-2</v>
      </c>
      <c r="J35" s="300">
        <f t="shared" ref="J35:J36" si="45">SUM(G35:I35)</f>
        <v>2.4799999999994129</v>
      </c>
      <c r="K35" s="300"/>
      <c r="L35" s="300">
        <v>2.2219999999994444</v>
      </c>
      <c r="M35" s="300">
        <v>0.15899999999786921</v>
      </c>
      <c r="N35" s="300">
        <v>0.15600000000027636</v>
      </c>
      <c r="O35" s="300">
        <f t="shared" ref="O35:O36" si="46">SUM(L35:N35)</f>
        <v>2.5369999999975898</v>
      </c>
      <c r="P35" s="300"/>
      <c r="Q35" s="300">
        <v>2.4060000000034614</v>
      </c>
      <c r="R35" s="300">
        <v>0.17399999999806642</v>
      </c>
      <c r="S35" s="300">
        <v>0.17100000000247076</v>
      </c>
      <c r="T35" s="300">
        <f t="shared" ref="T35:T36" si="47">SUM(Q35:S35)</f>
        <v>2.7510000000039985</v>
      </c>
      <c r="U35" s="300"/>
      <c r="V35" s="300">
        <v>2.5939999999996064</v>
      </c>
      <c r="W35" s="300">
        <v>0.19199999999621908</v>
      </c>
      <c r="X35" s="300">
        <v>0.20600000000111582</v>
      </c>
      <c r="Y35" s="300">
        <f t="shared" ref="Y35:Y36" si="48">SUM(V35:X35)</f>
        <v>2.9919999999969416</v>
      </c>
    </row>
    <row r="36" spans="1:25" x14ac:dyDescent="0.2">
      <c r="A36" s="260" t="s">
        <v>354</v>
      </c>
      <c r="B36" s="300">
        <f>SUM(B34:B35)</f>
        <v>1.561000000000119</v>
      </c>
      <c r="C36" s="300">
        <f t="shared" ref="C36" si="49">SUM(C34:C35)</f>
        <v>0.23300000000159365</v>
      </c>
      <c r="D36" s="300">
        <f t="shared" ref="D36" si="50">SUM(D34:D35)</f>
        <v>0.15600000000098407</v>
      </c>
      <c r="E36" s="300">
        <f t="shared" si="44"/>
        <v>1.9500000000026967</v>
      </c>
      <c r="F36" s="300"/>
      <c r="G36" s="300">
        <f>SUM(G34:G35)</f>
        <v>3.0500000000027021</v>
      </c>
      <c r="H36" s="300">
        <f t="shared" ref="H36" si="51">SUM(H34:H35)</f>
        <v>0.70500000001090513</v>
      </c>
      <c r="I36" s="300">
        <f t="shared" ref="I36" si="52">SUM(I34:I35)</f>
        <v>9.7000000000612957E-2</v>
      </c>
      <c r="J36" s="300">
        <f t="shared" si="45"/>
        <v>3.85200000001422</v>
      </c>
      <c r="K36" s="300"/>
      <c r="L36" s="300">
        <f>SUM(L34:L35)</f>
        <v>2.9389999999998802</v>
      </c>
      <c r="M36" s="300">
        <f t="shared" ref="M36" si="53">SUM(M34:M35)</f>
        <v>0.8670000000086534</v>
      </c>
      <c r="N36" s="300">
        <f t="shared" ref="N36" si="54">SUM(N34:N35)</f>
        <v>0.25999999999999374</v>
      </c>
      <c r="O36" s="300">
        <f t="shared" si="46"/>
        <v>4.0660000000085272</v>
      </c>
      <c r="P36" s="300"/>
      <c r="Q36" s="300">
        <f>SUM(Q34:Q35)</f>
        <v>3.2210000000241106</v>
      </c>
      <c r="R36" s="300">
        <f t="shared" ref="R36" si="55">SUM(R34:R35)</f>
        <v>0.94800000002386908</v>
      </c>
      <c r="S36" s="300">
        <f t="shared" ref="S36" si="56">SUM(S34:S35)</f>
        <v>0.288000000003937</v>
      </c>
      <c r="T36" s="300">
        <f t="shared" si="47"/>
        <v>4.4570000000519165</v>
      </c>
      <c r="U36" s="300"/>
      <c r="V36" s="300">
        <f>SUM(V34:V35)</f>
        <v>3.553000000001223</v>
      </c>
      <c r="W36" s="300">
        <f t="shared" ref="W36" si="57">SUM(W34:W35)</f>
        <v>1.0389999999949444</v>
      </c>
      <c r="X36" s="300">
        <f t="shared" ref="X36" si="58">SUM(X34:X35)</f>
        <v>0.34000000000089126</v>
      </c>
      <c r="Y36" s="300">
        <f t="shared" si="48"/>
        <v>4.9319999999970587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6.5589999999609665</v>
      </c>
      <c r="C39" s="300">
        <f t="shared" ref="C39:D40" si="59">SUM(C29,C34)</f>
        <v>2.1940000000536255</v>
      </c>
      <c r="D39" s="300">
        <f t="shared" si="59"/>
        <v>1.2650000000238537</v>
      </c>
      <c r="E39" s="300">
        <f>SUM(B39:D39)</f>
        <v>10.018000000038445</v>
      </c>
      <c r="F39" s="300"/>
      <c r="G39" s="300">
        <f>SUM(G29,G34)</f>
        <v>8.5649999999483128</v>
      </c>
      <c r="H39" s="300">
        <f t="shared" ref="H39:I39" si="60">SUM(H29,H34)</f>
        <v>3.1560000001128987</v>
      </c>
      <c r="I39" s="300">
        <f t="shared" si="60"/>
        <v>1.3000000000253671</v>
      </c>
      <c r="J39" s="300">
        <f>SUM(G39:I39)</f>
        <v>13.021000000086579</v>
      </c>
      <c r="K39" s="300"/>
      <c r="L39" s="300">
        <f>SUM(L29,L34)</f>
        <v>7.7339999999597566</v>
      </c>
      <c r="M39" s="300">
        <f t="shared" ref="M39:N39" si="61">SUM(M29,M34)</f>
        <v>4.2280000001256379</v>
      </c>
      <c r="N39" s="300">
        <f t="shared" si="61"/>
        <v>1.0039999999850135</v>
      </c>
      <c r="O39" s="300">
        <f>SUM(L39:N39)</f>
        <v>12.966000000070409</v>
      </c>
      <c r="P39" s="300"/>
      <c r="Q39" s="300">
        <f>SUM(Q29,Q34)</f>
        <v>8.7850000002186395</v>
      </c>
      <c r="R39" s="300">
        <f t="shared" ref="R39:S39" si="62">SUM(R29,R34)</f>
        <v>4.6200000002664954</v>
      </c>
      <c r="S39" s="300">
        <f t="shared" si="62"/>
        <v>1.1300000000056194</v>
      </c>
      <c r="T39" s="300">
        <f>SUM(Q39:S39)</f>
        <v>14.535000000490754</v>
      </c>
      <c r="U39" s="300"/>
      <c r="V39" s="300">
        <f>SUM(V29,V34)</f>
        <v>10.339999999999684</v>
      </c>
      <c r="W39" s="300">
        <f t="shared" ref="W39:X39" si="63">SUM(W29,W34)</f>
        <v>5.0529999999938608</v>
      </c>
      <c r="X39" s="300">
        <f t="shared" si="63"/>
        <v>1.2959999999987817</v>
      </c>
      <c r="Y39" s="300">
        <f>SUM(V39:X39)</f>
        <v>16.688999999992326</v>
      </c>
    </row>
    <row r="40" spans="1:25" x14ac:dyDescent="0.2">
      <c r="A40" s="260" t="s">
        <v>355</v>
      </c>
      <c r="B40" s="300">
        <f>SUM(B30,B35)</f>
        <v>13.620000000090897</v>
      </c>
      <c r="C40" s="300">
        <f t="shared" si="59"/>
        <v>0.86300000000444077</v>
      </c>
      <c r="D40" s="300">
        <f t="shared" si="59"/>
        <v>0.75399999999911715</v>
      </c>
      <c r="E40" s="300">
        <f t="shared" ref="E40:E41" si="64">SUM(B40:D40)</f>
        <v>15.237000000094454</v>
      </c>
      <c r="F40" s="300"/>
      <c r="G40" s="300">
        <f>SUM(G30,G35)</f>
        <v>17.251000000115521</v>
      </c>
      <c r="H40" s="300">
        <f t="shared" ref="H40:I40" si="65">SUM(H30,H35)</f>
        <v>1.4600000000055302</v>
      </c>
      <c r="I40" s="300">
        <f t="shared" si="65"/>
        <v>0.3260000000008525</v>
      </c>
      <c r="J40" s="300">
        <f t="shared" ref="J40:J41" si="66">SUM(G40:I40)</f>
        <v>19.037000000121903</v>
      </c>
      <c r="K40" s="300"/>
      <c r="L40" s="300">
        <f>SUM(L30,L35)</f>
        <v>16.991000000049819</v>
      </c>
      <c r="M40" s="300">
        <f t="shared" ref="M40:N40" si="67">SUM(M30,M35)</f>
        <v>1.319999999991889</v>
      </c>
      <c r="N40" s="300">
        <f t="shared" si="67"/>
        <v>0.65299999999944169</v>
      </c>
      <c r="O40" s="300">
        <f t="shared" ref="O40:O41" si="68">SUM(L40:N40)</f>
        <v>18.96400000004115</v>
      </c>
      <c r="P40" s="300"/>
      <c r="Q40" s="300">
        <f>SUM(Q30,Q35)</f>
        <v>18.401000000180925</v>
      </c>
      <c r="R40" s="300">
        <f t="shared" ref="R40:S40" si="69">SUM(R30,R35)</f>
        <v>1.4449999999975165</v>
      </c>
      <c r="S40" s="300">
        <f t="shared" si="69"/>
        <v>0.72100000000229014</v>
      </c>
      <c r="T40" s="300">
        <f t="shared" ref="T40:T41" si="70">SUM(Q40:S40)</f>
        <v>20.567000000180734</v>
      </c>
      <c r="U40" s="300"/>
      <c r="V40" s="300">
        <f>SUM(V30,V35)</f>
        <v>19.836000000295847</v>
      </c>
      <c r="W40" s="300">
        <f t="shared" ref="W40:X40" si="71">SUM(W30,W35)</f>
        <v>1.5929999999912359</v>
      </c>
      <c r="X40" s="300">
        <f t="shared" si="71"/>
        <v>0.82300000000176254</v>
      </c>
      <c r="Y40" s="300">
        <f t="shared" ref="Y40:Y41" si="72">SUM(V40:X40)</f>
        <v>22.252000000288845</v>
      </c>
    </row>
    <row r="41" spans="1:25" x14ac:dyDescent="0.2">
      <c r="A41" s="264" t="s">
        <v>354</v>
      </c>
      <c r="B41" s="301">
        <f>SUM(B39:B40)</f>
        <v>20.179000000051865</v>
      </c>
      <c r="C41" s="301">
        <f t="shared" ref="C41" si="73">SUM(C39:C40)</f>
        <v>3.0570000000580664</v>
      </c>
      <c r="D41" s="301">
        <f t="shared" ref="D41" si="74">SUM(D39:D40)</f>
        <v>2.0190000000229711</v>
      </c>
      <c r="E41" s="301">
        <f t="shared" si="64"/>
        <v>25.255000000132902</v>
      </c>
      <c r="F41" s="301"/>
      <c r="G41" s="301">
        <f>SUM(G39:G40)</f>
        <v>25.816000000063834</v>
      </c>
      <c r="H41" s="301">
        <f t="shared" ref="H41" si="75">SUM(H39:H40)</f>
        <v>4.6160000001184294</v>
      </c>
      <c r="I41" s="301">
        <f t="shared" ref="I41" si="76">SUM(I39:I40)</f>
        <v>1.6260000000262196</v>
      </c>
      <c r="J41" s="301">
        <f t="shared" si="66"/>
        <v>32.05800000020848</v>
      </c>
      <c r="K41" s="301"/>
      <c r="L41" s="301">
        <f>SUM(L39:L40)</f>
        <v>24.725000000009576</v>
      </c>
      <c r="M41" s="301">
        <f t="shared" ref="M41" si="77">SUM(M39:M40)</f>
        <v>5.5480000001175274</v>
      </c>
      <c r="N41" s="301">
        <f t="shared" ref="N41" si="78">SUM(N39:N40)</f>
        <v>1.6569999999844551</v>
      </c>
      <c r="O41" s="301">
        <f t="shared" si="68"/>
        <v>31.930000000111562</v>
      </c>
      <c r="P41" s="301"/>
      <c r="Q41" s="301">
        <f>SUM(Q39:Q40)</f>
        <v>27.186000000399567</v>
      </c>
      <c r="R41" s="301">
        <f t="shared" ref="R41" si="79">SUM(R39:R40)</f>
        <v>6.0650000002640123</v>
      </c>
      <c r="S41" s="301">
        <f t="shared" ref="S41" si="80">SUM(S39:S40)</f>
        <v>1.8510000000079097</v>
      </c>
      <c r="T41" s="301">
        <f t="shared" si="70"/>
        <v>35.102000000671488</v>
      </c>
      <c r="U41" s="301"/>
      <c r="V41" s="301">
        <f>SUM(V39:V40)</f>
        <v>30.176000000295531</v>
      </c>
      <c r="W41" s="301">
        <f t="shared" ref="W41" si="81">SUM(W39:W40)</f>
        <v>6.6459999999850972</v>
      </c>
      <c r="X41" s="301">
        <f t="shared" ref="X41" si="82">SUM(X39:X40)</f>
        <v>2.1190000000005442</v>
      </c>
      <c r="Y41" s="301">
        <f t="shared" si="72"/>
        <v>38.941000000281171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4.9039999999544328</v>
      </c>
      <c r="C49" s="300">
        <v>1.1650000000136242</v>
      </c>
      <c r="D49" s="300">
        <v>0.37899999999893919</v>
      </c>
      <c r="E49" s="300">
        <f>SUM(B49:D49)</f>
        <v>6.4479999999669957</v>
      </c>
      <c r="F49" s="300"/>
      <c r="G49" s="300">
        <v>5.8799999998972927</v>
      </c>
      <c r="H49" s="300">
        <v>1.5000000000394358</v>
      </c>
      <c r="I49" s="300">
        <v>0.34199999999642028</v>
      </c>
      <c r="J49" s="300">
        <f>SUM(G49:I49)</f>
        <v>7.721999999933149</v>
      </c>
      <c r="K49" s="300"/>
      <c r="L49" s="300">
        <v>6.3849999999251406</v>
      </c>
      <c r="M49" s="300">
        <v>1.9030000000318468</v>
      </c>
      <c r="N49" s="300">
        <v>0.55899999999474614</v>
      </c>
      <c r="O49" s="300">
        <f>SUM(L49:N49)</f>
        <v>8.8469999999517341</v>
      </c>
      <c r="P49" s="300"/>
      <c r="Q49" s="300">
        <v>5.2680000000561815</v>
      </c>
      <c r="R49" s="300">
        <v>1.6590000000584251</v>
      </c>
      <c r="S49" s="300">
        <v>0.48999999999433363</v>
      </c>
      <c r="T49" s="300">
        <f>SUM(Q49:S49)</f>
        <v>7.4170000001089402</v>
      </c>
      <c r="U49" s="300"/>
      <c r="V49" s="300">
        <v>3.0069999999977477</v>
      </c>
      <c r="W49" s="300">
        <v>1.0170000000039063</v>
      </c>
      <c r="X49" s="300">
        <v>0.31899999999905398</v>
      </c>
      <c r="Y49" s="300">
        <f>SUM(V49:X49)</f>
        <v>4.3430000000007078</v>
      </c>
    </row>
    <row r="50" spans="1:25" x14ac:dyDescent="0.2">
      <c r="A50" s="260" t="s">
        <v>355</v>
      </c>
      <c r="B50" s="300">
        <v>15.357999999924436</v>
      </c>
      <c r="C50" s="300">
        <v>0.61899999999912947</v>
      </c>
      <c r="D50" s="300">
        <v>1.1330000000123146</v>
      </c>
      <c r="E50" s="300">
        <f t="shared" ref="E50:E51" si="83">SUM(B50:D50)</f>
        <v>17.10999999993588</v>
      </c>
      <c r="F50" s="300"/>
      <c r="G50" s="300">
        <v>21.354999999925173</v>
      </c>
      <c r="H50" s="300">
        <v>0.74999999999848943</v>
      </c>
      <c r="I50" s="300">
        <v>1.560000000003543</v>
      </c>
      <c r="J50" s="300">
        <f t="shared" ref="J50:J51" si="84">SUM(G50:I50)</f>
        <v>23.664999999927208</v>
      </c>
      <c r="K50" s="300"/>
      <c r="L50" s="300">
        <v>21.588999999945479</v>
      </c>
      <c r="M50" s="300">
        <v>0.77299999999652991</v>
      </c>
      <c r="N50" s="300">
        <v>1.1410000000104743</v>
      </c>
      <c r="O50" s="300">
        <f t="shared" ref="O50:O51" si="85">SUM(L50:N50)</f>
        <v>23.502999999952483</v>
      </c>
      <c r="P50" s="300"/>
      <c r="Q50" s="300">
        <v>19.201999999999156</v>
      </c>
      <c r="R50" s="300">
        <v>0.70399999999700535</v>
      </c>
      <c r="S50" s="300">
        <v>1.0270000000235266</v>
      </c>
      <c r="T50" s="300">
        <f t="shared" ref="T50:T51" si="86">SUM(Q50:S50)</f>
        <v>20.933000000019689</v>
      </c>
      <c r="U50" s="300"/>
      <c r="V50" s="300">
        <v>12.627000000020672</v>
      </c>
      <c r="W50" s="300">
        <v>0.47399999999571646</v>
      </c>
      <c r="X50" s="300">
        <v>0.69200000001171924</v>
      </c>
      <c r="Y50" s="300">
        <f t="shared" ref="Y50:Y51" si="87">SUM(V50:X50)</f>
        <v>13.793000000028107</v>
      </c>
    </row>
    <row r="51" spans="1:25" x14ac:dyDescent="0.2">
      <c r="A51" s="260" t="s">
        <v>354</v>
      </c>
      <c r="B51" s="300">
        <f>SUM(B49:B50)</f>
        <v>20.261999999878867</v>
      </c>
      <c r="C51" s="300">
        <f t="shared" ref="C51" si="88">SUM(C49:C50)</f>
        <v>1.7840000000127536</v>
      </c>
      <c r="D51" s="300">
        <f t="shared" ref="D51" si="89">SUM(D49:D50)</f>
        <v>1.5120000000112537</v>
      </c>
      <c r="E51" s="300">
        <f t="shared" si="83"/>
        <v>23.557999999902876</v>
      </c>
      <c r="F51" s="300"/>
      <c r="G51" s="300">
        <f>SUM(G49:G50)</f>
        <v>27.234999999822467</v>
      </c>
      <c r="H51" s="300">
        <f t="shared" ref="H51" si="90">SUM(H49:H50)</f>
        <v>2.2500000000379252</v>
      </c>
      <c r="I51" s="300">
        <f t="shared" ref="I51" si="91">SUM(I49:I50)</f>
        <v>1.9019999999999633</v>
      </c>
      <c r="J51" s="300">
        <f t="shared" si="84"/>
        <v>31.386999999860354</v>
      </c>
      <c r="K51" s="300"/>
      <c r="L51" s="300">
        <f>SUM(L49:L50)</f>
        <v>27.973999999870621</v>
      </c>
      <c r="M51" s="300">
        <f t="shared" ref="M51" si="92">SUM(M49:M50)</f>
        <v>2.6760000000283766</v>
      </c>
      <c r="N51" s="300">
        <f t="shared" ref="N51" si="93">SUM(N49:N50)</f>
        <v>1.7000000000052204</v>
      </c>
      <c r="O51" s="300">
        <f t="shared" si="85"/>
        <v>32.34999999990422</v>
      </c>
      <c r="P51" s="300"/>
      <c r="Q51" s="300">
        <f>SUM(Q49:Q50)</f>
        <v>24.470000000055336</v>
      </c>
      <c r="R51" s="300">
        <f t="shared" ref="R51" si="94">SUM(R49:R50)</f>
        <v>2.3630000000554303</v>
      </c>
      <c r="S51" s="300">
        <f t="shared" ref="S51" si="95">SUM(S49:S50)</f>
        <v>1.5170000000178603</v>
      </c>
      <c r="T51" s="300">
        <f t="shared" si="86"/>
        <v>28.350000000128624</v>
      </c>
      <c r="U51" s="300"/>
      <c r="V51" s="300">
        <f>SUM(V49:V50)</f>
        <v>15.634000000018419</v>
      </c>
      <c r="W51" s="300">
        <f t="shared" ref="W51" si="96">SUM(W49:W50)</f>
        <v>1.4909999999996228</v>
      </c>
      <c r="X51" s="300">
        <f t="shared" ref="X51" si="97">SUM(X49:X50)</f>
        <v>1.0110000000107733</v>
      </c>
      <c r="Y51" s="300">
        <f t="shared" si="87"/>
        <v>18.136000000028815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2.6339999999812007</v>
      </c>
      <c r="C54" s="300">
        <v>0.66100000000488379</v>
      </c>
      <c r="D54" s="300">
        <v>0.2680000000030362</v>
      </c>
      <c r="E54" s="300">
        <f>SUM(B54:D54)</f>
        <v>3.5629999999891204</v>
      </c>
      <c r="F54" s="300"/>
      <c r="G54" s="300">
        <v>2.8479999999642849</v>
      </c>
      <c r="H54" s="300">
        <v>0.62200000001266764</v>
      </c>
      <c r="I54" s="300">
        <v>0.52900000000639591</v>
      </c>
      <c r="J54" s="300">
        <f>SUM(G54:I54)</f>
        <v>3.9989999999833481</v>
      </c>
      <c r="K54" s="300"/>
      <c r="L54" s="300">
        <v>2.4959999999781828</v>
      </c>
      <c r="M54" s="300">
        <v>0.6880000000080787</v>
      </c>
      <c r="N54" s="300">
        <v>0.64499999999269009</v>
      </c>
      <c r="O54" s="300">
        <f>SUM(L54:N54)</f>
        <v>3.8289999999789517</v>
      </c>
      <c r="P54" s="300"/>
      <c r="Q54" s="300">
        <v>2.3340000000267791</v>
      </c>
      <c r="R54" s="300">
        <v>0.66900000001690341</v>
      </c>
      <c r="S54" s="300">
        <v>0.60900000000044041</v>
      </c>
      <c r="T54" s="300">
        <f>SUM(Q54:S54)</f>
        <v>3.612000000044123</v>
      </c>
      <c r="U54" s="300"/>
      <c r="V54" s="300">
        <v>2.1529999999994174</v>
      </c>
      <c r="W54" s="300">
        <v>0.64700000000033275</v>
      </c>
      <c r="X54" s="300">
        <v>0.56099999999845351</v>
      </c>
      <c r="Y54" s="300">
        <f>SUM(V54:X54)</f>
        <v>3.3609999999982039</v>
      </c>
    </row>
    <row r="55" spans="1:25" x14ac:dyDescent="0.2">
      <c r="A55" s="260" t="s">
        <v>355</v>
      </c>
      <c r="B55" s="300">
        <v>8.6249999999750564</v>
      </c>
      <c r="C55" s="300">
        <v>0.36799999999912414</v>
      </c>
      <c r="D55" s="300">
        <v>0.36199999999922722</v>
      </c>
      <c r="E55" s="300">
        <f t="shared" ref="E55:E56" si="98">SUM(B55:D55)</f>
        <v>9.3549999999734084</v>
      </c>
      <c r="F55" s="300"/>
      <c r="G55" s="300">
        <v>9.5549999999861353</v>
      </c>
      <c r="H55" s="300">
        <v>0.32599999999891738</v>
      </c>
      <c r="I55" s="300">
        <v>0.8230000000098473</v>
      </c>
      <c r="J55" s="300">
        <f t="shared" ref="J55:J56" si="99">SUM(G55:I55)</f>
        <v>10.703999999994899</v>
      </c>
      <c r="K55" s="300"/>
      <c r="L55" s="300">
        <v>8.6959999999855455</v>
      </c>
      <c r="M55" s="300">
        <v>0.35499999999799914</v>
      </c>
      <c r="N55" s="300">
        <v>0.21799999999937847</v>
      </c>
      <c r="O55" s="300">
        <f t="shared" ref="O55:O56" si="100">SUM(L55:N55)</f>
        <v>9.2689999999829222</v>
      </c>
      <c r="P55" s="300"/>
      <c r="Q55" s="300">
        <v>7.7340000000219717</v>
      </c>
      <c r="R55" s="300">
        <v>0.33899999999807934</v>
      </c>
      <c r="S55" s="300">
        <v>0.23999999999689911</v>
      </c>
      <c r="T55" s="300">
        <f t="shared" ref="T55:T56" si="101">SUM(Q55:S55)</f>
        <v>8.3130000000169506</v>
      </c>
      <c r="U55" s="300"/>
      <c r="V55" s="300">
        <v>6.4750000000377392</v>
      </c>
      <c r="W55" s="300">
        <v>0.31999999999656109</v>
      </c>
      <c r="X55" s="300">
        <v>0.28599999999920017</v>
      </c>
      <c r="Y55" s="300">
        <f t="shared" ref="Y55:Y56" si="102">SUM(V55:X55)</f>
        <v>7.0810000000335007</v>
      </c>
    </row>
    <row r="56" spans="1:25" x14ac:dyDescent="0.2">
      <c r="A56" s="260" t="s">
        <v>354</v>
      </c>
      <c r="B56" s="300">
        <f>SUM(B54:B55)</f>
        <v>11.258999999956258</v>
      </c>
      <c r="C56" s="300">
        <f t="shared" ref="C56" si="103">SUM(C54:C55)</f>
        <v>1.0290000000040078</v>
      </c>
      <c r="D56" s="300">
        <f t="shared" ref="D56" si="104">SUM(D54:D55)</f>
        <v>0.63000000000226342</v>
      </c>
      <c r="E56" s="300">
        <f t="shared" si="98"/>
        <v>12.917999999962529</v>
      </c>
      <c r="F56" s="300"/>
      <c r="G56" s="300">
        <f>SUM(G54:G55)</f>
        <v>12.402999999950421</v>
      </c>
      <c r="H56" s="300">
        <f t="shared" ref="H56" si="105">SUM(H54:H55)</f>
        <v>0.94800000001158502</v>
      </c>
      <c r="I56" s="300">
        <f t="shared" ref="I56" si="106">SUM(I54:I55)</f>
        <v>1.3520000000162433</v>
      </c>
      <c r="J56" s="300">
        <f t="shared" si="99"/>
        <v>14.70299999997825</v>
      </c>
      <c r="K56" s="300"/>
      <c r="L56" s="300">
        <f>SUM(L54:L55)</f>
        <v>11.191999999963729</v>
      </c>
      <c r="M56" s="300">
        <f t="shared" ref="M56" si="107">SUM(M54:M55)</f>
        <v>1.043000000006078</v>
      </c>
      <c r="N56" s="300">
        <f t="shared" ref="N56" si="108">SUM(N54:N55)</f>
        <v>0.86299999999206856</v>
      </c>
      <c r="O56" s="300">
        <f t="shared" si="100"/>
        <v>13.097999999961875</v>
      </c>
      <c r="P56" s="300"/>
      <c r="Q56" s="300">
        <f>SUM(Q54:Q55)</f>
        <v>10.068000000048752</v>
      </c>
      <c r="R56" s="300">
        <f t="shared" ref="R56" si="109">SUM(R54:R55)</f>
        <v>1.0080000000149827</v>
      </c>
      <c r="S56" s="300">
        <f t="shared" ref="S56" si="110">SUM(S54:S55)</f>
        <v>0.84899999999733955</v>
      </c>
      <c r="T56" s="300">
        <f t="shared" si="101"/>
        <v>11.925000000061074</v>
      </c>
      <c r="U56" s="300"/>
      <c r="V56" s="300">
        <f>SUM(V54:V55)</f>
        <v>8.6280000000371562</v>
      </c>
      <c r="W56" s="300">
        <f t="shared" ref="W56" si="111">SUM(W54:W55)</f>
        <v>0.9669999999968939</v>
      </c>
      <c r="X56" s="300">
        <f t="shared" ref="X56" si="112">SUM(X54:X55)</f>
        <v>0.84699999999765363</v>
      </c>
      <c r="Y56" s="300">
        <f t="shared" si="102"/>
        <v>10.442000000031703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2.8329999999803999</v>
      </c>
      <c r="C59" s="300">
        <v>0.90200000000655156</v>
      </c>
      <c r="D59" s="300">
        <v>0.49600000000624284</v>
      </c>
      <c r="E59" s="300">
        <f>SUM(B59:D59)</f>
        <v>4.2309999999931938</v>
      </c>
      <c r="F59" s="300"/>
      <c r="G59" s="300">
        <v>3.0039999999642815</v>
      </c>
      <c r="H59" s="300">
        <v>0.90300000001881364</v>
      </c>
      <c r="I59" s="300">
        <v>0.95400000001386576</v>
      </c>
      <c r="J59" s="300">
        <f>SUM(G59:I59)</f>
        <v>4.8609999999969613</v>
      </c>
      <c r="K59" s="300"/>
      <c r="L59" s="300">
        <v>2.8749999999766036</v>
      </c>
      <c r="M59" s="300">
        <v>1.3220000000159666</v>
      </c>
      <c r="N59" s="300">
        <v>0.46999999999426767</v>
      </c>
      <c r="O59" s="300">
        <f>SUM(L59:N59)</f>
        <v>4.6669999999868379</v>
      </c>
      <c r="P59" s="300"/>
      <c r="Q59" s="300">
        <v>3.0780000000381702</v>
      </c>
      <c r="R59" s="300">
        <v>1.4080000000364135</v>
      </c>
      <c r="S59" s="300">
        <v>0.51800000000077984</v>
      </c>
      <c r="T59" s="300">
        <f>SUM(Q59:S59)</f>
        <v>5.0040000000753633</v>
      </c>
      <c r="U59" s="300"/>
      <c r="V59" s="300">
        <v>2.6640000000001178</v>
      </c>
      <c r="W59" s="300">
        <v>1.2240000000009752</v>
      </c>
      <c r="X59" s="300">
        <v>0.47399999999870163</v>
      </c>
      <c r="Y59" s="300">
        <f>SUM(V59:X59)</f>
        <v>4.3619999999997949</v>
      </c>
    </row>
    <row r="60" spans="1:25" x14ac:dyDescent="0.2">
      <c r="A60" s="260" t="s">
        <v>355</v>
      </c>
      <c r="B60" s="300">
        <v>16.574999999948332</v>
      </c>
      <c r="C60" s="300">
        <v>0.38799999999882279</v>
      </c>
      <c r="D60" s="300">
        <v>1.3560000000054677</v>
      </c>
      <c r="E60" s="300">
        <f t="shared" ref="E60:E61" si="113">SUM(B60:D60)</f>
        <v>18.318999999952624</v>
      </c>
      <c r="F60" s="300"/>
      <c r="G60" s="300">
        <v>17.273999999972204</v>
      </c>
      <c r="H60" s="300">
        <v>0.39199999999842966</v>
      </c>
      <c r="I60" s="300">
        <v>1.3750000000148082</v>
      </c>
      <c r="J60" s="300">
        <f t="shared" ref="J60:J61" si="114">SUM(G60:I60)</f>
        <v>19.040999999985441</v>
      </c>
      <c r="K60" s="300"/>
      <c r="L60" s="300">
        <v>16.424999999969813</v>
      </c>
      <c r="M60" s="300">
        <v>0.39500000000000846</v>
      </c>
      <c r="N60" s="300">
        <v>1.0610000000009832</v>
      </c>
      <c r="O60" s="300">
        <f t="shared" ref="O60:O61" si="115">SUM(L60:N60)</f>
        <v>17.880999999970808</v>
      </c>
      <c r="P60" s="300"/>
      <c r="Q60" s="300">
        <v>17.79600000005269</v>
      </c>
      <c r="R60" s="300">
        <v>0.44299999999906875</v>
      </c>
      <c r="S60" s="300">
        <v>1.1619999999974451</v>
      </c>
      <c r="T60" s="300">
        <f t="shared" ref="T60:T61" si="116">SUM(Q60:S60)</f>
        <v>19.401000000049201</v>
      </c>
      <c r="U60" s="300"/>
      <c r="V60" s="300">
        <v>15.775000000091575</v>
      </c>
      <c r="W60" s="300">
        <v>0.42099999999774751</v>
      </c>
      <c r="X60" s="300">
        <v>1.0620000000037029</v>
      </c>
      <c r="Y60" s="300">
        <f t="shared" ref="Y60:Y61" si="117">SUM(V60:X60)</f>
        <v>17.258000000093027</v>
      </c>
    </row>
    <row r="61" spans="1:25" x14ac:dyDescent="0.2">
      <c r="A61" s="260" t="s">
        <v>354</v>
      </c>
      <c r="B61" s="300">
        <f>SUM(B59:B60)</f>
        <v>19.407999999928734</v>
      </c>
      <c r="C61" s="300">
        <f t="shared" ref="C61" si="118">SUM(C59:C60)</f>
        <v>1.2900000000053744</v>
      </c>
      <c r="D61" s="300">
        <f t="shared" ref="D61" si="119">SUM(D59:D60)</f>
        <v>1.8520000000117105</v>
      </c>
      <c r="E61" s="300">
        <f t="shared" si="113"/>
        <v>22.549999999945818</v>
      </c>
      <c r="F61" s="300"/>
      <c r="G61" s="300">
        <f>SUM(G59:G60)</f>
        <v>20.277999999936487</v>
      </c>
      <c r="H61" s="300">
        <f t="shared" ref="H61" si="120">SUM(H59:H60)</f>
        <v>1.2950000000172432</v>
      </c>
      <c r="I61" s="300">
        <f t="shared" ref="I61" si="121">SUM(I59:I60)</f>
        <v>2.3290000000286737</v>
      </c>
      <c r="J61" s="300">
        <f t="shared" si="114"/>
        <v>23.901999999982404</v>
      </c>
      <c r="K61" s="300"/>
      <c r="L61" s="300">
        <f>SUM(L59:L60)</f>
        <v>19.299999999946415</v>
      </c>
      <c r="M61" s="300">
        <f t="shared" ref="M61" si="122">SUM(M59:M60)</f>
        <v>1.7170000000159751</v>
      </c>
      <c r="N61" s="300">
        <f t="shared" ref="N61" si="123">SUM(N59:N60)</f>
        <v>1.5309999999952508</v>
      </c>
      <c r="O61" s="300">
        <f t="shared" si="115"/>
        <v>22.547999999957643</v>
      </c>
      <c r="P61" s="300"/>
      <c r="Q61" s="300">
        <f>SUM(Q59:Q60)</f>
        <v>20.874000000090859</v>
      </c>
      <c r="R61" s="300">
        <f t="shared" ref="R61" si="124">SUM(R59:R60)</f>
        <v>1.8510000000354823</v>
      </c>
      <c r="S61" s="300">
        <f t="shared" ref="S61" si="125">SUM(S59:S60)</f>
        <v>1.6799999999982249</v>
      </c>
      <c r="T61" s="300">
        <f t="shared" si="116"/>
        <v>24.405000000124566</v>
      </c>
      <c r="U61" s="300"/>
      <c r="V61" s="300">
        <f>SUM(V59:V60)</f>
        <v>18.439000000091692</v>
      </c>
      <c r="W61" s="300">
        <f t="shared" ref="W61" si="126">SUM(W59:W60)</f>
        <v>1.6449999999987228</v>
      </c>
      <c r="X61" s="300">
        <f t="shared" ref="X61" si="127">SUM(X59:X60)</f>
        <v>1.5360000000024046</v>
      </c>
      <c r="Y61" s="300">
        <f t="shared" si="117"/>
        <v>21.620000000092819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10.370999999916034</v>
      </c>
      <c r="C64" s="300">
        <f t="shared" ref="C64:D65" si="128">SUM(C49,C54,C59)</f>
        <v>2.7280000000250597</v>
      </c>
      <c r="D64" s="300">
        <f t="shared" si="128"/>
        <v>1.1430000000082181</v>
      </c>
      <c r="E64" s="300">
        <f>SUM(B64:D64)</f>
        <v>14.241999999949311</v>
      </c>
      <c r="F64" s="300"/>
      <c r="G64" s="300">
        <f>SUM(G49,G54,G59)</f>
        <v>11.73199999982586</v>
      </c>
      <c r="H64" s="300">
        <f t="shared" ref="H64:I64" si="129">SUM(H49,H54,H59)</f>
        <v>3.025000000070917</v>
      </c>
      <c r="I64" s="300">
        <f t="shared" si="129"/>
        <v>1.8250000000166819</v>
      </c>
      <c r="J64" s="300">
        <f>SUM(G64:I64)</f>
        <v>16.58199999991346</v>
      </c>
      <c r="K64" s="300"/>
      <c r="L64" s="300">
        <f>SUM(L49,L54,L59)</f>
        <v>11.755999999879927</v>
      </c>
      <c r="M64" s="300">
        <f t="shared" ref="M64:N64" si="130">SUM(M49,M54,M59)</f>
        <v>3.9130000000558924</v>
      </c>
      <c r="N64" s="300">
        <f t="shared" si="130"/>
        <v>1.6739999999817039</v>
      </c>
      <c r="O64" s="300">
        <f>SUM(L64:N64)</f>
        <v>17.342999999917524</v>
      </c>
      <c r="P64" s="300"/>
      <c r="Q64" s="300">
        <f>SUM(Q49,Q54,Q59)</f>
        <v>10.680000000121131</v>
      </c>
      <c r="R64" s="300">
        <f t="shared" ref="R64:S64" si="131">SUM(R49,R54,R59)</f>
        <v>3.7360000001117419</v>
      </c>
      <c r="S64" s="300">
        <f t="shared" si="131"/>
        <v>1.616999999995554</v>
      </c>
      <c r="T64" s="300">
        <f>SUM(Q64:S64)</f>
        <v>16.033000000228427</v>
      </c>
      <c r="U64" s="300"/>
      <c r="V64" s="300">
        <f>SUM(V49,V54,V59)</f>
        <v>7.8239999999972829</v>
      </c>
      <c r="W64" s="300">
        <f t="shared" ref="W64:X64" si="132">SUM(W49,W54,W59)</f>
        <v>2.8880000000052144</v>
      </c>
      <c r="X64" s="300">
        <f t="shared" si="132"/>
        <v>1.3539999999962091</v>
      </c>
      <c r="Y64" s="300">
        <f>SUM(V64:X64)</f>
        <v>12.065999999998706</v>
      </c>
    </row>
    <row r="65" spans="1:25" x14ac:dyDescent="0.2">
      <c r="A65" s="260" t="s">
        <v>355</v>
      </c>
      <c r="B65" s="300">
        <f>SUM(B50,B55,B60)</f>
        <v>40.557999999847823</v>
      </c>
      <c r="C65" s="300">
        <f t="shared" si="128"/>
        <v>1.3749999999970763</v>
      </c>
      <c r="D65" s="300">
        <f t="shared" si="128"/>
        <v>2.8510000000170095</v>
      </c>
      <c r="E65" s="300">
        <f t="shared" ref="E65:E66" si="133">SUM(B65:D65)</f>
        <v>44.783999999861912</v>
      </c>
      <c r="F65" s="300"/>
      <c r="G65" s="300">
        <f>SUM(G50,G55,G60)</f>
        <v>48.183999999883511</v>
      </c>
      <c r="H65" s="300">
        <f t="shared" ref="H65:I65" si="134">SUM(H50,H55,H60)</f>
        <v>1.4679999999958364</v>
      </c>
      <c r="I65" s="300">
        <f t="shared" si="134"/>
        <v>3.7580000000281983</v>
      </c>
      <c r="J65" s="300">
        <f t="shared" ref="J65:J66" si="135">SUM(G65:I65)</f>
        <v>53.409999999907548</v>
      </c>
      <c r="K65" s="300"/>
      <c r="L65" s="300">
        <f>SUM(L50,L55,L60)</f>
        <v>46.709999999900838</v>
      </c>
      <c r="M65" s="300">
        <f t="shared" ref="M65:N65" si="136">SUM(M50,M55,M60)</f>
        <v>1.5229999999945374</v>
      </c>
      <c r="N65" s="300">
        <f t="shared" si="136"/>
        <v>2.4200000000108357</v>
      </c>
      <c r="O65" s="300">
        <f t="shared" ref="O65:O66" si="137">SUM(L65:N65)</f>
        <v>50.652999999906214</v>
      </c>
      <c r="P65" s="300"/>
      <c r="Q65" s="300">
        <f>SUM(Q50,Q55,Q60)</f>
        <v>44.732000000073818</v>
      </c>
      <c r="R65" s="300">
        <f t="shared" ref="R65:S65" si="138">SUM(R50,R55,R60)</f>
        <v>1.4859999999941536</v>
      </c>
      <c r="S65" s="300">
        <f t="shared" si="138"/>
        <v>2.4290000000178709</v>
      </c>
      <c r="T65" s="300">
        <f t="shared" ref="T65:T66" si="139">SUM(Q65:S65)</f>
        <v>48.647000000085846</v>
      </c>
      <c r="U65" s="300"/>
      <c r="V65" s="300">
        <f>SUM(V50,V55,V60)</f>
        <v>34.877000000149984</v>
      </c>
      <c r="W65" s="300">
        <f t="shared" ref="W65:X65" si="140">SUM(W50,W55,W60)</f>
        <v>1.2149999999900252</v>
      </c>
      <c r="X65" s="300">
        <f t="shared" si="140"/>
        <v>2.0400000000146221</v>
      </c>
      <c r="Y65" s="300">
        <f t="shared" ref="Y65:Y66" si="141">SUM(V65:X65)</f>
        <v>38.132000000154633</v>
      </c>
    </row>
    <row r="66" spans="1:25" x14ac:dyDescent="0.2">
      <c r="A66" s="264" t="s">
        <v>354</v>
      </c>
      <c r="B66" s="301">
        <f>SUM(B64:B65)</f>
        <v>50.92899999976386</v>
      </c>
      <c r="C66" s="301">
        <f t="shared" ref="C66" si="142">SUM(C64:C65)</f>
        <v>4.1030000000221358</v>
      </c>
      <c r="D66" s="301">
        <f t="shared" ref="D66" si="143">SUM(D64:D65)</f>
        <v>3.9940000000252276</v>
      </c>
      <c r="E66" s="301">
        <f t="shared" si="133"/>
        <v>59.025999999811219</v>
      </c>
      <c r="F66" s="301"/>
      <c r="G66" s="301">
        <f>SUM(G64:G65)</f>
        <v>59.915999999709371</v>
      </c>
      <c r="H66" s="301">
        <f t="shared" ref="H66" si="144">SUM(H64:H65)</f>
        <v>4.4930000000667532</v>
      </c>
      <c r="I66" s="301">
        <f t="shared" ref="I66" si="145">SUM(I64:I65)</f>
        <v>5.5830000000448798</v>
      </c>
      <c r="J66" s="301">
        <f t="shared" si="135"/>
        <v>69.991999999821005</v>
      </c>
      <c r="K66" s="301"/>
      <c r="L66" s="301">
        <f>SUM(L64:L65)</f>
        <v>58.465999999780763</v>
      </c>
      <c r="M66" s="301">
        <f t="shared" ref="M66" si="146">SUM(M64:M65)</f>
        <v>5.4360000000504298</v>
      </c>
      <c r="N66" s="301">
        <f t="shared" ref="N66" si="147">SUM(N64:N65)</f>
        <v>4.0939999999925396</v>
      </c>
      <c r="O66" s="301">
        <f t="shared" si="137"/>
        <v>67.995999999823724</v>
      </c>
      <c r="P66" s="301"/>
      <c r="Q66" s="301">
        <f>SUM(Q64:Q65)</f>
        <v>55.412000000194951</v>
      </c>
      <c r="R66" s="301">
        <f t="shared" ref="R66" si="148">SUM(R64:R65)</f>
        <v>5.2220000001058953</v>
      </c>
      <c r="S66" s="301">
        <f t="shared" ref="S66" si="149">SUM(S64:S65)</f>
        <v>4.0460000000134251</v>
      </c>
      <c r="T66" s="301">
        <f t="shared" si="139"/>
        <v>64.680000000314266</v>
      </c>
      <c r="U66" s="301"/>
      <c r="V66" s="301">
        <f>SUM(V64:V65)</f>
        <v>42.701000000147268</v>
      </c>
      <c r="W66" s="301">
        <f t="shared" ref="W66" si="150">SUM(W64:W65)</f>
        <v>4.1029999999952391</v>
      </c>
      <c r="X66" s="301">
        <f t="shared" ref="X66" si="151">SUM(X64:X65)</f>
        <v>3.3940000000108315</v>
      </c>
      <c r="Y66" s="301">
        <f t="shared" si="141"/>
        <v>50.198000000153343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0.65899999999502834</v>
      </c>
      <c r="C74" s="300">
        <v>0.12400000000215049</v>
      </c>
      <c r="D74" s="300">
        <v>0.54000000000827619</v>
      </c>
      <c r="E74" s="300">
        <f>SUM(B74:D74)</f>
        <v>1.3230000000054551</v>
      </c>
      <c r="F74" s="300"/>
      <c r="G74" s="300">
        <v>0.83699999999005881</v>
      </c>
      <c r="H74" s="300">
        <v>0.65900000001770587</v>
      </c>
      <c r="I74" s="300">
        <v>0.90900000000989667</v>
      </c>
      <c r="J74" s="300">
        <f>SUM(G74:I74)</f>
        <v>2.4050000000176612</v>
      </c>
      <c r="K74" s="300"/>
      <c r="L74" s="300">
        <v>0.76699999999276003</v>
      </c>
      <c r="M74" s="300">
        <v>0.91700000001874504</v>
      </c>
      <c r="N74" s="300">
        <v>0.93699999997895989</v>
      </c>
      <c r="O74" s="300">
        <f>SUM(L74:N74)</f>
        <v>2.620999999990465</v>
      </c>
      <c r="P74" s="300"/>
      <c r="Q74" s="300">
        <v>0.6950000000150891</v>
      </c>
      <c r="R74" s="300">
        <v>0.80400000003428662</v>
      </c>
      <c r="S74" s="300">
        <v>0.83199999999444563</v>
      </c>
      <c r="T74" s="300">
        <f>SUM(Q74:S74)</f>
        <v>2.3310000000438214</v>
      </c>
      <c r="U74" s="300"/>
      <c r="V74" s="300">
        <v>0.63799999999908186</v>
      </c>
      <c r="W74" s="300">
        <v>0.73200000000457088</v>
      </c>
      <c r="X74" s="300">
        <v>0.7450000000077337</v>
      </c>
      <c r="Y74" s="300">
        <f>SUM(V74:X74)</f>
        <v>2.1150000000113867</v>
      </c>
    </row>
    <row r="75" spans="1:25" x14ac:dyDescent="0.2">
      <c r="A75" s="260" t="s">
        <v>355</v>
      </c>
      <c r="B75" s="300">
        <v>1.3270000000003919</v>
      </c>
      <c r="C75" s="300">
        <v>7.5000000000600933E-2</v>
      </c>
      <c r="D75" s="300">
        <v>0.23000000000342763</v>
      </c>
      <c r="E75" s="300">
        <f t="shared" ref="E75:E76" si="152">SUM(B75:D75)</f>
        <v>1.6320000000044206</v>
      </c>
      <c r="F75" s="300"/>
      <c r="G75" s="300">
        <v>2.4160000000023398</v>
      </c>
      <c r="H75" s="300">
        <v>0.25200000000170991</v>
      </c>
      <c r="I75" s="300">
        <v>0.222000000001293</v>
      </c>
      <c r="J75" s="300">
        <f t="shared" ref="J75:J76" si="153">SUM(G75:I75)</f>
        <v>2.890000000005343</v>
      </c>
      <c r="K75" s="300"/>
      <c r="L75" s="300">
        <v>2.3669999999983076</v>
      </c>
      <c r="M75" s="300">
        <v>0.34099999999858377</v>
      </c>
      <c r="N75" s="300">
        <v>0.29300000000273613</v>
      </c>
      <c r="O75" s="300">
        <f t="shared" ref="O75:O76" si="154">SUM(L75:N75)</f>
        <v>3.0009999999996277</v>
      </c>
      <c r="P75" s="300"/>
      <c r="Q75" s="300">
        <v>2.1550000000095992</v>
      </c>
      <c r="R75" s="300">
        <v>0.29999999999960736</v>
      </c>
      <c r="S75" s="300">
        <v>0.26600000000601831</v>
      </c>
      <c r="T75" s="300">
        <f t="shared" ref="T75:T76" si="155">SUM(Q75:S75)</f>
        <v>2.7210000000152248</v>
      </c>
      <c r="U75" s="300"/>
      <c r="V75" s="300">
        <v>1.9410000000106169</v>
      </c>
      <c r="W75" s="300">
        <v>0.27899999999953418</v>
      </c>
      <c r="X75" s="300">
        <v>0.23500000000302726</v>
      </c>
      <c r="Y75" s="300">
        <f t="shared" ref="Y75:Y76" si="156">SUM(V75:X75)</f>
        <v>2.4550000000131784</v>
      </c>
    </row>
    <row r="76" spans="1:25" x14ac:dyDescent="0.2">
      <c r="A76" s="260" t="s">
        <v>354</v>
      </c>
      <c r="B76" s="300">
        <f>SUM(B74:B75)</f>
        <v>1.9859999999954203</v>
      </c>
      <c r="C76" s="300">
        <f t="shared" ref="C76" si="157">SUM(C74:C75)</f>
        <v>0.19900000000275142</v>
      </c>
      <c r="D76" s="300">
        <f t="shared" ref="D76" si="158">SUM(D74:D75)</f>
        <v>0.77000000001170377</v>
      </c>
      <c r="E76" s="300">
        <f t="shared" si="152"/>
        <v>2.9550000000098757</v>
      </c>
      <c r="F76" s="300"/>
      <c r="G76" s="300">
        <f>SUM(G74:G75)</f>
        <v>3.2529999999923986</v>
      </c>
      <c r="H76" s="300">
        <f t="shared" ref="H76" si="159">SUM(H74:H75)</f>
        <v>0.91100000001941583</v>
      </c>
      <c r="I76" s="300">
        <f t="shared" ref="I76" si="160">SUM(I74:I75)</f>
        <v>1.1310000000111897</v>
      </c>
      <c r="J76" s="300">
        <f t="shared" si="153"/>
        <v>5.2950000000230038</v>
      </c>
      <c r="K76" s="300"/>
      <c r="L76" s="300">
        <f>SUM(L74:L75)</f>
        <v>3.1339999999910675</v>
      </c>
      <c r="M76" s="300">
        <f t="shared" ref="M76" si="161">SUM(M74:M75)</f>
        <v>1.2580000000173288</v>
      </c>
      <c r="N76" s="300">
        <f t="shared" ref="N76" si="162">SUM(N74:N75)</f>
        <v>1.229999999981696</v>
      </c>
      <c r="O76" s="300">
        <f t="shared" si="154"/>
        <v>5.6219999999900923</v>
      </c>
      <c r="P76" s="300"/>
      <c r="Q76" s="300">
        <f>SUM(Q74:Q75)</f>
        <v>2.8500000000246883</v>
      </c>
      <c r="R76" s="300">
        <f t="shared" ref="R76" si="163">SUM(R74:R75)</f>
        <v>1.1040000000338939</v>
      </c>
      <c r="S76" s="300">
        <f t="shared" ref="S76" si="164">SUM(S74:S75)</f>
        <v>1.0980000000004639</v>
      </c>
      <c r="T76" s="300">
        <f t="shared" si="155"/>
        <v>5.0520000000590457</v>
      </c>
      <c r="U76" s="300"/>
      <c r="V76" s="300">
        <f>SUM(V74:V75)</f>
        <v>2.5790000000096986</v>
      </c>
      <c r="W76" s="300">
        <f t="shared" ref="W76" si="165">SUM(W74:W75)</f>
        <v>1.0110000000041051</v>
      </c>
      <c r="X76" s="300">
        <f t="shared" ref="X76" si="166">SUM(X74:X75)</f>
        <v>0.98000000001076093</v>
      </c>
      <c r="Y76" s="300">
        <f t="shared" si="156"/>
        <v>4.5700000000245646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0.6529999999954339</v>
      </c>
      <c r="C79" s="300">
        <v>0.32600000000632878</v>
      </c>
      <c r="D79" s="300">
        <v>0.34200000000486858</v>
      </c>
      <c r="E79" s="300">
        <f>SUM(B79:D79)</f>
        <v>1.3210000000066313</v>
      </c>
      <c r="F79" s="300"/>
      <c r="G79" s="300">
        <v>1.8199999999886305</v>
      </c>
      <c r="H79" s="300">
        <v>6.5000000002054165E-2</v>
      </c>
      <c r="I79" s="300">
        <v>0.76500000000677981</v>
      </c>
      <c r="J79" s="300">
        <f>SUM(G79:I79)</f>
        <v>2.6499999999974646</v>
      </c>
      <c r="K79" s="300"/>
      <c r="L79" s="300">
        <v>1.6679999999918937</v>
      </c>
      <c r="M79" s="300">
        <v>9.100000000217251E-2</v>
      </c>
      <c r="N79" s="300">
        <v>0.70199999998359874</v>
      </c>
      <c r="O79" s="300">
        <f>SUM(L79:N79)</f>
        <v>2.4609999999776648</v>
      </c>
      <c r="P79" s="300"/>
      <c r="Q79" s="300">
        <v>1.5110000000081292</v>
      </c>
      <c r="R79" s="300">
        <v>7.9000000003648471E-2</v>
      </c>
      <c r="S79" s="300">
        <v>0.62299999999456246</v>
      </c>
      <c r="T79" s="300">
        <f>SUM(Q79:S79)</f>
        <v>2.2130000000063399</v>
      </c>
      <c r="U79" s="300"/>
      <c r="V79" s="300">
        <v>1.3880000000071597</v>
      </c>
      <c r="W79" s="300">
        <v>7.2000000000380829E-2</v>
      </c>
      <c r="X79" s="300">
        <v>0.55800000000447192</v>
      </c>
      <c r="Y79" s="300">
        <f>SUM(V79:X79)</f>
        <v>2.0180000000120124</v>
      </c>
    </row>
    <row r="80" spans="1:25" x14ac:dyDescent="0.2">
      <c r="A80" s="260" t="s">
        <v>355</v>
      </c>
      <c r="B80" s="300">
        <v>0.4210000000003537</v>
      </c>
      <c r="C80" s="300">
        <v>9.8000000001171539E-2</v>
      </c>
      <c r="D80" s="300">
        <v>0.11000000000138319</v>
      </c>
      <c r="E80" s="300">
        <f t="shared" ref="E80:E81" si="167">SUM(B80:D80)</f>
        <v>0.62900000000290845</v>
      </c>
      <c r="F80" s="300"/>
      <c r="G80" s="300">
        <v>1.2640000000012503</v>
      </c>
      <c r="H80" s="300">
        <v>3.6000000000383933E-2</v>
      </c>
      <c r="I80" s="300">
        <v>0.12100000000118497</v>
      </c>
      <c r="J80" s="300">
        <f t="shared" ref="J80:J81" si="168">SUM(G80:I80)</f>
        <v>1.4210000000028193</v>
      </c>
      <c r="K80" s="300"/>
      <c r="L80" s="300">
        <v>1.2389999999998929</v>
      </c>
      <c r="M80" s="300">
        <v>4.9000000000007891E-2</v>
      </c>
      <c r="N80" s="300">
        <v>0.26900000000169194</v>
      </c>
      <c r="O80" s="300">
        <f t="shared" ref="O80:O81" si="169">SUM(L80:N80)</f>
        <v>1.5570000000015927</v>
      </c>
      <c r="P80" s="300"/>
      <c r="Q80" s="300">
        <v>1.1280000000019983</v>
      </c>
      <c r="R80" s="300">
        <v>4.3000000000150772E-2</v>
      </c>
      <c r="S80" s="300">
        <v>0.25000000000315831</v>
      </c>
      <c r="T80" s="300">
        <f t="shared" ref="T80:T81" si="170">SUM(Q80:S80)</f>
        <v>1.4210000000053074</v>
      </c>
      <c r="U80" s="300"/>
      <c r="V80" s="300">
        <v>1.016000000000683</v>
      </c>
      <c r="W80" s="300">
        <v>4.0000000000322083E-2</v>
      </c>
      <c r="X80" s="300">
        <v>0.23200000000216633</v>
      </c>
      <c r="Y80" s="300">
        <f t="shared" ref="Y80:Y81" si="171">SUM(V80:X80)</f>
        <v>1.2880000000031713</v>
      </c>
    </row>
    <row r="81" spans="1:25" x14ac:dyDescent="0.2">
      <c r="A81" s="260" t="s">
        <v>354</v>
      </c>
      <c r="B81" s="300">
        <f>SUM(B79:B80)</f>
        <v>1.0739999999957877</v>
      </c>
      <c r="C81" s="300">
        <f t="shared" ref="C81" si="172">SUM(C79:C80)</f>
        <v>0.42400000000750032</v>
      </c>
      <c r="D81" s="300">
        <f t="shared" ref="D81" si="173">SUM(D79:D80)</f>
        <v>0.45200000000625173</v>
      </c>
      <c r="E81" s="300">
        <f t="shared" si="167"/>
        <v>1.9500000000095397</v>
      </c>
      <c r="F81" s="300"/>
      <c r="G81" s="300">
        <f>SUM(G79:G80)</f>
        <v>3.0839999999898806</v>
      </c>
      <c r="H81" s="300">
        <f t="shared" ref="H81" si="174">SUM(H79:H80)</f>
        <v>0.1010000000024381</v>
      </c>
      <c r="I81" s="300">
        <f t="shared" ref="I81" si="175">SUM(I79:I80)</f>
        <v>0.88600000000796475</v>
      </c>
      <c r="J81" s="300">
        <f t="shared" si="168"/>
        <v>4.0710000000002831</v>
      </c>
      <c r="K81" s="300"/>
      <c r="L81" s="300">
        <f>SUM(L79:L80)</f>
        <v>2.9069999999917866</v>
      </c>
      <c r="M81" s="300">
        <f t="shared" ref="M81" si="176">SUM(M79:M80)</f>
        <v>0.14000000000218041</v>
      </c>
      <c r="N81" s="300">
        <f t="shared" ref="N81" si="177">SUM(N79:N80)</f>
        <v>0.97099999998529074</v>
      </c>
      <c r="O81" s="300">
        <f t="shared" si="169"/>
        <v>4.0179999999792582</v>
      </c>
      <c r="P81" s="300"/>
      <c r="Q81" s="300">
        <f>SUM(Q79:Q80)</f>
        <v>2.6390000000101272</v>
      </c>
      <c r="R81" s="300">
        <f t="shared" ref="R81" si="178">SUM(R79:R80)</f>
        <v>0.12200000000379924</v>
      </c>
      <c r="S81" s="300">
        <f t="shared" ref="S81" si="179">SUM(S79:S80)</f>
        <v>0.87299999999772071</v>
      </c>
      <c r="T81" s="300">
        <f t="shared" si="170"/>
        <v>3.634000000011647</v>
      </c>
      <c r="U81" s="300"/>
      <c r="V81" s="300">
        <f>SUM(V79:V80)</f>
        <v>2.4040000000078425</v>
      </c>
      <c r="W81" s="300">
        <f t="shared" ref="W81" si="180">SUM(W79:W80)</f>
        <v>0.11200000000070291</v>
      </c>
      <c r="X81" s="300">
        <f t="shared" ref="X81" si="181">SUM(X79:X80)</f>
        <v>0.79000000000663828</v>
      </c>
      <c r="Y81" s="300">
        <f t="shared" si="171"/>
        <v>3.3060000000151839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0.52699999999498159</v>
      </c>
      <c r="C84" s="300">
        <v>0.94800000001169649</v>
      </c>
      <c r="D84" s="300">
        <v>8.2000000002222739E-2</v>
      </c>
      <c r="E84" s="300">
        <f>SUM(B84:D84)</f>
        <v>1.5570000000089008</v>
      </c>
      <c r="F84" s="300"/>
      <c r="G84" s="300">
        <v>1.2429999999757464</v>
      </c>
      <c r="H84" s="300">
        <v>0.66500000002036541</v>
      </c>
      <c r="I84" s="300">
        <v>0.38700000001390006</v>
      </c>
      <c r="J84" s="300">
        <f>SUM(G84:I84)</f>
        <v>2.2950000000100119</v>
      </c>
      <c r="K84" s="300"/>
      <c r="L84" s="300">
        <v>1.142999999984645</v>
      </c>
      <c r="M84" s="300">
        <v>0.64600000001302071</v>
      </c>
      <c r="N84" s="300">
        <v>0.1269999999977785</v>
      </c>
      <c r="O84" s="300">
        <f>SUM(L84:N84)</f>
        <v>1.915999999995444</v>
      </c>
      <c r="P84" s="300"/>
      <c r="Q84" s="300">
        <v>1.2400000000022073</v>
      </c>
      <c r="R84" s="300">
        <v>0.70400000002942575</v>
      </c>
      <c r="S84" s="300">
        <v>0.13800000000202076</v>
      </c>
      <c r="T84" s="300">
        <f>SUM(Q84:S84)</f>
        <v>2.0820000000336538</v>
      </c>
      <c r="U84" s="300"/>
      <c r="V84" s="300">
        <v>1.2149999999985914</v>
      </c>
      <c r="W84" s="300">
        <v>0.69700000000219997</v>
      </c>
      <c r="X84" s="300">
        <v>0.14600000000248409</v>
      </c>
      <c r="Y84" s="300">
        <f>SUM(V84:X84)</f>
        <v>2.0580000000032754</v>
      </c>
    </row>
    <row r="85" spans="1:25" x14ac:dyDescent="0.2">
      <c r="A85" s="260" t="s">
        <v>355</v>
      </c>
      <c r="B85" s="300">
        <v>3.5630000000200366</v>
      </c>
      <c r="C85" s="300">
        <v>0.41700000000690529</v>
      </c>
      <c r="D85" s="300">
        <v>0.87999999998418421</v>
      </c>
      <c r="E85" s="300">
        <f t="shared" ref="E85:E86" si="182">SUM(B85:D85)</f>
        <v>4.8600000000111265</v>
      </c>
      <c r="F85" s="300"/>
      <c r="G85" s="300">
        <v>7.3790000000499152</v>
      </c>
      <c r="H85" s="300">
        <v>0.5080000000075876</v>
      </c>
      <c r="I85" s="300">
        <v>0.89400000001589297</v>
      </c>
      <c r="J85" s="300">
        <f t="shared" ref="J85:J86" si="183">SUM(G85:I85)</f>
        <v>8.7810000000733961</v>
      </c>
      <c r="K85" s="300"/>
      <c r="L85" s="300">
        <v>7.1670000000209386</v>
      </c>
      <c r="M85" s="300">
        <v>0.44300000000145073</v>
      </c>
      <c r="N85" s="300">
        <v>1.8979999999721284</v>
      </c>
      <c r="O85" s="300">
        <f t="shared" ref="O85:O86" si="184">SUM(L85:N85)</f>
        <v>9.5079999999945173</v>
      </c>
      <c r="P85" s="300"/>
      <c r="Q85" s="300">
        <v>7.6200000000822321</v>
      </c>
      <c r="R85" s="300">
        <v>0.48800000000367499</v>
      </c>
      <c r="S85" s="300">
        <v>1.9259999999096478</v>
      </c>
      <c r="T85" s="300">
        <f t="shared" ref="T85:T86" si="185">SUM(Q85:S85)</f>
        <v>10.033999999995554</v>
      </c>
      <c r="U85" s="300"/>
      <c r="V85" s="300">
        <v>7.2860000001297891</v>
      </c>
      <c r="W85" s="300">
        <v>0.48900000000648625</v>
      </c>
      <c r="X85" s="300">
        <v>1.784999999954539</v>
      </c>
      <c r="Y85" s="300">
        <f t="shared" ref="Y85:Y86" si="186">SUM(V85:X85)</f>
        <v>9.560000000090815</v>
      </c>
    </row>
    <row r="86" spans="1:25" x14ac:dyDescent="0.2">
      <c r="A86" s="260" t="s">
        <v>354</v>
      </c>
      <c r="B86" s="300">
        <f>SUM(B84:B85)</f>
        <v>4.0900000000150181</v>
      </c>
      <c r="C86" s="300">
        <f t="shared" ref="C86" si="187">SUM(C84:C85)</f>
        <v>1.3650000000186018</v>
      </c>
      <c r="D86" s="300">
        <f t="shared" ref="D86" si="188">SUM(D84:D85)</f>
        <v>0.96199999998640695</v>
      </c>
      <c r="E86" s="300">
        <f t="shared" si="182"/>
        <v>6.4170000000200265</v>
      </c>
      <c r="F86" s="300"/>
      <c r="G86" s="300">
        <f>SUM(G84:G85)</f>
        <v>8.6220000000256611</v>
      </c>
      <c r="H86" s="300">
        <f t="shared" ref="H86" si="189">SUM(H84:H85)</f>
        <v>1.173000000027953</v>
      </c>
      <c r="I86" s="300">
        <f t="shared" ref="I86" si="190">SUM(I84:I85)</f>
        <v>1.281000000029793</v>
      </c>
      <c r="J86" s="300">
        <f t="shared" si="183"/>
        <v>11.076000000083408</v>
      </c>
      <c r="K86" s="300"/>
      <c r="L86" s="300">
        <f>SUM(L84:L85)</f>
        <v>8.3100000000055836</v>
      </c>
      <c r="M86" s="300">
        <f t="shared" ref="M86" si="191">SUM(M84:M85)</f>
        <v>1.0890000000144715</v>
      </c>
      <c r="N86" s="300">
        <f t="shared" ref="N86" si="192">SUM(N84:N85)</f>
        <v>2.0249999999699071</v>
      </c>
      <c r="O86" s="300">
        <f t="shared" si="184"/>
        <v>11.423999999989963</v>
      </c>
      <c r="P86" s="300"/>
      <c r="Q86" s="300">
        <f>SUM(Q84:Q85)</f>
        <v>8.8600000000844403</v>
      </c>
      <c r="R86" s="300">
        <f t="shared" ref="R86" si="193">SUM(R84:R85)</f>
        <v>1.1920000000331008</v>
      </c>
      <c r="S86" s="300">
        <f t="shared" ref="S86" si="194">SUM(S84:S85)</f>
        <v>2.0639999999116685</v>
      </c>
      <c r="T86" s="300">
        <f t="shared" si="185"/>
        <v>12.11600000002921</v>
      </c>
      <c r="U86" s="300"/>
      <c r="V86" s="300">
        <f>SUM(V84:V85)</f>
        <v>8.5010000001283803</v>
      </c>
      <c r="W86" s="300">
        <f t="shared" ref="W86" si="195">SUM(W84:W85)</f>
        <v>1.1860000000086863</v>
      </c>
      <c r="X86" s="300">
        <f t="shared" ref="X86" si="196">SUM(X84:X85)</f>
        <v>1.9309999999570231</v>
      </c>
      <c r="Y86" s="300">
        <f t="shared" si="186"/>
        <v>11.61800000009409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0.7349999999920549</v>
      </c>
      <c r="C89" s="300">
        <v>5.6000000000397947E-2</v>
      </c>
      <c r="D89" s="300">
        <v>0.16900000000158344</v>
      </c>
      <c r="E89" s="300">
        <f>SUM(B89:D89)</f>
        <v>0.95999999999403629</v>
      </c>
      <c r="F89" s="300"/>
      <c r="G89" s="300">
        <v>0.73199999998492715</v>
      </c>
      <c r="H89" s="300">
        <v>4.2000000000657803E-2</v>
      </c>
      <c r="I89" s="300">
        <v>0.17699999999909499</v>
      </c>
      <c r="J89" s="300">
        <f>SUM(G89:I89)</f>
        <v>0.95099999998467999</v>
      </c>
      <c r="K89" s="300"/>
      <c r="L89" s="300">
        <v>0.67299999999028148</v>
      </c>
      <c r="M89" s="300">
        <v>4.1000000000376416E-2</v>
      </c>
      <c r="N89" s="300">
        <v>0.11699999999579178</v>
      </c>
      <c r="O89" s="300">
        <f>SUM(L89:N89)</f>
        <v>0.83099999998644969</v>
      </c>
      <c r="P89" s="300"/>
      <c r="Q89" s="300">
        <v>0.73000000000514287</v>
      </c>
      <c r="R89" s="300">
        <v>4.5000000000852261E-2</v>
      </c>
      <c r="S89" s="300">
        <v>0.12699999999666073</v>
      </c>
      <c r="T89" s="300">
        <f>SUM(Q89:S89)</f>
        <v>0.90200000000265579</v>
      </c>
      <c r="U89" s="300"/>
      <c r="V89" s="300">
        <v>0.71599999999929387</v>
      </c>
      <c r="W89" s="300">
        <v>4.4000000000143251E-2</v>
      </c>
      <c r="X89" s="300">
        <v>0.13500000000099391</v>
      </c>
      <c r="Y89" s="300">
        <f>SUM(V89:X89)</f>
        <v>0.89500000000043101</v>
      </c>
    </row>
    <row r="90" spans="1:25" x14ac:dyDescent="0.2">
      <c r="A90" s="260" t="s">
        <v>355</v>
      </c>
      <c r="B90" s="300">
        <v>3.9369999999943772</v>
      </c>
      <c r="C90" s="300">
        <v>0.11700000000103854</v>
      </c>
      <c r="D90" s="300">
        <v>0.73800000001338018</v>
      </c>
      <c r="E90" s="300">
        <f t="shared" ref="E90:E91" si="197">SUM(B90:D90)</f>
        <v>4.7920000000087954</v>
      </c>
      <c r="F90" s="300"/>
      <c r="G90" s="300">
        <v>3.4449999999949474</v>
      </c>
      <c r="H90" s="300">
        <v>0.15500000000103625</v>
      </c>
      <c r="I90" s="300">
        <v>0.33700000000189323</v>
      </c>
      <c r="J90" s="300">
        <f t="shared" ref="J90:J91" si="198">SUM(G90:I90)</f>
        <v>3.9369999999978771</v>
      </c>
      <c r="K90" s="300"/>
      <c r="L90" s="300">
        <v>3.3459999999934271</v>
      </c>
      <c r="M90" s="300">
        <v>0.13500000000022699</v>
      </c>
      <c r="N90" s="300">
        <v>7.3000000001093773E-2</v>
      </c>
      <c r="O90" s="300">
        <f t="shared" ref="O90:O91" si="199">SUM(L90:N90)</f>
        <v>3.553999999994748</v>
      </c>
      <c r="P90" s="300"/>
      <c r="Q90" s="300">
        <v>3.5580000000010625</v>
      </c>
      <c r="R90" s="300">
        <v>0.14800000000044952</v>
      </c>
      <c r="S90" s="300">
        <v>8.6000000002996027E-2</v>
      </c>
      <c r="T90" s="300">
        <f t="shared" ref="T90:T91" si="200">SUM(Q90:S90)</f>
        <v>3.7920000000045082</v>
      </c>
      <c r="U90" s="300"/>
      <c r="V90" s="300">
        <v>3.401999999991677</v>
      </c>
      <c r="W90" s="300">
        <v>0.14900000000078695</v>
      </c>
      <c r="X90" s="300">
        <v>9.500000000247269E-2</v>
      </c>
      <c r="Y90" s="300">
        <f t="shared" ref="Y90:Y91" si="201">SUM(V90:X90)</f>
        <v>3.6459999999949368</v>
      </c>
    </row>
    <row r="91" spans="1:25" x14ac:dyDescent="0.2">
      <c r="A91" s="260" t="s">
        <v>354</v>
      </c>
      <c r="B91" s="300">
        <f>SUM(B89:B90)</f>
        <v>4.6719999999864319</v>
      </c>
      <c r="C91" s="300">
        <f t="shared" ref="C91" si="202">SUM(C89:C90)</f>
        <v>0.17300000000143648</v>
      </c>
      <c r="D91" s="300">
        <f t="shared" ref="D91" si="203">SUM(D89:D90)</f>
        <v>0.90700000001496361</v>
      </c>
      <c r="E91" s="300">
        <f t="shared" si="197"/>
        <v>5.7520000000028322</v>
      </c>
      <c r="F91" s="300"/>
      <c r="G91" s="300">
        <f>SUM(G89:G90)</f>
        <v>4.1769999999798744</v>
      </c>
      <c r="H91" s="300">
        <f t="shared" ref="H91" si="204">SUM(H89:H90)</f>
        <v>0.19700000000169404</v>
      </c>
      <c r="I91" s="300">
        <f t="shared" ref="I91" si="205">SUM(I89:I90)</f>
        <v>0.51400000000098822</v>
      </c>
      <c r="J91" s="300">
        <f t="shared" si="198"/>
        <v>4.8879999999825561</v>
      </c>
      <c r="K91" s="300"/>
      <c r="L91" s="300">
        <f>SUM(L89:L90)</f>
        <v>4.0189999999837083</v>
      </c>
      <c r="M91" s="300">
        <f t="shared" ref="M91" si="206">SUM(M89:M90)</f>
        <v>0.1760000000006034</v>
      </c>
      <c r="N91" s="300">
        <f t="shared" ref="N91" si="207">SUM(N89:N90)</f>
        <v>0.18999999999688555</v>
      </c>
      <c r="O91" s="300">
        <f t="shared" si="199"/>
        <v>4.384999999981197</v>
      </c>
      <c r="P91" s="300"/>
      <c r="Q91" s="300">
        <f>SUM(Q89:Q90)</f>
        <v>4.2880000000062051</v>
      </c>
      <c r="R91" s="300">
        <f t="shared" ref="R91" si="208">SUM(R89:R90)</f>
        <v>0.1930000000013018</v>
      </c>
      <c r="S91" s="300">
        <f t="shared" ref="S91" si="209">SUM(S89:S90)</f>
        <v>0.21299999999965674</v>
      </c>
      <c r="T91" s="300">
        <f t="shared" si="200"/>
        <v>4.6940000000071631</v>
      </c>
      <c r="U91" s="300"/>
      <c r="V91" s="300">
        <f>SUM(V89:V90)</f>
        <v>4.1179999999909711</v>
      </c>
      <c r="W91" s="300">
        <f t="shared" ref="W91" si="210">SUM(W89:W90)</f>
        <v>0.19300000000093021</v>
      </c>
      <c r="X91" s="300">
        <f t="shared" ref="X91" si="211">SUM(X89:X90)</f>
        <v>0.2300000000034666</v>
      </c>
      <c r="Y91" s="300">
        <f t="shared" si="201"/>
        <v>4.5409999999953685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3.4649999999598089</v>
      </c>
      <c r="C94" s="300">
        <v>1.2130000000043397</v>
      </c>
      <c r="D94" s="300">
        <v>1.2590000000117756</v>
      </c>
      <c r="E94" s="300">
        <f>SUM(B94:D94)</f>
        <v>5.9369999999759244</v>
      </c>
      <c r="F94" s="300"/>
      <c r="G94" s="300">
        <v>2.1889999999510761</v>
      </c>
      <c r="H94" s="300">
        <v>0.80500000000907601</v>
      </c>
      <c r="I94" s="300">
        <v>7.4999999999613265E-2</v>
      </c>
      <c r="J94" s="300">
        <f>SUM(G94:I94)</f>
        <v>3.0689999999597655</v>
      </c>
      <c r="K94" s="300"/>
      <c r="L94" s="300">
        <v>1.89099999997089</v>
      </c>
      <c r="M94" s="300">
        <v>0.9280000000049714</v>
      </c>
      <c r="N94" s="300">
        <v>0.43299999998441147</v>
      </c>
      <c r="O94" s="300">
        <f>SUM(L94:N94)</f>
        <v>3.2519999999602729</v>
      </c>
      <c r="P94" s="300"/>
      <c r="Q94" s="300">
        <v>1.7510000000096373</v>
      </c>
      <c r="R94" s="300">
        <v>0.86400000001017108</v>
      </c>
      <c r="S94" s="300">
        <v>0.39799999998952307</v>
      </c>
      <c r="T94" s="300">
        <f>SUM(Q94:S94)</f>
        <v>3.0130000000093315</v>
      </c>
      <c r="U94" s="300"/>
      <c r="V94" s="300">
        <v>1.4829999999982297</v>
      </c>
      <c r="W94" s="300">
        <v>0.73800000000217914</v>
      </c>
      <c r="X94" s="300">
        <v>0.33400000000245683</v>
      </c>
      <c r="Y94" s="300">
        <f>SUM(V94:X94)</f>
        <v>2.5550000000028654</v>
      </c>
    </row>
    <row r="95" spans="1:25" x14ac:dyDescent="0.2">
      <c r="A95" s="260" t="s">
        <v>355</v>
      </c>
      <c r="B95" s="300">
        <v>10.152999999952748</v>
      </c>
      <c r="C95" s="300">
        <v>0.21900000000208733</v>
      </c>
      <c r="D95" s="300">
        <v>1.5980000000397874</v>
      </c>
      <c r="E95" s="300">
        <f t="shared" ref="E95:E96" si="212">SUM(B95:D95)</f>
        <v>11.969999999994622</v>
      </c>
      <c r="F95" s="300"/>
      <c r="G95" s="300">
        <v>6.411999999973709</v>
      </c>
      <c r="H95" s="300">
        <v>0.3880000000028162</v>
      </c>
      <c r="I95" s="300">
        <v>0.33900000000091368</v>
      </c>
      <c r="J95" s="300">
        <f t="shared" ref="J95:J96" si="213">SUM(G95:I95)</f>
        <v>7.1389999999774387</v>
      </c>
      <c r="K95" s="300"/>
      <c r="L95" s="300">
        <v>5.9419999999802293</v>
      </c>
      <c r="M95" s="300">
        <v>0.3230000000006289</v>
      </c>
      <c r="N95" s="300">
        <v>0.46500000001061148</v>
      </c>
      <c r="O95" s="300">
        <f t="shared" ref="O95:O96" si="214">SUM(L95:N95)</f>
        <v>6.7299999999914704</v>
      </c>
      <c r="P95" s="300"/>
      <c r="Q95" s="300">
        <v>5.3069999999918114</v>
      </c>
      <c r="R95" s="300">
        <v>0.29800000000100635</v>
      </c>
      <c r="S95" s="300">
        <v>0.43600000002390249</v>
      </c>
      <c r="T95" s="300">
        <f t="shared" ref="T95:T96" si="215">SUM(Q95:S95)</f>
        <v>6.0410000000167203</v>
      </c>
      <c r="U95" s="300"/>
      <c r="V95" s="300">
        <v>4.1809999999831895</v>
      </c>
      <c r="W95" s="300">
        <v>0.25100000000134232</v>
      </c>
      <c r="X95" s="300">
        <v>0.38100000001511863</v>
      </c>
      <c r="Y95" s="300">
        <f t="shared" ref="Y95:Y96" si="216">SUM(V95:X95)</f>
        <v>4.8129999999996507</v>
      </c>
    </row>
    <row r="96" spans="1:25" x14ac:dyDescent="0.2">
      <c r="A96" s="260" t="s">
        <v>354</v>
      </c>
      <c r="B96" s="300">
        <f>SUM(B94:B95)</f>
        <v>13.617999999912556</v>
      </c>
      <c r="C96" s="300">
        <f t="shared" ref="C96" si="217">SUM(C94:C95)</f>
        <v>1.432000000006427</v>
      </c>
      <c r="D96" s="300">
        <f t="shared" ref="D96" si="218">SUM(D94:D95)</f>
        <v>2.857000000051563</v>
      </c>
      <c r="E96" s="300">
        <f t="shared" si="212"/>
        <v>17.906999999970544</v>
      </c>
      <c r="F96" s="300"/>
      <c r="G96" s="300">
        <f>SUM(G94:G95)</f>
        <v>8.6009999999247846</v>
      </c>
      <c r="H96" s="300">
        <f t="shared" ref="H96" si="219">SUM(H94:H95)</f>
        <v>1.1930000000118923</v>
      </c>
      <c r="I96" s="300">
        <f t="shared" ref="I96" si="220">SUM(I94:I95)</f>
        <v>0.41400000000052695</v>
      </c>
      <c r="J96" s="300">
        <f t="shared" si="213"/>
        <v>10.207999999937204</v>
      </c>
      <c r="K96" s="300"/>
      <c r="L96" s="300">
        <f>SUM(L94:L95)</f>
        <v>7.8329999999511193</v>
      </c>
      <c r="M96" s="300">
        <f t="shared" ref="M96" si="221">SUM(M94:M95)</f>
        <v>1.2510000000056003</v>
      </c>
      <c r="N96" s="300">
        <f t="shared" ref="N96" si="222">SUM(N94:N95)</f>
        <v>0.897999999995023</v>
      </c>
      <c r="O96" s="300">
        <f t="shared" si="214"/>
        <v>9.9819999999517428</v>
      </c>
      <c r="P96" s="300"/>
      <c r="Q96" s="300">
        <f>SUM(Q94:Q95)</f>
        <v>7.0580000000014484</v>
      </c>
      <c r="R96" s="300">
        <f t="shared" ref="R96" si="223">SUM(R94:R95)</f>
        <v>1.1620000000111774</v>
      </c>
      <c r="S96" s="300">
        <f t="shared" ref="S96" si="224">SUM(S94:S95)</f>
        <v>0.83400000001342556</v>
      </c>
      <c r="T96" s="300">
        <f t="shared" si="215"/>
        <v>9.0540000000260505</v>
      </c>
      <c r="U96" s="300"/>
      <c r="V96" s="300">
        <f>SUM(V94:V95)</f>
        <v>5.663999999981419</v>
      </c>
      <c r="W96" s="300">
        <f t="shared" ref="W96" si="225">SUM(W94:W95)</f>
        <v>0.98900000000352151</v>
      </c>
      <c r="X96" s="300">
        <f t="shared" ref="X96" si="226">SUM(X94:X95)</f>
        <v>0.71500000001757547</v>
      </c>
      <c r="Y96" s="300">
        <f t="shared" si="216"/>
        <v>7.3680000000025156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3.4519999999662545</v>
      </c>
      <c r="C99" s="300">
        <v>0.61600000000736133</v>
      </c>
      <c r="D99" s="300">
        <v>0.41100000000156406</v>
      </c>
      <c r="E99" s="300">
        <f>SUM(B99:D99)</f>
        <v>4.4789999999751791</v>
      </c>
      <c r="F99" s="300"/>
      <c r="G99" s="300">
        <v>4.0789999999283983</v>
      </c>
      <c r="H99" s="300">
        <v>0.74600000001753664</v>
      </c>
      <c r="I99" s="300">
        <v>0.93600000000136685</v>
      </c>
      <c r="J99" s="300">
        <f>SUM(G99:I99)</f>
        <v>5.7609999999473018</v>
      </c>
      <c r="K99" s="300"/>
      <c r="L99" s="300">
        <v>3.7739999999523097</v>
      </c>
      <c r="M99" s="300">
        <v>1.1380000000180124</v>
      </c>
      <c r="N99" s="300">
        <v>0.7529999999937893</v>
      </c>
      <c r="O99" s="300">
        <f>SUM(L99:N99)</f>
        <v>5.6649999999641114</v>
      </c>
      <c r="P99" s="300"/>
      <c r="Q99" s="300">
        <v>3.662000000047986</v>
      </c>
      <c r="R99" s="300">
        <v>1.1140000000387791</v>
      </c>
      <c r="S99" s="300">
        <v>0.70399999999738383</v>
      </c>
      <c r="T99" s="300">
        <f>SUM(Q99:S99)</f>
        <v>5.4800000000841491</v>
      </c>
      <c r="U99" s="300"/>
      <c r="V99" s="300">
        <v>3.6929999999959779</v>
      </c>
      <c r="W99" s="300">
        <v>1.1280000000063053</v>
      </c>
      <c r="X99" s="300">
        <v>0.66600000000684256</v>
      </c>
      <c r="Y99" s="300">
        <f>SUM(V99:X99)</f>
        <v>5.4870000000091261</v>
      </c>
    </row>
    <row r="100" spans="1:25" x14ac:dyDescent="0.2">
      <c r="A100" s="260" t="s">
        <v>355</v>
      </c>
      <c r="B100" s="300">
        <v>7.8579999999846191</v>
      </c>
      <c r="C100" s="300">
        <v>0.13800000000161686</v>
      </c>
      <c r="D100" s="300">
        <v>0.70600000001176655</v>
      </c>
      <c r="E100" s="300">
        <f t="shared" ref="E100:E101" si="227">SUM(B100:D100)</f>
        <v>8.7019999999980033</v>
      </c>
      <c r="F100" s="300"/>
      <c r="G100" s="300">
        <v>9.4419999999868995</v>
      </c>
      <c r="H100" s="300">
        <v>0.16700000000150197</v>
      </c>
      <c r="I100" s="300">
        <v>0.85300000000475495</v>
      </c>
      <c r="J100" s="300">
        <f t="shared" ref="J100:J101" si="228">SUM(G100:I100)</f>
        <v>10.461999999993157</v>
      </c>
      <c r="K100" s="300"/>
      <c r="L100" s="300">
        <v>9.1139999999820898</v>
      </c>
      <c r="M100" s="300">
        <v>0.24400000000131397</v>
      </c>
      <c r="N100" s="300">
        <v>1.0230000000119928</v>
      </c>
      <c r="O100" s="300">
        <f t="shared" ref="O100:O101" si="229">SUM(L100:N100)</f>
        <v>10.380999999995396</v>
      </c>
      <c r="P100" s="300"/>
      <c r="Q100" s="300">
        <v>8.5290000000139976</v>
      </c>
      <c r="R100" s="300">
        <v>0.2400000000016711</v>
      </c>
      <c r="S100" s="300">
        <v>0.96400000001927211</v>
      </c>
      <c r="T100" s="300">
        <f t="shared" ref="T100:T101" si="230">SUM(Q100:S100)</f>
        <v>9.7330000000349415</v>
      </c>
      <c r="U100" s="300"/>
      <c r="V100" s="300">
        <v>8.0670000000032527</v>
      </c>
      <c r="W100" s="300">
        <v>0.24500000000369895</v>
      </c>
      <c r="X100" s="300">
        <v>0.93000000000672278</v>
      </c>
      <c r="Y100" s="300">
        <f t="shared" ref="Y100:Y101" si="231">SUM(V100:X100)</f>
        <v>9.2420000000136753</v>
      </c>
    </row>
    <row r="101" spans="1:25" x14ac:dyDescent="0.2">
      <c r="A101" s="260" t="s">
        <v>354</v>
      </c>
      <c r="B101" s="300">
        <f>SUM(B99:B100)</f>
        <v>11.309999999950874</v>
      </c>
      <c r="C101" s="300">
        <f t="shared" ref="C101" si="232">SUM(C99:C100)</f>
        <v>0.75400000000897816</v>
      </c>
      <c r="D101" s="300">
        <f t="shared" ref="D101" si="233">SUM(D99:D100)</f>
        <v>1.1170000000133307</v>
      </c>
      <c r="E101" s="300">
        <f t="shared" si="227"/>
        <v>13.180999999973182</v>
      </c>
      <c r="F101" s="300"/>
      <c r="G101" s="300">
        <f>SUM(G99:G100)</f>
        <v>13.520999999915297</v>
      </c>
      <c r="H101" s="300">
        <f t="shared" ref="H101" si="234">SUM(H99:H100)</f>
        <v>0.91300000001903858</v>
      </c>
      <c r="I101" s="300">
        <f t="shared" ref="I101" si="235">SUM(I99:I100)</f>
        <v>1.7890000000061219</v>
      </c>
      <c r="J101" s="300">
        <f t="shared" si="228"/>
        <v>16.222999999940459</v>
      </c>
      <c r="K101" s="300"/>
      <c r="L101" s="300">
        <f>SUM(L99:L100)</f>
        <v>12.887999999934399</v>
      </c>
      <c r="M101" s="300">
        <f t="shared" ref="M101" si="236">SUM(M99:M100)</f>
        <v>1.3820000000193264</v>
      </c>
      <c r="N101" s="300">
        <f t="shared" ref="N101" si="237">SUM(N99:N100)</f>
        <v>1.7760000000057821</v>
      </c>
      <c r="O101" s="300">
        <f t="shared" si="229"/>
        <v>16.045999999959509</v>
      </c>
      <c r="P101" s="300"/>
      <c r="Q101" s="300">
        <f>SUM(Q99:Q100)</f>
        <v>12.191000000061983</v>
      </c>
      <c r="R101" s="300">
        <f t="shared" ref="R101" si="238">SUM(R99:R100)</f>
        <v>1.3540000000404502</v>
      </c>
      <c r="S101" s="300">
        <f t="shared" ref="S101" si="239">SUM(S99:S100)</f>
        <v>1.6680000000166559</v>
      </c>
      <c r="T101" s="300">
        <f t="shared" si="230"/>
        <v>15.21300000011909</v>
      </c>
      <c r="U101" s="300"/>
      <c r="V101" s="300">
        <f>SUM(V99:V100)</f>
        <v>11.759999999999231</v>
      </c>
      <c r="W101" s="300">
        <f t="shared" ref="W101" si="240">SUM(W99:W100)</f>
        <v>1.3730000000100042</v>
      </c>
      <c r="X101" s="300">
        <f t="shared" ref="X101" si="241">SUM(X99:X100)</f>
        <v>1.5960000000135652</v>
      </c>
      <c r="Y101" s="300">
        <f t="shared" si="231"/>
        <v>14.729000000022801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1.8259999999822754</v>
      </c>
      <c r="C104" s="300">
        <v>0.47400000000208581</v>
      </c>
      <c r="D104" s="300">
        <v>0.52100000002046387</v>
      </c>
      <c r="E104" s="300">
        <f>SUM(B104:D104)</f>
        <v>2.8210000000048252</v>
      </c>
      <c r="F104" s="300"/>
      <c r="G104" s="300">
        <v>1.4499999999691027</v>
      </c>
      <c r="H104" s="300">
        <v>0.11900000000156796</v>
      </c>
      <c r="I104" s="300">
        <v>0.15500000001064104</v>
      </c>
      <c r="J104" s="300">
        <f>SUM(G104:I104)</f>
        <v>1.7239999999813116</v>
      </c>
      <c r="K104" s="300"/>
      <c r="L104" s="300">
        <v>1.4059999999800392</v>
      </c>
      <c r="M104" s="300">
        <v>0.16600000000113316</v>
      </c>
      <c r="N104" s="300">
        <v>0.12700000000048448</v>
      </c>
      <c r="O104" s="300">
        <f>SUM(L104:N104)</f>
        <v>1.698999999981657</v>
      </c>
      <c r="P104" s="300"/>
      <c r="Q104" s="300">
        <v>1.295999999991899</v>
      </c>
      <c r="R104" s="300">
        <v>0.16500000000337345</v>
      </c>
      <c r="S104" s="300">
        <v>0.12700000000632808</v>
      </c>
      <c r="T104" s="300">
        <f>SUM(Q104:S104)</f>
        <v>1.5880000000016006</v>
      </c>
      <c r="U104" s="300"/>
      <c r="V104" s="300">
        <v>1.0449999999993813</v>
      </c>
      <c r="W104" s="300">
        <v>0.15500000000062164</v>
      </c>
      <c r="X104" s="300">
        <v>0.11900000000248087</v>
      </c>
      <c r="Y104" s="300">
        <f>SUM(V104:X104)</f>
        <v>1.3190000000024837</v>
      </c>
    </row>
    <row r="105" spans="1:25" x14ac:dyDescent="0.2">
      <c r="A105" s="260" t="s">
        <v>355</v>
      </c>
      <c r="B105" s="300">
        <v>2.9759999999877329</v>
      </c>
      <c r="C105" s="300">
        <v>0.15900000000133035</v>
      </c>
      <c r="D105" s="300">
        <v>0.36700000000478655</v>
      </c>
      <c r="E105" s="300">
        <f t="shared" ref="E105:E106" si="242">SUM(B105:D105)</f>
        <v>3.5019999999938496</v>
      </c>
      <c r="F105" s="300"/>
      <c r="G105" s="300">
        <v>2.2569999999915122</v>
      </c>
      <c r="H105" s="300">
        <v>4.1000000000278564E-2</v>
      </c>
      <c r="I105" s="300">
        <v>0.28299999999913727</v>
      </c>
      <c r="J105" s="300">
        <f t="shared" ref="J105:J106" si="243">SUM(G105:I105)</f>
        <v>2.5809999999909277</v>
      </c>
      <c r="K105" s="300"/>
      <c r="L105" s="300">
        <v>2.351999999993359</v>
      </c>
      <c r="M105" s="300">
        <v>1.8000000000017165E-2</v>
      </c>
      <c r="N105" s="300">
        <v>0.38300000000477108</v>
      </c>
      <c r="O105" s="300">
        <f t="shared" ref="O105:O106" si="244">SUM(L105:N105)</f>
        <v>2.7529999999981474</v>
      </c>
      <c r="P105" s="300"/>
      <c r="Q105" s="300">
        <v>2.2019999999956661</v>
      </c>
      <c r="R105" s="300">
        <v>2.0000000000033789E-2</v>
      </c>
      <c r="S105" s="300">
        <v>0.37600000001295109</v>
      </c>
      <c r="T105" s="300">
        <f t="shared" ref="T105:T106" si="245">SUM(Q105:S105)</f>
        <v>2.5980000000086507</v>
      </c>
      <c r="U105" s="300"/>
      <c r="V105" s="300">
        <v>1.8519999999910715</v>
      </c>
      <c r="W105" s="300">
        <v>2.000000000002744E-2</v>
      </c>
      <c r="X105" s="300">
        <v>0.34500000000691061</v>
      </c>
      <c r="Y105" s="300">
        <f t="shared" ref="Y105:Y106" si="246">SUM(V105:X105)</f>
        <v>2.2169999999980097</v>
      </c>
    </row>
    <row r="106" spans="1:25" x14ac:dyDescent="0.2">
      <c r="A106" s="260" t="s">
        <v>354</v>
      </c>
      <c r="B106" s="300">
        <f>SUM(B104:B105)</f>
        <v>4.8019999999700085</v>
      </c>
      <c r="C106" s="300">
        <f t="shared" ref="C106" si="247">SUM(C104:C105)</f>
        <v>0.63300000000341616</v>
      </c>
      <c r="D106" s="300">
        <f t="shared" ref="D106" si="248">SUM(D104:D105)</f>
        <v>0.88800000002525037</v>
      </c>
      <c r="E106" s="300">
        <f t="shared" si="242"/>
        <v>6.3229999999986752</v>
      </c>
      <c r="F106" s="300"/>
      <c r="G106" s="300">
        <f>SUM(G104:G105)</f>
        <v>3.7069999999606149</v>
      </c>
      <c r="H106" s="300">
        <f t="shared" ref="H106" si="249">SUM(H104:H105)</f>
        <v>0.16000000000184653</v>
      </c>
      <c r="I106" s="300">
        <f t="shared" ref="I106" si="250">SUM(I104:I105)</f>
        <v>0.43800000000977835</v>
      </c>
      <c r="J106" s="300">
        <f t="shared" si="243"/>
        <v>4.3049999999722397</v>
      </c>
      <c r="K106" s="300"/>
      <c r="L106" s="300">
        <f>SUM(L104:L105)</f>
        <v>3.7579999999733982</v>
      </c>
      <c r="M106" s="300">
        <f t="shared" ref="M106" si="251">SUM(M104:M105)</f>
        <v>0.18400000000115033</v>
      </c>
      <c r="N106" s="300">
        <f t="shared" ref="N106" si="252">SUM(N104:N105)</f>
        <v>0.51000000000525558</v>
      </c>
      <c r="O106" s="300">
        <f t="shared" si="244"/>
        <v>4.4519999999798046</v>
      </c>
      <c r="P106" s="300"/>
      <c r="Q106" s="300">
        <f>SUM(Q104:Q105)</f>
        <v>3.4979999999875648</v>
      </c>
      <c r="R106" s="300">
        <f t="shared" ref="R106" si="253">SUM(R104:R105)</f>
        <v>0.18500000000340724</v>
      </c>
      <c r="S106" s="300">
        <f t="shared" ref="S106" si="254">SUM(S104:S105)</f>
        <v>0.50300000001927914</v>
      </c>
      <c r="T106" s="300">
        <f t="shared" si="245"/>
        <v>4.1860000000102513</v>
      </c>
      <c r="U106" s="300"/>
      <c r="V106" s="300">
        <f>SUM(V104:V105)</f>
        <v>2.8969999999904528</v>
      </c>
      <c r="W106" s="300">
        <f t="shared" ref="W106" si="255">SUM(W104:W105)</f>
        <v>0.17500000000064908</v>
      </c>
      <c r="X106" s="300">
        <f t="shared" ref="X106" si="256">SUM(X104:X105)</f>
        <v>0.46400000000939146</v>
      </c>
      <c r="Y106" s="300">
        <f t="shared" si="246"/>
        <v>3.5360000000004934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2.372999999978223</v>
      </c>
      <c r="C109" s="300">
        <v>0.40200000000604991</v>
      </c>
      <c r="D109" s="300">
        <v>0.57100000001298989</v>
      </c>
      <c r="E109" s="300">
        <f>SUM(B109:D109)</f>
        <v>3.3459999999972627</v>
      </c>
      <c r="F109" s="300"/>
      <c r="G109" s="300">
        <v>2.7839999999574316</v>
      </c>
      <c r="H109" s="300">
        <v>0.40800000001312436</v>
      </c>
      <c r="I109" s="300">
        <v>6.4000000001717253E-2</v>
      </c>
      <c r="J109" s="300">
        <f>SUM(G109:I109)</f>
        <v>3.2559999999722735</v>
      </c>
      <c r="K109" s="300"/>
      <c r="L109" s="300">
        <v>2.7529999999681114</v>
      </c>
      <c r="M109" s="300">
        <v>0.63900000001420565</v>
      </c>
      <c r="N109" s="300">
        <v>0.32599999999440665</v>
      </c>
      <c r="O109" s="300">
        <f>SUM(L109:N109)</f>
        <v>3.7179999999767239</v>
      </c>
      <c r="P109" s="300"/>
      <c r="Q109" s="300">
        <v>2.8400000000572931</v>
      </c>
      <c r="R109" s="300">
        <v>0.6870000000321288</v>
      </c>
      <c r="S109" s="300">
        <v>0.33500000000206787</v>
      </c>
      <c r="T109" s="300">
        <f>SUM(Q109:S109)</f>
        <v>3.8620000000914896</v>
      </c>
      <c r="U109" s="300"/>
      <c r="V109" s="300">
        <v>2.5099999999957268</v>
      </c>
      <c r="W109" s="300">
        <v>0.65900000000322689</v>
      </c>
      <c r="X109" s="300">
        <v>0.2950000000049125</v>
      </c>
      <c r="Y109" s="300">
        <f>SUM(V109:X109)</f>
        <v>3.4640000000038662</v>
      </c>
    </row>
    <row r="110" spans="1:25" x14ac:dyDescent="0.2">
      <c r="A110" s="260" t="s">
        <v>355</v>
      </c>
      <c r="B110" s="300">
        <v>9.814000000031891</v>
      </c>
      <c r="C110" s="300">
        <v>0.13900000000226806</v>
      </c>
      <c r="D110" s="300">
        <v>1.0359999999677165</v>
      </c>
      <c r="E110" s="300">
        <f t="shared" ref="E110:E111" si="257">SUM(B110:D110)</f>
        <v>10.989000000001875</v>
      </c>
      <c r="F110" s="300"/>
      <c r="G110" s="300">
        <v>11.813000000048643</v>
      </c>
      <c r="H110" s="300">
        <v>0.1550000000022376</v>
      </c>
      <c r="I110" s="300">
        <v>0.74300000001622257</v>
      </c>
      <c r="J110" s="300">
        <f t="shared" ref="J110:J111" si="258">SUM(G110:I110)</f>
        <v>12.711000000067102</v>
      </c>
      <c r="K110" s="300"/>
      <c r="L110" s="300">
        <v>11.924000000015155</v>
      </c>
      <c r="M110" s="300">
        <v>0.2230000000010264</v>
      </c>
      <c r="N110" s="300">
        <v>0.81199999998268824</v>
      </c>
      <c r="O110" s="300">
        <f t="shared" ref="O110:O111" si="259">SUM(L110:N110)</f>
        <v>12.95899999999887</v>
      </c>
      <c r="P110" s="300"/>
      <c r="Q110" s="300">
        <v>12.581000000096495</v>
      </c>
      <c r="R110" s="300">
        <v>0.24100000000214292</v>
      </c>
      <c r="S110" s="300">
        <v>0.86099999993828968</v>
      </c>
      <c r="T110" s="300">
        <f t="shared" ref="T110:T111" si="260">SUM(Q110:S110)</f>
        <v>13.683000000036929</v>
      </c>
      <c r="U110" s="300"/>
      <c r="V110" s="300">
        <v>11.556000000130808</v>
      </c>
      <c r="W110" s="300">
        <v>0.23000000000401757</v>
      </c>
      <c r="X110" s="300">
        <v>0.82799999996942719</v>
      </c>
      <c r="Y110" s="300">
        <f t="shared" ref="Y110:Y111" si="261">SUM(V110:X110)</f>
        <v>12.614000000104252</v>
      </c>
    </row>
    <row r="111" spans="1:25" x14ac:dyDescent="0.2">
      <c r="A111" s="260" t="s">
        <v>354</v>
      </c>
      <c r="B111" s="300">
        <f>SUM(B109:B110)</f>
        <v>12.187000000010114</v>
      </c>
      <c r="C111" s="300">
        <f t="shared" ref="C111" si="262">SUM(C109:C110)</f>
        <v>0.54100000000831794</v>
      </c>
      <c r="D111" s="300">
        <f t="shared" ref="D111" si="263">SUM(D109:D110)</f>
        <v>1.6069999999807063</v>
      </c>
      <c r="E111" s="300">
        <f t="shared" si="257"/>
        <v>14.334999999999138</v>
      </c>
      <c r="F111" s="300"/>
      <c r="G111" s="300">
        <f>SUM(G109:G110)</f>
        <v>14.597000000006075</v>
      </c>
      <c r="H111" s="300">
        <f t="shared" ref="H111" si="264">SUM(H109:H110)</f>
        <v>0.56300000001536199</v>
      </c>
      <c r="I111" s="300">
        <f t="shared" ref="I111" si="265">SUM(I109:I110)</f>
        <v>0.80700000001793981</v>
      </c>
      <c r="J111" s="300">
        <f t="shared" si="258"/>
        <v>15.967000000039377</v>
      </c>
      <c r="K111" s="300"/>
      <c r="L111" s="300">
        <f>SUM(L109:L110)</f>
        <v>14.676999999983266</v>
      </c>
      <c r="M111" s="300">
        <f t="shared" ref="M111" si="266">SUM(M109:M110)</f>
        <v>0.86200000001523203</v>
      </c>
      <c r="N111" s="300">
        <f t="shared" ref="N111" si="267">SUM(N109:N110)</f>
        <v>1.1379999999770949</v>
      </c>
      <c r="O111" s="300">
        <f t="shared" si="259"/>
        <v>16.676999999975592</v>
      </c>
      <c r="P111" s="300"/>
      <c r="Q111" s="300">
        <f>SUM(Q109:Q110)</f>
        <v>15.421000000153787</v>
      </c>
      <c r="R111" s="300">
        <f t="shared" ref="R111" si="268">SUM(R109:R110)</f>
        <v>0.92800000003427174</v>
      </c>
      <c r="S111" s="300">
        <f t="shared" ref="S111" si="269">SUM(S109:S110)</f>
        <v>1.1959999999403577</v>
      </c>
      <c r="T111" s="300">
        <f t="shared" si="260"/>
        <v>17.545000000128418</v>
      </c>
      <c r="U111" s="300"/>
      <c r="V111" s="300">
        <f>SUM(V109:V110)</f>
        <v>14.066000000126536</v>
      </c>
      <c r="W111" s="300">
        <f t="shared" ref="W111" si="270">SUM(W109:W110)</f>
        <v>0.88900000000724444</v>
      </c>
      <c r="X111" s="300">
        <f t="shared" ref="X111" si="271">SUM(X109:X110)</f>
        <v>1.1229999999743396</v>
      </c>
      <c r="Y111" s="300">
        <f t="shared" si="261"/>
        <v>16.078000000108119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1.0209999999918551</v>
      </c>
      <c r="C114" s="300">
        <v>0.45200000001407087</v>
      </c>
      <c r="D114" s="300">
        <v>0.3050000000054276</v>
      </c>
      <c r="E114" s="300">
        <f>SUM(B114:D114)</f>
        <v>1.7780000000113536</v>
      </c>
      <c r="F114" s="300"/>
      <c r="G114" s="300">
        <v>0.82099999999106466</v>
      </c>
      <c r="H114" s="300">
        <v>0.23500000001208765</v>
      </c>
      <c r="I114" s="300">
        <v>0.50900000001036605</v>
      </c>
      <c r="J114" s="300">
        <f>SUM(G114:I114)</f>
        <v>1.5650000000135182</v>
      </c>
      <c r="K114" s="300"/>
      <c r="L114" s="300">
        <v>0.81199999999292616</v>
      </c>
      <c r="M114" s="300">
        <v>0.36900000001486744</v>
      </c>
      <c r="N114" s="300">
        <v>0.1149999999982048</v>
      </c>
      <c r="O114" s="300">
        <f>SUM(L114:N114)</f>
        <v>1.2960000000059984</v>
      </c>
      <c r="P114" s="300"/>
      <c r="Q114" s="300">
        <v>0.83800000002467012</v>
      </c>
      <c r="R114" s="300">
        <v>0.39600000003033431</v>
      </c>
      <c r="S114" s="300">
        <v>0.11800000000087292</v>
      </c>
      <c r="T114" s="300">
        <f>SUM(Q114:S114)</f>
        <v>1.3520000000558774</v>
      </c>
      <c r="U114" s="300"/>
      <c r="V114" s="300">
        <v>0.740999999999988</v>
      </c>
      <c r="W114" s="300">
        <v>0.38000000000274403</v>
      </c>
      <c r="X114" s="300">
        <v>0.10400000000132577</v>
      </c>
      <c r="Y114" s="300">
        <f>SUM(V114:X114)</f>
        <v>1.2250000000040577</v>
      </c>
    </row>
    <row r="115" spans="1:25" x14ac:dyDescent="0.2">
      <c r="A115" s="260" t="s">
        <v>355</v>
      </c>
      <c r="B115" s="300">
        <v>6.2130000000108918</v>
      </c>
      <c r="C115" s="300">
        <v>0.18899999999843453</v>
      </c>
      <c r="D115" s="300">
        <v>0.7499999999970578</v>
      </c>
      <c r="E115" s="300">
        <f t="shared" ref="E115:E116" si="272">SUM(B115:D115)</f>
        <v>7.1520000000063835</v>
      </c>
      <c r="F115" s="300"/>
      <c r="G115" s="300">
        <v>5.1280000000131913</v>
      </c>
      <c r="H115" s="300">
        <v>0.10899999999890742</v>
      </c>
      <c r="I115" s="300">
        <v>0.35500000000433773</v>
      </c>
      <c r="J115" s="300">
        <f t="shared" ref="J115:J116" si="273">SUM(G115:I115)</f>
        <v>5.5920000000164363</v>
      </c>
      <c r="K115" s="300"/>
      <c r="L115" s="300">
        <v>5.1760000000021202</v>
      </c>
      <c r="M115" s="300">
        <v>0.1559999999998046</v>
      </c>
      <c r="N115" s="300">
        <v>0.23699999999786978</v>
      </c>
      <c r="O115" s="300">
        <f t="shared" ref="O115:O116" si="274">SUM(L115:N115)</f>
        <v>5.5689999999997939</v>
      </c>
      <c r="P115" s="300"/>
      <c r="Q115" s="300">
        <v>5.4620000000318836</v>
      </c>
      <c r="R115" s="300">
        <v>0.16899999999907842</v>
      </c>
      <c r="S115" s="300">
        <v>0.27799999999267766</v>
      </c>
      <c r="T115" s="300">
        <f t="shared" ref="T115:T116" si="275">SUM(Q115:S115)</f>
        <v>5.9090000000236396</v>
      </c>
      <c r="U115" s="300"/>
      <c r="V115" s="300">
        <v>5.017000000038454</v>
      </c>
      <c r="W115" s="300">
        <v>0.16099999999876441</v>
      </c>
      <c r="X115" s="300">
        <v>0.29399999999711141</v>
      </c>
      <c r="Y115" s="300">
        <f t="shared" ref="Y115:Y116" si="276">SUM(V115:X115)</f>
        <v>5.4720000000343294</v>
      </c>
    </row>
    <row r="116" spans="1:25" x14ac:dyDescent="0.2">
      <c r="A116" s="260" t="s">
        <v>354</v>
      </c>
      <c r="B116" s="300">
        <f>SUM(B114:B115)</f>
        <v>7.2340000000027471</v>
      </c>
      <c r="C116" s="300">
        <f t="shared" ref="C116" si="277">SUM(C114:C115)</f>
        <v>0.64100000001250534</v>
      </c>
      <c r="D116" s="300">
        <f t="shared" ref="D116" si="278">SUM(D114:D115)</f>
        <v>1.0550000000024853</v>
      </c>
      <c r="E116" s="300">
        <f t="shared" si="272"/>
        <v>8.9300000000177384</v>
      </c>
      <c r="F116" s="300"/>
      <c r="G116" s="300">
        <f>SUM(G114:G115)</f>
        <v>5.949000000004256</v>
      </c>
      <c r="H116" s="300">
        <f t="shared" ref="H116" si="279">SUM(H114:H115)</f>
        <v>0.34400000001099507</v>
      </c>
      <c r="I116" s="300">
        <f t="shared" ref="I116" si="280">SUM(I114:I115)</f>
        <v>0.86400000001470378</v>
      </c>
      <c r="J116" s="300">
        <f t="shared" si="273"/>
        <v>7.1570000000299547</v>
      </c>
      <c r="K116" s="300"/>
      <c r="L116" s="300">
        <f>SUM(L114:L115)</f>
        <v>5.9879999999950462</v>
      </c>
      <c r="M116" s="300">
        <f t="shared" ref="M116" si="281">SUM(M114:M115)</f>
        <v>0.52500000001467206</v>
      </c>
      <c r="N116" s="300">
        <f t="shared" ref="N116" si="282">SUM(N114:N115)</f>
        <v>0.35199999999607456</v>
      </c>
      <c r="O116" s="300">
        <f t="shared" si="274"/>
        <v>6.8650000000057929</v>
      </c>
      <c r="P116" s="300"/>
      <c r="Q116" s="300">
        <f>SUM(Q114:Q115)</f>
        <v>6.3000000000565537</v>
      </c>
      <c r="R116" s="300">
        <f t="shared" ref="R116" si="283">SUM(R114:R115)</f>
        <v>0.56500000002941275</v>
      </c>
      <c r="S116" s="300">
        <f t="shared" ref="S116" si="284">SUM(S114:S115)</f>
        <v>0.39599999999355057</v>
      </c>
      <c r="T116" s="300">
        <f t="shared" si="275"/>
        <v>7.261000000079517</v>
      </c>
      <c r="U116" s="300"/>
      <c r="V116" s="300">
        <f>SUM(V114:V115)</f>
        <v>5.7580000000384421</v>
      </c>
      <c r="W116" s="300">
        <f t="shared" ref="W116" si="285">SUM(W114:W115)</f>
        <v>0.5410000000015085</v>
      </c>
      <c r="X116" s="300">
        <f t="shared" ref="X116" si="286">SUM(X114:X115)</f>
        <v>0.39799999999843716</v>
      </c>
      <c r="Y116" s="300">
        <f t="shared" si="276"/>
        <v>6.697000000038388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0.21699999999929115</v>
      </c>
      <c r="C119" s="300">
        <v>1.8000000000289128E-2</v>
      </c>
      <c r="D119" s="300">
        <v>1.0000000000122475E-2</v>
      </c>
      <c r="E119" s="300">
        <f>SUM(B119:D119)</f>
        <v>0.24499999999970273</v>
      </c>
      <c r="F119" s="300"/>
      <c r="G119" s="300">
        <v>0.21800000000001438</v>
      </c>
      <c r="H119" s="300">
        <v>8.9000000003232577E-2</v>
      </c>
      <c r="I119" s="300">
        <v>2.9000000000381235E-2</v>
      </c>
      <c r="J119" s="300">
        <f>SUM(G119:I119)</f>
        <v>0.33600000000362817</v>
      </c>
      <c r="K119" s="300"/>
      <c r="L119" s="300">
        <v>0.19199999999959061</v>
      </c>
      <c r="M119" s="300">
        <v>0.1200000000029729</v>
      </c>
      <c r="N119" s="300">
        <v>1.6999999999782956E-2</v>
      </c>
      <c r="O119" s="300">
        <f>SUM(L119:N119)</f>
        <v>0.32900000000234647</v>
      </c>
      <c r="P119" s="300"/>
      <c r="Q119" s="300">
        <v>0.19600000000761933</v>
      </c>
      <c r="R119" s="300">
        <v>0.1200000000063082</v>
      </c>
      <c r="S119" s="300">
        <v>1.6999999999992087E-2</v>
      </c>
      <c r="T119" s="300">
        <f>SUM(Q119:S119)</f>
        <v>0.33300000001391961</v>
      </c>
      <c r="U119" s="300"/>
      <c r="V119" s="300">
        <v>0.18299999999975489</v>
      </c>
      <c r="W119" s="300">
        <v>0.10800000000023159</v>
      </c>
      <c r="X119" s="300">
        <v>1.6000000000062457E-2</v>
      </c>
      <c r="Y119" s="300">
        <f>SUM(V119:X119)</f>
        <v>0.30700000000004896</v>
      </c>
    </row>
    <row r="120" spans="1:25" x14ac:dyDescent="0.2">
      <c r="A120" s="260" t="s">
        <v>355</v>
      </c>
      <c r="B120" s="300">
        <v>1.3740000000024424</v>
      </c>
      <c r="C120" s="300">
        <v>1.2000000000155057E-2</v>
      </c>
      <c r="D120" s="300">
        <v>8.5000000000165471E-2</v>
      </c>
      <c r="E120" s="300">
        <f t="shared" ref="E120:E121" si="287">SUM(B120:D120)</f>
        <v>1.4710000000027628</v>
      </c>
      <c r="F120" s="300"/>
      <c r="G120" s="300">
        <v>1.4430000000037606</v>
      </c>
      <c r="H120" s="300">
        <v>6.3000000000688963E-2</v>
      </c>
      <c r="I120" s="300">
        <v>9.2000000000099155E-2</v>
      </c>
      <c r="J120" s="300">
        <f t="shared" ref="J120:J121" si="288">SUM(G120:I120)</f>
        <v>1.5980000000045487</v>
      </c>
      <c r="K120" s="300"/>
      <c r="L120" s="300">
        <v>1.2930000000007058</v>
      </c>
      <c r="M120" s="300">
        <v>6.0000000000181512E-2</v>
      </c>
      <c r="N120" s="300">
        <v>4.0000000000112113E-2</v>
      </c>
      <c r="O120" s="300">
        <f t="shared" ref="O120:O121" si="289">SUM(L120:N120)</f>
        <v>1.3930000000009994</v>
      </c>
      <c r="P120" s="300"/>
      <c r="Q120" s="300">
        <v>1.2660000000076983</v>
      </c>
      <c r="R120" s="300">
        <v>5.8000000000331411E-2</v>
      </c>
      <c r="S120" s="300">
        <v>4.200000000023877E-2</v>
      </c>
      <c r="T120" s="300">
        <f t="shared" ref="T120:T121" si="290">SUM(Q120:S120)</f>
        <v>1.3660000000082684</v>
      </c>
      <c r="U120" s="300"/>
      <c r="V120" s="300">
        <v>1.1030000000099462</v>
      </c>
      <c r="W120" s="300">
        <v>5.0000000000590704E-2</v>
      </c>
      <c r="X120" s="300">
        <v>4.0000000000169594E-2</v>
      </c>
      <c r="Y120" s="300">
        <f t="shared" ref="Y120:Y121" si="291">SUM(V120:X120)</f>
        <v>1.1930000000107066</v>
      </c>
    </row>
    <row r="121" spans="1:25" x14ac:dyDescent="0.2">
      <c r="A121" s="260" t="s">
        <v>354</v>
      </c>
      <c r="B121" s="300">
        <f>SUM(B119:B120)</f>
        <v>1.5910000000017335</v>
      </c>
      <c r="C121" s="300">
        <f t="shared" ref="C121" si="292">SUM(C119:C120)</f>
        <v>3.0000000000444185E-2</v>
      </c>
      <c r="D121" s="300">
        <f t="shared" ref="D121" si="293">SUM(D119:D120)</f>
        <v>9.5000000000287951E-2</v>
      </c>
      <c r="E121" s="300">
        <f t="shared" si="287"/>
        <v>1.7160000000024656</v>
      </c>
      <c r="F121" s="300"/>
      <c r="G121" s="300">
        <f>SUM(G119:G120)</f>
        <v>1.661000000003775</v>
      </c>
      <c r="H121" s="300">
        <f t="shared" ref="H121" si="294">SUM(H119:H120)</f>
        <v>0.15200000000392155</v>
      </c>
      <c r="I121" s="300">
        <f t="shared" ref="I121" si="295">SUM(I119:I120)</f>
        <v>0.12100000000048039</v>
      </c>
      <c r="J121" s="300">
        <f t="shared" si="288"/>
        <v>1.9340000000081772</v>
      </c>
      <c r="K121" s="300"/>
      <c r="L121" s="300">
        <f>SUM(L119:L120)</f>
        <v>1.4850000000002965</v>
      </c>
      <c r="M121" s="300">
        <f t="shared" ref="M121" si="296">SUM(M119:M120)</f>
        <v>0.18000000000315441</v>
      </c>
      <c r="N121" s="300">
        <f t="shared" ref="N121" si="297">SUM(N119:N120)</f>
        <v>5.6999999999895065E-2</v>
      </c>
      <c r="O121" s="300">
        <f t="shared" si="289"/>
        <v>1.7220000000033462</v>
      </c>
      <c r="P121" s="300"/>
      <c r="Q121" s="300">
        <f>SUM(Q119:Q120)</f>
        <v>1.4620000000153177</v>
      </c>
      <c r="R121" s="300">
        <f t="shared" ref="R121" si="298">SUM(R119:R120)</f>
        <v>0.17800000000663962</v>
      </c>
      <c r="S121" s="300">
        <f t="shared" ref="S121" si="299">SUM(S119:S120)</f>
        <v>5.9000000000230854E-2</v>
      </c>
      <c r="T121" s="300">
        <f t="shared" si="290"/>
        <v>1.6990000000221881</v>
      </c>
      <c r="U121" s="300"/>
      <c r="V121" s="300">
        <f>SUM(V119:V120)</f>
        <v>1.2860000000097012</v>
      </c>
      <c r="W121" s="300">
        <f t="shared" ref="W121" si="300">SUM(W119:W120)</f>
        <v>0.15800000000082229</v>
      </c>
      <c r="X121" s="300">
        <f t="shared" ref="X121" si="301">SUM(X119:X120)</f>
        <v>5.6000000000232052E-2</v>
      </c>
      <c r="Y121" s="300">
        <f t="shared" si="291"/>
        <v>1.5000000000107556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4.269999999960894</v>
      </c>
      <c r="C124" s="300">
        <v>1.8690000000204412</v>
      </c>
      <c r="D124" s="300">
        <v>0.31100000000324207</v>
      </c>
      <c r="E124" s="300">
        <f>SUM(B124:D124)</f>
        <v>6.449999999984577</v>
      </c>
      <c r="F124" s="300"/>
      <c r="G124" s="300">
        <v>3.2399999999480293</v>
      </c>
      <c r="H124" s="300">
        <v>2.0130000000552126</v>
      </c>
      <c r="I124" s="300">
        <v>0.80400000000789018</v>
      </c>
      <c r="J124" s="300">
        <f>SUM(G124:I124)</f>
        <v>6.0570000000111319</v>
      </c>
      <c r="K124" s="300"/>
      <c r="L124" s="300">
        <v>2.8539999999657644</v>
      </c>
      <c r="M124" s="300">
        <v>2.7220000000482996</v>
      </c>
      <c r="N124" s="300">
        <v>0.37299999999451067</v>
      </c>
      <c r="O124" s="300">
        <f>SUM(L124:N124)</f>
        <v>5.9490000000085743</v>
      </c>
      <c r="P124" s="300"/>
      <c r="Q124" s="300">
        <v>2.9100000000521198</v>
      </c>
      <c r="R124" s="300">
        <v>2.7110000001001833</v>
      </c>
      <c r="S124" s="300">
        <v>0.38399999999884915</v>
      </c>
      <c r="T124" s="300">
        <f>SUM(Q124:S124)</f>
        <v>6.0050000001511528</v>
      </c>
      <c r="U124" s="300"/>
      <c r="V124" s="300">
        <v>2.7269999999964476</v>
      </c>
      <c r="W124" s="300">
        <v>2.4320000000105306</v>
      </c>
      <c r="X124" s="300">
        <v>0.359000000002972</v>
      </c>
      <c r="Y124" s="300">
        <f>SUM(V124:X124)</f>
        <v>5.5180000000099501</v>
      </c>
    </row>
    <row r="125" spans="1:25" x14ac:dyDescent="0.2">
      <c r="A125" s="260" t="s">
        <v>355</v>
      </c>
      <c r="B125" s="300">
        <v>29.684999999969545</v>
      </c>
      <c r="C125" s="300">
        <v>0.92100000000686399</v>
      </c>
      <c r="D125" s="300">
        <v>1.8960000000095329</v>
      </c>
      <c r="E125" s="300">
        <f t="shared" ref="E125:E126" si="302">SUM(B125:D125)</f>
        <v>32.501999999985941</v>
      </c>
      <c r="F125" s="300"/>
      <c r="G125" s="300">
        <v>23.61199999999543</v>
      </c>
      <c r="H125" s="300">
        <v>1.0730000000055746</v>
      </c>
      <c r="I125" s="300">
        <v>1.4710000000210548</v>
      </c>
      <c r="J125" s="300">
        <f t="shared" ref="J125:J126" si="303">SUM(G125:I125)</f>
        <v>26.156000000022058</v>
      </c>
      <c r="K125" s="300"/>
      <c r="L125" s="300">
        <v>21.159999999972516</v>
      </c>
      <c r="M125" s="300">
        <v>1.0200000000036693</v>
      </c>
      <c r="N125" s="300">
        <v>1.2790000000013906</v>
      </c>
      <c r="O125" s="300">
        <f t="shared" ref="O125:O126" si="304">SUM(L125:N125)</f>
        <v>23.458999999977575</v>
      </c>
      <c r="P125" s="300"/>
      <c r="Q125" s="300">
        <v>20.710000000066717</v>
      </c>
      <c r="R125" s="300">
        <v>0.99600000000359334</v>
      </c>
      <c r="S125" s="300">
        <v>1.210999999993972</v>
      </c>
      <c r="T125" s="300">
        <f t="shared" ref="T125:T126" si="305">SUM(Q125:S125)</f>
        <v>22.917000000064284</v>
      </c>
      <c r="U125" s="300"/>
      <c r="V125" s="300">
        <v>18.049000000052175</v>
      </c>
      <c r="W125" s="300">
        <v>0.85600000000591114</v>
      </c>
      <c r="X125" s="300">
        <v>0.97699999999912179</v>
      </c>
      <c r="Y125" s="300">
        <f t="shared" ref="Y125:Y126" si="306">SUM(V125:X125)</f>
        <v>19.882000000057207</v>
      </c>
    </row>
    <row r="126" spans="1:25" x14ac:dyDescent="0.2">
      <c r="A126" s="260" t="s">
        <v>354</v>
      </c>
      <c r="B126" s="300">
        <f>SUM(B124:B125)</f>
        <v>33.954999999930436</v>
      </c>
      <c r="C126" s="300">
        <f t="shared" ref="C126" si="307">SUM(C124:C125)</f>
        <v>2.7900000000273053</v>
      </c>
      <c r="D126" s="300">
        <f t="shared" ref="D126" si="308">SUM(D124:D125)</f>
        <v>2.207000000012775</v>
      </c>
      <c r="E126" s="300">
        <f t="shared" si="302"/>
        <v>38.951999999970518</v>
      </c>
      <c r="F126" s="300"/>
      <c r="G126" s="300">
        <f>SUM(G124:G125)</f>
        <v>26.851999999943459</v>
      </c>
      <c r="H126" s="300">
        <f t="shared" ref="H126" si="309">SUM(H124:H125)</f>
        <v>3.0860000000607872</v>
      </c>
      <c r="I126" s="300">
        <f t="shared" ref="I126" si="310">SUM(I124:I125)</f>
        <v>2.2750000000289452</v>
      </c>
      <c r="J126" s="300">
        <f t="shared" si="303"/>
        <v>32.21300000003319</v>
      </c>
      <c r="K126" s="300"/>
      <c r="L126" s="300">
        <f>SUM(L124:L125)</f>
        <v>24.013999999938282</v>
      </c>
      <c r="M126" s="300">
        <f t="shared" ref="M126" si="311">SUM(M124:M125)</f>
        <v>3.7420000000519691</v>
      </c>
      <c r="N126" s="300">
        <f t="shared" ref="N126" si="312">SUM(N124:N125)</f>
        <v>1.6519999999959012</v>
      </c>
      <c r="O126" s="300">
        <f t="shared" si="304"/>
        <v>29.407999999986153</v>
      </c>
      <c r="P126" s="300"/>
      <c r="Q126" s="300">
        <f>SUM(Q124:Q125)</f>
        <v>23.620000000118836</v>
      </c>
      <c r="R126" s="300">
        <f t="shared" ref="R126" si="313">SUM(R124:R125)</f>
        <v>3.7070000001037764</v>
      </c>
      <c r="S126" s="300">
        <f t="shared" ref="S126" si="314">SUM(S124:S125)</f>
        <v>1.594999999992821</v>
      </c>
      <c r="T126" s="300">
        <f t="shared" si="305"/>
        <v>28.922000000215434</v>
      </c>
      <c r="U126" s="300"/>
      <c r="V126" s="300">
        <f>SUM(V124:V125)</f>
        <v>20.776000000048622</v>
      </c>
      <c r="W126" s="300">
        <f t="shared" ref="W126" si="315">SUM(W124:W125)</f>
        <v>3.2880000000164418</v>
      </c>
      <c r="X126" s="300">
        <f t="shared" ref="X126" si="316">SUM(X124:X125)</f>
        <v>1.3360000000020937</v>
      </c>
      <c r="Y126" s="300">
        <f t="shared" si="306"/>
        <v>25.400000000067159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1.6329999999885134</v>
      </c>
      <c r="C129" s="300">
        <v>7.3000000000825488E-2</v>
      </c>
      <c r="D129" s="300">
        <v>9.3000000001300764E-2</v>
      </c>
      <c r="E129" s="300">
        <f>SUM(B129:D129)</f>
        <v>1.7989999999906396</v>
      </c>
      <c r="F129" s="300"/>
      <c r="G129" s="300">
        <v>2.5599999999717511</v>
      </c>
      <c r="H129" s="300">
        <v>0.31300000000845968</v>
      </c>
      <c r="I129" s="300">
        <v>9.8000000001556925E-2</v>
      </c>
      <c r="J129" s="300">
        <f>SUM(G129:I129)</f>
        <v>2.9709999999817676</v>
      </c>
      <c r="K129" s="300"/>
      <c r="L129" s="300">
        <v>2.0779999999824348</v>
      </c>
      <c r="M129" s="300">
        <v>0.41400000000685988</v>
      </c>
      <c r="N129" s="300">
        <v>8.5999999998977686E-2</v>
      </c>
      <c r="O129" s="300">
        <f>SUM(L129:N129)</f>
        <v>2.5779999999882723</v>
      </c>
      <c r="P129" s="300"/>
      <c r="Q129" s="300">
        <v>1.9250000000384819</v>
      </c>
      <c r="R129" s="300">
        <v>0.36900000001243732</v>
      </c>
      <c r="S129" s="300">
        <v>7.9000000000194859E-2</v>
      </c>
      <c r="T129" s="300">
        <f>SUM(Q129:S129)</f>
        <v>2.373000000051114</v>
      </c>
      <c r="U129" s="300"/>
      <c r="V129" s="300">
        <v>1.6009999999978299</v>
      </c>
      <c r="W129" s="300">
        <v>0.27100000000129465</v>
      </c>
      <c r="X129" s="300">
        <v>6.5000000000615746E-2</v>
      </c>
      <c r="Y129" s="300">
        <f>SUM(V129:X129)</f>
        <v>1.9369999999997403</v>
      </c>
    </row>
    <row r="130" spans="1:25" x14ac:dyDescent="0.2">
      <c r="A130" s="260" t="s">
        <v>355</v>
      </c>
      <c r="B130" s="300">
        <v>10.473999999996884</v>
      </c>
      <c r="C130" s="300">
        <v>5.6999999999882089E-2</v>
      </c>
      <c r="D130" s="300">
        <v>0.4890000000060738</v>
      </c>
      <c r="E130" s="300">
        <f t="shared" ref="E130:E131" si="317">SUM(B130:D130)</f>
        <v>11.02000000000284</v>
      </c>
      <c r="F130" s="300"/>
      <c r="G130" s="300">
        <v>14.22400000000505</v>
      </c>
      <c r="H130" s="300">
        <v>0.48999999999793398</v>
      </c>
      <c r="I130" s="300">
        <v>0.36000000000335208</v>
      </c>
      <c r="J130" s="300">
        <f t="shared" ref="J130:J131" si="318">SUM(G130:I130)</f>
        <v>15.074000000006336</v>
      </c>
      <c r="K130" s="300"/>
      <c r="L130" s="300">
        <v>13.040999999989333</v>
      </c>
      <c r="M130" s="300">
        <v>0.58299999999973662</v>
      </c>
      <c r="N130" s="300">
        <v>0.46800000000386038</v>
      </c>
      <c r="O130" s="300">
        <f t="shared" ref="O130:O131" si="319">SUM(L130:N130)</f>
        <v>14.091999999992931</v>
      </c>
      <c r="P130" s="300"/>
      <c r="Q130" s="300">
        <v>11.64200000003564</v>
      </c>
      <c r="R130" s="300">
        <v>0.54999999999665838</v>
      </c>
      <c r="S130" s="300">
        <v>0.43200000000704492</v>
      </c>
      <c r="T130" s="300">
        <f t="shared" ref="T130:T131" si="320">SUM(Q130:S130)</f>
        <v>12.624000000039343</v>
      </c>
      <c r="U130" s="300"/>
      <c r="V130" s="300">
        <v>9.0290000000256612</v>
      </c>
      <c r="W130" s="300">
        <v>0.45999999999393298</v>
      </c>
      <c r="X130" s="300">
        <v>0.35500000000424975</v>
      </c>
      <c r="Y130" s="300">
        <f t="shared" ref="Y130:Y131" si="321">SUM(V130:X130)</f>
        <v>9.8440000000238435</v>
      </c>
    </row>
    <row r="131" spans="1:25" x14ac:dyDescent="0.2">
      <c r="A131" s="260" t="s">
        <v>354</v>
      </c>
      <c r="B131" s="300">
        <f>SUM(B129:B130)</f>
        <v>12.106999999985398</v>
      </c>
      <c r="C131" s="300">
        <f t="shared" ref="C131" si="322">SUM(C129:C130)</f>
        <v>0.13000000000070758</v>
      </c>
      <c r="D131" s="300">
        <f t="shared" ref="D131" si="323">SUM(D129:D130)</f>
        <v>0.58200000000737462</v>
      </c>
      <c r="E131" s="300">
        <f t="shared" si="317"/>
        <v>12.81899999999348</v>
      </c>
      <c r="F131" s="300"/>
      <c r="G131" s="300">
        <f>SUM(G129:G130)</f>
        <v>16.7839999999768</v>
      </c>
      <c r="H131" s="300">
        <f t="shared" ref="H131" si="324">SUM(H129:H130)</f>
        <v>0.80300000000639371</v>
      </c>
      <c r="I131" s="300">
        <f t="shared" ref="I131" si="325">SUM(I129:I130)</f>
        <v>0.45800000000490904</v>
      </c>
      <c r="J131" s="300">
        <f t="shared" si="318"/>
        <v>18.0449999999881</v>
      </c>
      <c r="K131" s="300"/>
      <c r="L131" s="300">
        <f>SUM(L129:L130)</f>
        <v>15.118999999971768</v>
      </c>
      <c r="M131" s="300">
        <f t="shared" ref="M131" si="326">SUM(M129:M130)</f>
        <v>0.9970000000065965</v>
      </c>
      <c r="N131" s="300">
        <f t="shared" ref="N131" si="327">SUM(N129:N130)</f>
        <v>0.55400000000283811</v>
      </c>
      <c r="O131" s="300">
        <f t="shared" si="319"/>
        <v>16.669999999981201</v>
      </c>
      <c r="P131" s="300"/>
      <c r="Q131" s="300">
        <f>SUM(Q129:Q130)</f>
        <v>13.567000000074122</v>
      </c>
      <c r="R131" s="300">
        <f t="shared" ref="R131" si="328">SUM(R129:R130)</f>
        <v>0.91900000000909565</v>
      </c>
      <c r="S131" s="300">
        <f t="shared" ref="S131" si="329">SUM(S129:S130)</f>
        <v>0.51100000000723977</v>
      </c>
      <c r="T131" s="300">
        <f t="shared" si="320"/>
        <v>14.997000000090457</v>
      </c>
      <c r="U131" s="300"/>
      <c r="V131" s="300">
        <f>SUM(V129:V130)</f>
        <v>10.630000000023491</v>
      </c>
      <c r="W131" s="300">
        <f t="shared" ref="W131" si="330">SUM(W129:W130)</f>
        <v>0.73099999999522769</v>
      </c>
      <c r="X131" s="300">
        <f t="shared" ref="X131" si="331">SUM(X129:X130)</f>
        <v>0.42000000000486548</v>
      </c>
      <c r="Y131" s="300">
        <f t="shared" si="321"/>
        <v>11.781000000023585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1.2339999999935665</v>
      </c>
      <c r="C134" s="300">
        <v>0.18700000000180642</v>
      </c>
      <c r="D134" s="300">
        <v>8.0000000000338065E-2</v>
      </c>
      <c r="E134" s="300">
        <f>SUM(B134:D134)</f>
        <v>1.5009999999957109</v>
      </c>
      <c r="F134" s="300"/>
      <c r="G134" s="300">
        <v>1.2499999999910705</v>
      </c>
      <c r="H134" s="300">
        <v>0.57600000001359475</v>
      </c>
      <c r="I134" s="300">
        <v>0.11500000000018751</v>
      </c>
      <c r="J134" s="300">
        <f>SUM(G134:I134)</f>
        <v>1.9410000000048528</v>
      </c>
      <c r="K134" s="300"/>
      <c r="L134" s="300">
        <v>1.2309999999924122</v>
      </c>
      <c r="M134" s="300">
        <v>0.73300000000984633</v>
      </c>
      <c r="N134" s="300">
        <v>3.5999999999672953E-2</v>
      </c>
      <c r="O134" s="300">
        <f>SUM(L134:N134)</f>
        <v>2.0000000000019313</v>
      </c>
      <c r="P134" s="300"/>
      <c r="Q134" s="300">
        <v>1.0490000000226696</v>
      </c>
      <c r="R134" s="300">
        <v>0.60000000001690423</v>
      </c>
      <c r="S134" s="300">
        <v>2.8999999999904394E-2</v>
      </c>
      <c r="T134" s="300">
        <f>SUM(Q134:S134)</f>
        <v>1.6780000000394781</v>
      </c>
      <c r="U134" s="300"/>
      <c r="V134" s="300">
        <v>0.95899999999798924</v>
      </c>
      <c r="W134" s="300">
        <v>0.52200000000342672</v>
      </c>
      <c r="X134" s="300">
        <v>2.4000000000277164E-2</v>
      </c>
      <c r="Y134" s="300">
        <f>SUM(V134:X134)</f>
        <v>1.5050000000016932</v>
      </c>
    </row>
    <row r="135" spans="1:25" x14ac:dyDescent="0.2">
      <c r="A135" s="260" t="s">
        <v>355</v>
      </c>
      <c r="B135" s="300">
        <v>10.433999999968743</v>
      </c>
      <c r="C135" s="300">
        <v>0.14599999999963653</v>
      </c>
      <c r="D135" s="300">
        <v>0.38399999999715245</v>
      </c>
      <c r="E135" s="300">
        <f t="shared" ref="E135:E136" si="332">SUM(B135:D135)</f>
        <v>10.963999999965532</v>
      </c>
      <c r="F135" s="300"/>
      <c r="G135" s="300">
        <v>9.9099999999751809</v>
      </c>
      <c r="H135" s="300">
        <v>0.6559999999970394</v>
      </c>
      <c r="I135" s="300">
        <v>0.24600000000382949</v>
      </c>
      <c r="J135" s="300">
        <f t="shared" ref="J135:J136" si="333">SUM(G135:I135)</f>
        <v>10.811999999976051</v>
      </c>
      <c r="K135" s="300"/>
      <c r="L135" s="300">
        <v>9.6159999999756227</v>
      </c>
      <c r="M135" s="300">
        <v>0.56799999999886996</v>
      </c>
      <c r="N135" s="300">
        <v>0.76099999999411339</v>
      </c>
      <c r="O135" s="300">
        <f t="shared" ref="O135:O136" si="334">SUM(L135:N135)</f>
        <v>10.944999999968607</v>
      </c>
      <c r="P135" s="300"/>
      <c r="Q135" s="300">
        <v>7.7170000000011072</v>
      </c>
      <c r="R135" s="300">
        <v>0.46999999999808911</v>
      </c>
      <c r="S135" s="300">
        <v>0.6139999999824276</v>
      </c>
      <c r="T135" s="300">
        <f t="shared" ref="T135:T136" si="335">SUM(Q135:S135)</f>
        <v>8.8009999999816237</v>
      </c>
      <c r="U135" s="300"/>
      <c r="V135" s="300">
        <v>6.2649999999827601</v>
      </c>
      <c r="W135" s="300">
        <v>0.40299999999760849</v>
      </c>
      <c r="X135" s="300">
        <v>0.50199999999328337</v>
      </c>
      <c r="Y135" s="300">
        <f t="shared" ref="Y135:Y136" si="336">SUM(V135:X135)</f>
        <v>7.1699999999736521</v>
      </c>
    </row>
    <row r="136" spans="1:25" x14ac:dyDescent="0.2">
      <c r="A136" s="260" t="s">
        <v>354</v>
      </c>
      <c r="B136" s="300">
        <f>SUM(B134:B135)</f>
        <v>11.667999999962309</v>
      </c>
      <c r="C136" s="300">
        <f t="shared" ref="C136" si="337">SUM(C134:C135)</f>
        <v>0.33300000000144292</v>
      </c>
      <c r="D136" s="300">
        <f t="shared" ref="D136" si="338">SUM(D134:D135)</f>
        <v>0.46399999999749053</v>
      </c>
      <c r="E136" s="300">
        <f t="shared" si="332"/>
        <v>12.464999999961242</v>
      </c>
      <c r="F136" s="300"/>
      <c r="G136" s="300">
        <f>SUM(G134:G135)</f>
        <v>11.159999999966251</v>
      </c>
      <c r="H136" s="300">
        <f t="shared" ref="H136" si="339">SUM(H134:H135)</f>
        <v>1.2320000000106341</v>
      </c>
      <c r="I136" s="300">
        <f t="shared" ref="I136" si="340">SUM(I134:I135)</f>
        <v>0.361000000004017</v>
      </c>
      <c r="J136" s="300">
        <f t="shared" si="333"/>
        <v>12.752999999980903</v>
      </c>
      <c r="K136" s="300"/>
      <c r="L136" s="300">
        <f>SUM(L134:L135)</f>
        <v>10.846999999968034</v>
      </c>
      <c r="M136" s="300">
        <f t="shared" ref="M136" si="341">SUM(M134:M135)</f>
        <v>1.3010000000087163</v>
      </c>
      <c r="N136" s="300">
        <f t="shared" ref="N136" si="342">SUM(N134:N135)</f>
        <v>0.79699999999378635</v>
      </c>
      <c r="O136" s="300">
        <f t="shared" si="334"/>
        <v>12.944999999970538</v>
      </c>
      <c r="P136" s="300"/>
      <c r="Q136" s="300">
        <f>SUM(Q134:Q135)</f>
        <v>8.7660000000237766</v>
      </c>
      <c r="R136" s="300">
        <f t="shared" ref="R136" si="343">SUM(R134:R135)</f>
        <v>1.0700000000149934</v>
      </c>
      <c r="S136" s="300">
        <f t="shared" ref="S136" si="344">SUM(S134:S135)</f>
        <v>0.64299999998233204</v>
      </c>
      <c r="T136" s="300">
        <f t="shared" si="335"/>
        <v>10.479000000021101</v>
      </c>
      <c r="U136" s="300"/>
      <c r="V136" s="300">
        <f>SUM(V134:V135)</f>
        <v>7.2239999999807498</v>
      </c>
      <c r="W136" s="300">
        <f t="shared" ref="W136" si="345">SUM(W134:W135)</f>
        <v>0.92500000000103522</v>
      </c>
      <c r="X136" s="300">
        <f t="shared" ref="X136" si="346">SUM(X134:X135)</f>
        <v>0.52599999999356051</v>
      </c>
      <c r="Y136" s="300">
        <f t="shared" si="336"/>
        <v>8.6749999999753449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0.35199999999703774</v>
      </c>
      <c r="C139" s="300">
        <v>0.93700000001096162</v>
      </c>
      <c r="D139" s="300">
        <v>0.32400000000461521</v>
      </c>
      <c r="E139" s="300">
        <f>SUM(B139:D139)</f>
        <v>1.6130000000126146</v>
      </c>
      <c r="F139" s="300"/>
      <c r="G139" s="300">
        <v>0.98399999998503629</v>
      </c>
      <c r="H139" s="300">
        <v>0.74700000001791522</v>
      </c>
      <c r="I139" s="300">
        <v>8.4000000000524655E-2</v>
      </c>
      <c r="J139" s="300">
        <f>SUM(G139:I139)</f>
        <v>1.8150000000034763</v>
      </c>
      <c r="K139" s="300"/>
      <c r="L139" s="300">
        <v>0.94699999998933126</v>
      </c>
      <c r="M139" s="300">
        <v>0.99600000001643085</v>
      </c>
      <c r="N139" s="300">
        <v>0.37299999998985567</v>
      </c>
      <c r="O139" s="300">
        <f>SUM(L139:N139)</f>
        <v>2.3159999999956176</v>
      </c>
      <c r="P139" s="300"/>
      <c r="Q139" s="300">
        <v>0.81700000001149131</v>
      </c>
      <c r="R139" s="300">
        <v>0.85800000003063592</v>
      </c>
      <c r="S139" s="300">
        <v>0.30799999999639766</v>
      </c>
      <c r="T139" s="300">
        <f>SUM(Q139:S139)</f>
        <v>1.9830000000385248</v>
      </c>
      <c r="U139" s="300"/>
      <c r="V139" s="300">
        <v>0.74199999999906363</v>
      </c>
      <c r="W139" s="300">
        <v>0.77500000000334712</v>
      </c>
      <c r="X139" s="300">
        <v>0.26300000000245205</v>
      </c>
      <c r="Y139" s="300">
        <f>SUM(V139:X139)</f>
        <v>1.780000000004863</v>
      </c>
    </row>
    <row r="140" spans="1:25" x14ac:dyDescent="0.2">
      <c r="A140" s="260" t="s">
        <v>355</v>
      </c>
      <c r="B140" s="300">
        <v>3.5430000000080715</v>
      </c>
      <c r="C140" s="300">
        <v>0.25400000000314898</v>
      </c>
      <c r="D140" s="300">
        <v>0.90399999999967207</v>
      </c>
      <c r="E140" s="300">
        <f t="shared" ref="E140:E141" si="347">SUM(B140:D140)</f>
        <v>4.7010000000108922</v>
      </c>
      <c r="F140" s="300"/>
      <c r="G140" s="300">
        <v>6.7990000000215201</v>
      </c>
      <c r="H140" s="300">
        <v>0.20300000000210572</v>
      </c>
      <c r="I140" s="300">
        <v>0.74300000000363242</v>
      </c>
      <c r="J140" s="300">
        <f t="shared" ref="J140:J141" si="348">SUM(G140:I140)</f>
        <v>7.7450000000272583</v>
      </c>
      <c r="K140" s="300"/>
      <c r="L140" s="300">
        <v>6.9560000000045559</v>
      </c>
      <c r="M140" s="300">
        <v>0.23000000000049267</v>
      </c>
      <c r="N140" s="300">
        <v>0.54199999999890114</v>
      </c>
      <c r="O140" s="300">
        <f t="shared" ref="O140:O141" si="349">SUM(L140:N140)</f>
        <v>7.7280000000039495</v>
      </c>
      <c r="P140" s="300"/>
      <c r="Q140" s="300">
        <v>5.9950000000404602</v>
      </c>
      <c r="R140" s="300">
        <v>0.19500000000095735</v>
      </c>
      <c r="S140" s="300">
        <v>0.47999999999730664</v>
      </c>
      <c r="T140" s="300">
        <f t="shared" ref="T140:T141" si="350">SUM(Q140:S140)</f>
        <v>6.6700000000387245</v>
      </c>
      <c r="U140" s="300"/>
      <c r="V140" s="300">
        <v>5.3840000000528168</v>
      </c>
      <c r="W140" s="300">
        <v>0.17200000000165266</v>
      </c>
      <c r="X140" s="300">
        <v>0.42499999999982263</v>
      </c>
      <c r="Y140" s="300">
        <f t="shared" ref="Y140:Y141" si="351">SUM(V140:X140)</f>
        <v>5.9810000000542924</v>
      </c>
    </row>
    <row r="141" spans="1:25" x14ac:dyDescent="0.2">
      <c r="A141" s="260" t="s">
        <v>354</v>
      </c>
      <c r="B141" s="300">
        <f>SUM(B139:B140)</f>
        <v>3.8950000000051093</v>
      </c>
      <c r="C141" s="300">
        <f t="shared" ref="C141" si="352">SUM(C139:C140)</f>
        <v>1.1910000000141105</v>
      </c>
      <c r="D141" s="300">
        <f t="shared" ref="D141" si="353">SUM(D139:D140)</f>
        <v>1.2280000000042872</v>
      </c>
      <c r="E141" s="300">
        <f t="shared" si="347"/>
        <v>6.3140000000235066</v>
      </c>
      <c r="F141" s="300"/>
      <c r="G141" s="300">
        <f>SUM(G139:G140)</f>
        <v>7.783000000006556</v>
      </c>
      <c r="H141" s="300">
        <f t="shared" ref="H141" si="354">SUM(H139:H140)</f>
        <v>0.95000000002002094</v>
      </c>
      <c r="I141" s="300">
        <f t="shared" ref="I141" si="355">SUM(I139:I140)</f>
        <v>0.82700000000415708</v>
      </c>
      <c r="J141" s="300">
        <f t="shared" si="348"/>
        <v>9.5600000000307332</v>
      </c>
      <c r="K141" s="300"/>
      <c r="L141" s="300">
        <f>SUM(L139:L140)</f>
        <v>7.9029999999938871</v>
      </c>
      <c r="M141" s="300">
        <f t="shared" ref="M141" si="356">SUM(M139:M140)</f>
        <v>1.2260000000169236</v>
      </c>
      <c r="N141" s="300">
        <f t="shared" ref="N141" si="357">SUM(N139:N140)</f>
        <v>0.91499999998875681</v>
      </c>
      <c r="O141" s="300">
        <f t="shared" si="349"/>
        <v>10.043999999999567</v>
      </c>
      <c r="P141" s="300"/>
      <c r="Q141" s="300">
        <f>SUM(Q139:Q140)</f>
        <v>6.8120000000519516</v>
      </c>
      <c r="R141" s="300">
        <f t="shared" ref="R141" si="358">SUM(R139:R140)</f>
        <v>1.0530000000315933</v>
      </c>
      <c r="S141" s="300">
        <f t="shared" ref="S141" si="359">SUM(S139:S140)</f>
        <v>0.78799999999370429</v>
      </c>
      <c r="T141" s="300">
        <f t="shared" si="350"/>
        <v>8.6530000000772489</v>
      </c>
      <c r="U141" s="300"/>
      <c r="V141" s="300">
        <f>SUM(V139:V140)</f>
        <v>6.1260000000518806</v>
      </c>
      <c r="W141" s="300">
        <f t="shared" ref="W141" si="360">SUM(W139:W140)</f>
        <v>0.94700000000499984</v>
      </c>
      <c r="X141" s="300">
        <f t="shared" ref="X141" si="361">SUM(X139:X140)</f>
        <v>0.68800000000227468</v>
      </c>
      <c r="Y141" s="300">
        <f t="shared" si="351"/>
        <v>7.7610000000591546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5.3419999999538543</v>
      </c>
      <c r="C144" s="300">
        <v>1.2070000000120669</v>
      </c>
      <c r="D144" s="300">
        <v>1.5880000000226242</v>
      </c>
      <c r="E144" s="300">
        <f>SUM(B144:D144)</f>
        <v>8.1369999999885447</v>
      </c>
      <c r="F144" s="300"/>
      <c r="G144" s="300">
        <v>6.0009999999061048</v>
      </c>
      <c r="H144" s="300">
        <v>0.6710000000149301</v>
      </c>
      <c r="I144" s="300">
        <v>1.3480000000084338</v>
      </c>
      <c r="J144" s="300">
        <f>SUM(G144:I144)</f>
        <v>8.0199999999294675</v>
      </c>
      <c r="K144" s="300"/>
      <c r="L144" s="300">
        <v>5.7719999999334481</v>
      </c>
      <c r="M144" s="300">
        <v>0.89600000001246172</v>
      </c>
      <c r="N144" s="300">
        <v>0.80099999997822202</v>
      </c>
      <c r="O144" s="300">
        <f>SUM(L144:N144)</f>
        <v>7.4689999999241321</v>
      </c>
      <c r="P144" s="300"/>
      <c r="Q144" s="300">
        <v>4.9830000000683139</v>
      </c>
      <c r="R144" s="300">
        <v>0.77200000002297853</v>
      </c>
      <c r="S144" s="300">
        <v>0.66199999999226766</v>
      </c>
      <c r="T144" s="300">
        <f>SUM(Q144:S144)</f>
        <v>6.4170000000835596</v>
      </c>
      <c r="U144" s="300"/>
      <c r="V144" s="300">
        <v>4.521999999993958</v>
      </c>
      <c r="W144" s="300">
        <v>0.69700000000295315</v>
      </c>
      <c r="X144" s="300">
        <v>0.56400000000525841</v>
      </c>
      <c r="Y144" s="300">
        <f>SUM(V144:X144)</f>
        <v>5.7830000000021693</v>
      </c>
    </row>
    <row r="145" spans="1:25" x14ac:dyDescent="0.2">
      <c r="A145" s="260" t="s">
        <v>355</v>
      </c>
      <c r="B145" s="300">
        <v>10.765000000004434</v>
      </c>
      <c r="C145" s="300">
        <v>0.62500000000694345</v>
      </c>
      <c r="D145" s="300">
        <v>2.2090000000030741</v>
      </c>
      <c r="E145" s="300">
        <f t="shared" ref="E145:E146" si="362">SUM(B145:D145)</f>
        <v>13.599000000014453</v>
      </c>
      <c r="F145" s="300"/>
      <c r="G145" s="300">
        <v>8.298000000012081</v>
      </c>
      <c r="H145" s="300">
        <v>0.34900000000176296</v>
      </c>
      <c r="I145" s="300">
        <v>0.79700000000327109</v>
      </c>
      <c r="J145" s="300">
        <f t="shared" ref="J145:J146" si="363">SUM(G145:I145)</f>
        <v>9.4440000000171143</v>
      </c>
      <c r="K145" s="300"/>
      <c r="L145" s="300">
        <v>8.4899999999974636</v>
      </c>
      <c r="M145" s="300">
        <v>0.39500000000075403</v>
      </c>
      <c r="N145" s="300">
        <v>1.0159999999996858</v>
      </c>
      <c r="O145" s="300">
        <f t="shared" ref="O145:O146" si="364">SUM(L145:N145)</f>
        <v>9.9009999999979037</v>
      </c>
      <c r="P145" s="300"/>
      <c r="Q145" s="300">
        <v>7.3160000000374552</v>
      </c>
      <c r="R145" s="300">
        <v>0.3350000000006183</v>
      </c>
      <c r="S145" s="300">
        <v>0.8449999999993173</v>
      </c>
      <c r="T145" s="300">
        <f t="shared" ref="T145:T146" si="365">SUM(Q145:S145)</f>
        <v>8.496000000037391</v>
      </c>
      <c r="U145" s="300"/>
      <c r="V145" s="300">
        <v>6.5710000000474409</v>
      </c>
      <c r="W145" s="300">
        <v>0.29500000000087517</v>
      </c>
      <c r="X145" s="300">
        <v>0.71800000000181285</v>
      </c>
      <c r="Y145" s="300">
        <f t="shared" ref="Y145:Y146" si="366">SUM(V145:X145)</f>
        <v>7.5840000000501284</v>
      </c>
    </row>
    <row r="146" spans="1:25" x14ac:dyDescent="0.2">
      <c r="A146" s="260" t="s">
        <v>354</v>
      </c>
      <c r="B146" s="300">
        <f>SUM(B144:B145)</f>
        <v>16.10699999995829</v>
      </c>
      <c r="C146" s="300">
        <f t="shared" ref="C146" si="367">SUM(C144:C145)</f>
        <v>1.8320000000190104</v>
      </c>
      <c r="D146" s="300">
        <f t="shared" ref="D146" si="368">SUM(D144:D145)</f>
        <v>3.7970000000256983</v>
      </c>
      <c r="E146" s="300">
        <f t="shared" si="362"/>
        <v>21.736000000002999</v>
      </c>
      <c r="F146" s="300"/>
      <c r="G146" s="300">
        <f>SUM(G144:G145)</f>
        <v>14.298999999918186</v>
      </c>
      <c r="H146" s="300">
        <f t="shared" ref="H146" si="369">SUM(H144:H145)</f>
        <v>1.0200000000166931</v>
      </c>
      <c r="I146" s="300">
        <f t="shared" ref="I146" si="370">SUM(I144:I145)</f>
        <v>2.1450000000117049</v>
      </c>
      <c r="J146" s="300">
        <f t="shared" si="363"/>
        <v>17.463999999946584</v>
      </c>
      <c r="K146" s="300"/>
      <c r="L146" s="300">
        <f>SUM(L144:L145)</f>
        <v>14.261999999930911</v>
      </c>
      <c r="M146" s="300">
        <f t="shared" ref="M146" si="371">SUM(M144:M145)</f>
        <v>1.2910000000132158</v>
      </c>
      <c r="N146" s="300">
        <f t="shared" ref="N146" si="372">SUM(N144:N145)</f>
        <v>1.8169999999779078</v>
      </c>
      <c r="O146" s="300">
        <f t="shared" si="364"/>
        <v>17.369999999922037</v>
      </c>
      <c r="P146" s="300"/>
      <c r="Q146" s="300">
        <f>SUM(Q144:Q145)</f>
        <v>12.299000000105769</v>
      </c>
      <c r="R146" s="300">
        <f t="shared" ref="R146" si="373">SUM(R144:R145)</f>
        <v>1.1070000000235969</v>
      </c>
      <c r="S146" s="300">
        <f t="shared" ref="S146" si="374">SUM(S144:S145)</f>
        <v>1.5069999999915851</v>
      </c>
      <c r="T146" s="300">
        <f t="shared" si="365"/>
        <v>14.913000000120951</v>
      </c>
      <c r="U146" s="300"/>
      <c r="V146" s="300">
        <f>SUM(V144:V145)</f>
        <v>11.0930000000414</v>
      </c>
      <c r="W146" s="300">
        <f t="shared" ref="W146" si="375">SUM(W144:W145)</f>
        <v>0.99200000000382826</v>
      </c>
      <c r="X146" s="300">
        <f t="shared" ref="X146" si="376">SUM(X144:X145)</f>
        <v>1.2820000000070713</v>
      </c>
      <c r="Y146" s="300">
        <f t="shared" si="366"/>
        <v>13.3670000000523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0.87499999999308953</v>
      </c>
      <c r="C149" s="300">
        <v>0.5200000000041155</v>
      </c>
      <c r="D149" s="300">
        <v>0.58300000000484997</v>
      </c>
      <c r="E149" s="300">
        <f>SUM(B149:D149)</f>
        <v>1.978000000002055</v>
      </c>
      <c r="F149" s="300"/>
      <c r="G149" s="300">
        <v>2.2219999999685389</v>
      </c>
      <c r="H149" s="300">
        <v>0.98300000002207921</v>
      </c>
      <c r="I149" s="300">
        <v>0.55800000000289651</v>
      </c>
      <c r="J149" s="300">
        <f>SUM(G149:I149)</f>
        <v>3.7629999999935149</v>
      </c>
      <c r="K149" s="300"/>
      <c r="L149" s="300">
        <v>2.1379999999784292</v>
      </c>
      <c r="M149" s="300">
        <v>1.3110000000173534</v>
      </c>
      <c r="N149" s="300">
        <v>0.67199999999006044</v>
      </c>
      <c r="O149" s="300">
        <f>SUM(L149:N149)</f>
        <v>4.1209999999858429</v>
      </c>
      <c r="P149" s="300"/>
      <c r="Q149" s="300">
        <v>1.8450000000221367</v>
      </c>
      <c r="R149" s="300">
        <v>1.1300000000327268</v>
      </c>
      <c r="S149" s="300">
        <v>0.55599999999614813</v>
      </c>
      <c r="T149" s="300">
        <f>SUM(Q149:S149)</f>
        <v>3.5310000000510113</v>
      </c>
      <c r="U149" s="300"/>
      <c r="V149" s="300">
        <v>1.6749999999989442</v>
      </c>
      <c r="W149" s="300">
        <v>1.0210000000057131</v>
      </c>
      <c r="X149" s="300">
        <v>0.47400000000410603</v>
      </c>
      <c r="Y149" s="300">
        <f>SUM(V149:X149)</f>
        <v>3.1700000000087636</v>
      </c>
    </row>
    <row r="150" spans="1:25" x14ac:dyDescent="0.2">
      <c r="A150" s="260" t="s">
        <v>355</v>
      </c>
      <c r="B150" s="300">
        <v>11.054999999959364</v>
      </c>
      <c r="C150" s="300">
        <v>0.32200000000021117</v>
      </c>
      <c r="D150" s="300">
        <v>2.7100000000239968</v>
      </c>
      <c r="E150" s="300">
        <f t="shared" ref="E150:E151" si="377">SUM(B150:D150)</f>
        <v>14.086999999983572</v>
      </c>
      <c r="F150" s="300"/>
      <c r="G150" s="300">
        <v>19.255999999941029</v>
      </c>
      <c r="H150" s="300">
        <v>0.61299999999913068</v>
      </c>
      <c r="I150" s="300">
        <v>2.2370000000229573</v>
      </c>
      <c r="J150" s="300">
        <f t="shared" ref="J150:J151" si="378">SUM(G150:I150)</f>
        <v>22.105999999963114</v>
      </c>
      <c r="K150" s="300"/>
      <c r="L150" s="300">
        <v>19.701999999942071</v>
      </c>
      <c r="M150" s="300">
        <v>0.69299999999986206</v>
      </c>
      <c r="N150" s="300">
        <v>3.4750000000165029</v>
      </c>
      <c r="O150" s="300">
        <f t="shared" ref="O150:O151" si="379">SUM(L150:N150)</f>
        <v>23.869999999958438</v>
      </c>
      <c r="P150" s="300"/>
      <c r="Q150" s="300">
        <v>16.977999999996541</v>
      </c>
      <c r="R150" s="300">
        <v>0.58699999999841812</v>
      </c>
      <c r="S150" s="300">
        <v>3.1220000000165964</v>
      </c>
      <c r="T150" s="300">
        <f t="shared" ref="T150:T151" si="380">SUM(Q150:S150)</f>
        <v>20.687000000011558</v>
      </c>
      <c r="U150" s="300"/>
      <c r="V150" s="300">
        <v>15.247999999950119</v>
      </c>
      <c r="W150" s="300">
        <v>0.5179999999970043</v>
      </c>
      <c r="X150" s="300">
        <v>3.145000000013412</v>
      </c>
      <c r="Y150" s="300">
        <f t="shared" ref="Y150:Y151" si="381">SUM(V150:X150)</f>
        <v>18.910999999960534</v>
      </c>
    </row>
    <row r="151" spans="1:25" x14ac:dyDescent="0.2">
      <c r="A151" s="260" t="s">
        <v>354</v>
      </c>
      <c r="B151" s="300">
        <f>SUM(B149:B150)</f>
        <v>11.929999999952454</v>
      </c>
      <c r="C151" s="300">
        <f t="shared" ref="C151" si="382">SUM(C149:C150)</f>
        <v>0.84200000000432662</v>
      </c>
      <c r="D151" s="300">
        <f t="shared" ref="D151" si="383">SUM(D149:D150)</f>
        <v>3.2930000000288469</v>
      </c>
      <c r="E151" s="300">
        <f t="shared" si="377"/>
        <v>16.064999999985627</v>
      </c>
      <c r="F151" s="300"/>
      <c r="G151" s="300">
        <f>SUM(G149:G150)</f>
        <v>21.477999999909567</v>
      </c>
      <c r="H151" s="300">
        <f t="shared" ref="H151" si="384">SUM(H149:H150)</f>
        <v>1.5960000000212098</v>
      </c>
      <c r="I151" s="300">
        <f t="shared" ref="I151" si="385">SUM(I149:I150)</f>
        <v>2.7950000000258539</v>
      </c>
      <c r="J151" s="300">
        <f t="shared" si="378"/>
        <v>25.868999999956632</v>
      </c>
      <c r="K151" s="300"/>
      <c r="L151" s="300">
        <f>SUM(L149:L150)</f>
        <v>21.839999999920501</v>
      </c>
      <c r="M151" s="300">
        <f t="shared" ref="M151" si="386">SUM(M149:M150)</f>
        <v>2.0040000000172156</v>
      </c>
      <c r="N151" s="300">
        <f t="shared" ref="N151" si="387">SUM(N149:N150)</f>
        <v>4.147000000006563</v>
      </c>
      <c r="O151" s="300">
        <f t="shared" si="379"/>
        <v>27.990999999944279</v>
      </c>
      <c r="P151" s="300"/>
      <c r="Q151" s="300">
        <f>SUM(Q149:Q150)</f>
        <v>18.823000000018677</v>
      </c>
      <c r="R151" s="300">
        <f t="shared" ref="R151" si="388">SUM(R149:R150)</f>
        <v>1.7170000000311449</v>
      </c>
      <c r="S151" s="300">
        <f t="shared" ref="S151" si="389">SUM(S149:S150)</f>
        <v>3.6780000000127444</v>
      </c>
      <c r="T151" s="300">
        <f t="shared" si="380"/>
        <v>24.218000000062567</v>
      </c>
      <c r="U151" s="300"/>
      <c r="V151" s="300">
        <f>SUM(V149:V150)</f>
        <v>16.922999999949063</v>
      </c>
      <c r="W151" s="300">
        <f t="shared" ref="W151" si="390">SUM(W149:W150)</f>
        <v>1.5390000000027175</v>
      </c>
      <c r="X151" s="300">
        <f t="shared" ref="X151" si="391">SUM(X149:X150)</f>
        <v>3.6190000000175182</v>
      </c>
      <c r="Y151" s="300">
        <f t="shared" si="381"/>
        <v>22.080999999969297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28.633999999742162</v>
      </c>
      <c r="C154" s="300">
        <f t="shared" ref="C154:D155" si="392">SUM(C74,C79,C84,C89,C94,C99,C104,C109,C114,C119,C124,C129,C134,C139,C144,C149)</f>
        <v>9.4220000001049868</v>
      </c>
      <c r="D154" s="300">
        <f t="shared" si="392"/>
        <v>7.1890000001062653</v>
      </c>
      <c r="E154" s="300">
        <f>SUM(B154:D154)</f>
        <v>45.244999999953407</v>
      </c>
      <c r="F154" s="300"/>
      <c r="G154" s="300">
        <f>SUM(G74,G79,G84,G89,G94,G99,G104,G109,G114,G119,G124,G129,G134,G139,G144,G149)</f>
        <v>32.42999999950699</v>
      </c>
      <c r="H154" s="300">
        <f t="shared" ref="H154:I154" si="393">SUM(H74,H79,H84,H89,H94,H99,H104,H109,H114,H119,H124,H129,H134,H139,H144,H149)</f>
        <v>9.1360000002296005</v>
      </c>
      <c r="I154" s="300">
        <f t="shared" si="393"/>
        <v>7.0130000000752464</v>
      </c>
      <c r="J154" s="300">
        <f>SUM(G154:I154)</f>
        <v>48.578999999811835</v>
      </c>
      <c r="K154" s="300"/>
      <c r="L154" s="300">
        <f>SUM(L74,L79,L84,L89,L94,L99,L104,L109,L114,L119,L124,L129,L134,L139,L144,L149)</f>
        <v>30.098999999665267</v>
      </c>
      <c r="M154" s="300">
        <f t="shared" ref="M154:N154" si="394">SUM(M74,M79,M84,M89,M94,M99,M104,M109,M114,M119,M124,M129,M134,M139,M144,M149)</f>
        <v>12.127000000201729</v>
      </c>
      <c r="N154" s="300">
        <f t="shared" si="394"/>
        <v>5.9949999998785071</v>
      </c>
      <c r="O154" s="300">
        <f>SUM(L154:N154)</f>
        <v>48.220999999745509</v>
      </c>
      <c r="P154" s="300"/>
      <c r="Q154" s="300">
        <f>SUM(Q74,Q79,Q84,Q89,Q94,Q99,Q104,Q109,Q114,Q119,Q124,Q129,Q134,Q139,Q144,Q149)</f>
        <v>28.28800000038488</v>
      </c>
      <c r="R154" s="300">
        <f t="shared" ref="R154:S154" si="395">SUM(R74,R79,R84,R89,R94,R99,R104,R109,R114,R119,R124,R129,R134,R139,R144,R149)</f>
        <v>11.418000000405172</v>
      </c>
      <c r="S154" s="300">
        <f t="shared" si="395"/>
        <v>5.4369999999676182</v>
      </c>
      <c r="T154" s="300">
        <f>SUM(Q154:S154)</f>
        <v>45.143000000757674</v>
      </c>
      <c r="U154" s="300"/>
      <c r="V154" s="300">
        <f>SUM(V74,V79,V84,V89,V94,V99,V104,V109,V114,V119,V124,V129,V134,V139,V144,V149)</f>
        <v>25.837999999977416</v>
      </c>
      <c r="W154" s="300">
        <f t="shared" ref="W154:X154" si="396">SUM(W74,W79,W84,W89,W94,W99,W104,W109,W114,W119,W124,W129,W134,W139,W144,W149)</f>
        <v>10.43100000004987</v>
      </c>
      <c r="X154" s="300">
        <f t="shared" si="396"/>
        <v>4.8670000000494467</v>
      </c>
      <c r="Y154" s="300">
        <f>SUM(V154:X154)</f>
        <v>41.136000000076734</v>
      </c>
    </row>
    <row r="155" spans="1:25" x14ac:dyDescent="0.2">
      <c r="A155" s="260" t="s">
        <v>355</v>
      </c>
      <c r="B155" s="300">
        <f>SUM(B75,B80,B85,B90,B95,B100,B105,B110,B115,B120,B125,B130,B135,B140,B145,B150)</f>
        <v>123.59199999989255</v>
      </c>
      <c r="C155" s="300">
        <f t="shared" si="392"/>
        <v>3.8880000000322945</v>
      </c>
      <c r="D155" s="300">
        <f t="shared" si="392"/>
        <v>15.092000000063155</v>
      </c>
      <c r="E155" s="300">
        <f t="shared" ref="E155:E156" si="397">SUM(B155:D155)</f>
        <v>142.57199999998801</v>
      </c>
      <c r="F155" s="300"/>
      <c r="G155" s="300">
        <f>SUM(G75,G80,G85,G90,G95,G100,G105,G110,G115,G120,G125,G130,G135,G140,G145,G150)</f>
        <v>133.09800000001647</v>
      </c>
      <c r="H155" s="300">
        <f t="shared" ref="H155:I155" si="398">SUM(H75,H80,H85,H90,H95,H100,H105,H110,H115,H120,H125,H130,H135,H140,H145,H150)</f>
        <v>5.2580000000206963</v>
      </c>
      <c r="I155" s="300">
        <f t="shared" si="398"/>
        <v>10.093000000103826</v>
      </c>
      <c r="J155" s="300">
        <f t="shared" ref="J155:J156" si="399">SUM(G155:I155)</f>
        <v>148.44900000014098</v>
      </c>
      <c r="K155" s="300"/>
      <c r="L155" s="300">
        <f>SUM(L75,L80,L85,L90,L95,L100,L105,L110,L115,L120,L125,L130,L135,L140,L145,L150)</f>
        <v>128.8849999998678</v>
      </c>
      <c r="M155" s="300">
        <f t="shared" ref="M155:N155" si="400">SUM(M75,M80,M85,M90,M95,M100,M105,M110,M115,M120,M125,M130,M135,M140,M145,M150)</f>
        <v>5.4810000000066257</v>
      </c>
      <c r="N155" s="300">
        <f t="shared" si="400"/>
        <v>13.034000000000152</v>
      </c>
      <c r="O155" s="300">
        <f t="shared" ref="O155:O156" si="401">SUM(L155:N155)</f>
        <v>147.39999999987458</v>
      </c>
      <c r="P155" s="300"/>
      <c r="Q155" s="300">
        <f>SUM(Q75,Q80,Q85,Q90,Q95,Q100,Q105,Q110,Q115,Q120,Q125,Q130,Q135,Q140,Q145,Q150)</f>
        <v>120.16600000041038</v>
      </c>
      <c r="R155" s="300">
        <f t="shared" ref="R155:S155" si="402">SUM(R75,R80,R85,R90,R95,R100,R105,R110,R115,R120,R125,R130,R135,R140,R145,R150)</f>
        <v>5.1380000000064818</v>
      </c>
      <c r="S155" s="300">
        <f t="shared" si="402"/>
        <v>12.188999999905816</v>
      </c>
      <c r="T155" s="300">
        <f t="shared" ref="T155:T156" si="403">SUM(Q155:S155)</f>
        <v>137.49300000032267</v>
      </c>
      <c r="U155" s="300"/>
      <c r="V155" s="300">
        <f>SUM(V75,V80,V85,V90,V95,V100,V105,V110,V115,V120,V125,V130,V135,V140,V145,V150)</f>
        <v>105.96700000040046</v>
      </c>
      <c r="W155" s="300">
        <f t="shared" ref="W155" si="404">SUM(W75,W80,W85,W90,W95,W100,W105,W110,W115,W120,W125,W130,W135,W140,W145,W150)</f>
        <v>4.6180000000125547</v>
      </c>
      <c r="X155" s="300">
        <f>SUM(X75,X80,X85,X90,X95,X100,X105,X110,X115,X120,X125,X130,X135,X140,X145,X150)</f>
        <v>11.286999999969368</v>
      </c>
      <c r="Y155" s="300">
        <f t="shared" ref="Y155:Y156" si="405">SUM(V155:X155)</f>
        <v>121.87200000038239</v>
      </c>
    </row>
    <row r="156" spans="1:25" x14ac:dyDescent="0.2">
      <c r="A156" s="264" t="s">
        <v>354</v>
      </c>
      <c r="B156" s="301">
        <f>SUM(B154:B155)</f>
        <v>152.22599999963472</v>
      </c>
      <c r="C156" s="301">
        <f t="shared" ref="C156" si="406">SUM(C154:C155)</f>
        <v>13.310000000137281</v>
      </c>
      <c r="D156" s="301">
        <f t="shared" ref="D156" si="407">SUM(D154:D155)</f>
        <v>22.281000000169421</v>
      </c>
      <c r="E156" s="301">
        <f t="shared" si="397"/>
        <v>187.81699999994143</v>
      </c>
      <c r="F156" s="301"/>
      <c r="G156" s="301">
        <f>SUM(G154:G155)</f>
        <v>165.52799999952344</v>
      </c>
      <c r="H156" s="301">
        <f t="shared" ref="H156" si="408">SUM(H154:H155)</f>
        <v>14.394000000250298</v>
      </c>
      <c r="I156" s="301">
        <f t="shared" ref="I156" si="409">SUM(I154:I155)</f>
        <v>17.106000000179073</v>
      </c>
      <c r="J156" s="301">
        <f t="shared" si="399"/>
        <v>197.02799999995281</v>
      </c>
      <c r="K156" s="301"/>
      <c r="L156" s="301">
        <f>SUM(L154:L155)</f>
        <v>158.98399999953307</v>
      </c>
      <c r="M156" s="301">
        <f t="shared" ref="M156" si="410">SUM(M154:M155)</f>
        <v>17.608000000208357</v>
      </c>
      <c r="N156" s="301">
        <f t="shared" ref="N156" si="411">SUM(N154:N155)</f>
        <v>19.028999999878657</v>
      </c>
      <c r="O156" s="301">
        <f t="shared" si="401"/>
        <v>195.6209999996201</v>
      </c>
      <c r="P156" s="301"/>
      <c r="Q156" s="301">
        <f>SUM(Q154:Q155)</f>
        <v>148.45400000079525</v>
      </c>
      <c r="R156" s="301">
        <f t="shared" ref="R156" si="412">SUM(R154:R155)</f>
        <v>16.556000000411654</v>
      </c>
      <c r="S156" s="301">
        <f t="shared" ref="S156" si="413">SUM(S154:S155)</f>
        <v>17.625999999873436</v>
      </c>
      <c r="T156" s="301">
        <f t="shared" si="403"/>
        <v>182.63600000108033</v>
      </c>
      <c r="U156" s="301"/>
      <c r="V156" s="301">
        <f>SUM(V154:V155)</f>
        <v>131.80500000037787</v>
      </c>
      <c r="W156" s="301">
        <f t="shared" ref="W156" si="414">SUM(W154:W155)</f>
        <v>15.049000000062424</v>
      </c>
      <c r="X156" s="301">
        <f t="shared" ref="X156" si="415">SUM(X154:X155)</f>
        <v>16.154000000018815</v>
      </c>
      <c r="Y156" s="301">
        <f t="shared" si="405"/>
        <v>163.00800000045911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3.0189999999864225</v>
      </c>
      <c r="C164" s="300">
        <v>0.81200000001579098</v>
      </c>
      <c r="D164" s="300">
        <v>1.0000000000108334E-3</v>
      </c>
      <c r="E164" s="300">
        <f>SUM(B164:D164)</f>
        <v>3.8320000000022247</v>
      </c>
      <c r="F164" s="300"/>
      <c r="G164" s="300">
        <v>3.6800000000044921</v>
      </c>
      <c r="H164" s="300">
        <v>1.0220000000338725</v>
      </c>
      <c r="I164" s="300">
        <v>1.0000000000161893E-3</v>
      </c>
      <c r="J164" s="300">
        <f>SUM(G164:I164)</f>
        <v>4.7030000000383811</v>
      </c>
      <c r="K164" s="300"/>
      <c r="L164" s="300">
        <v>4.7829999999959476</v>
      </c>
      <c r="M164" s="300">
        <v>1.3020000000365173</v>
      </c>
      <c r="N164" s="300">
        <v>1.9959999999930995</v>
      </c>
      <c r="O164" s="300">
        <f>SUM(L164:N164)</f>
        <v>8.0810000000255648</v>
      </c>
      <c r="P164" s="300"/>
      <c r="Q164" s="300">
        <v>4.7150000001885291</v>
      </c>
      <c r="R164" s="300">
        <v>1.2720000000697087</v>
      </c>
      <c r="S164" s="300">
        <v>1.9220000000194983</v>
      </c>
      <c r="T164" s="300">
        <f>SUM(Q164:S164)</f>
        <v>7.9090000002777359</v>
      </c>
      <c r="U164" s="300"/>
      <c r="V164" s="300">
        <v>4.8619999999935404</v>
      </c>
      <c r="W164" s="300">
        <v>1.2869999999974833</v>
      </c>
      <c r="X164" s="300">
        <v>1.9140000000894684</v>
      </c>
      <c r="Y164" s="300">
        <f>SUM(V164:X164)</f>
        <v>8.0630000000804909</v>
      </c>
    </row>
    <row r="165" spans="1:25" x14ac:dyDescent="0.2">
      <c r="A165" s="260" t="s">
        <v>355</v>
      </c>
      <c r="B165" s="300">
        <v>10.008999999914955</v>
      </c>
      <c r="C165" s="300">
        <v>0.15000000000098948</v>
      </c>
      <c r="D165" s="300">
        <v>1.054999999996155</v>
      </c>
      <c r="E165" s="300">
        <f t="shared" ref="E165:E166" si="416">SUM(B165:D165)</f>
        <v>11.213999999912101</v>
      </c>
      <c r="F165" s="300"/>
      <c r="G165" s="300">
        <v>12.228999999901509</v>
      </c>
      <c r="H165" s="300">
        <v>0.24900000000171335</v>
      </c>
      <c r="I165" s="300">
        <v>2.5969999999914277</v>
      </c>
      <c r="J165" s="300">
        <f t="shared" ref="J165:J166" si="417">SUM(G165:I165)</f>
        <v>15.074999999894651</v>
      </c>
      <c r="K165" s="300"/>
      <c r="L165" s="300">
        <v>15.564999999903623</v>
      </c>
      <c r="M165" s="300">
        <v>0.23899999999978713</v>
      </c>
      <c r="N165" s="300">
        <v>0</v>
      </c>
      <c r="O165" s="300">
        <f t="shared" ref="O165:O166" si="418">SUM(L165:N165)</f>
        <v>15.803999999903411</v>
      </c>
      <c r="P165" s="300"/>
      <c r="Q165" s="300">
        <v>15.103999999926618</v>
      </c>
      <c r="R165" s="300">
        <v>0.23700000000065435</v>
      </c>
      <c r="S165" s="300">
        <v>0</v>
      </c>
      <c r="T165" s="300">
        <f t="shared" ref="T165:T166" si="419">SUM(Q165:S165)</f>
        <v>15.340999999927272</v>
      </c>
      <c r="U165" s="300"/>
      <c r="V165" s="300">
        <v>15.08799999981059</v>
      </c>
      <c r="W165" s="300">
        <v>0.24700000000112055</v>
      </c>
      <c r="X165" s="300">
        <v>0</v>
      </c>
      <c r="Y165" s="300">
        <f t="shared" ref="Y165:Y166" si="420">SUM(V165:X165)</f>
        <v>15.334999999811711</v>
      </c>
    </row>
    <row r="166" spans="1:25" x14ac:dyDescent="0.2">
      <c r="A166" s="264" t="s">
        <v>354</v>
      </c>
      <c r="B166" s="301">
        <f>SUM(B164:B165)</f>
        <v>13.027999999901379</v>
      </c>
      <c r="C166" s="301">
        <f t="shared" ref="C166" si="421">SUM(C164:C165)</f>
        <v>0.96200000001678043</v>
      </c>
      <c r="D166" s="301">
        <f t="shared" ref="D166" si="422">SUM(D164:D165)</f>
        <v>1.0559999999961658</v>
      </c>
      <c r="E166" s="301">
        <f t="shared" si="416"/>
        <v>15.045999999914326</v>
      </c>
      <c r="F166" s="301"/>
      <c r="G166" s="301">
        <f>SUM(G164:G165)</f>
        <v>15.908999999906001</v>
      </c>
      <c r="H166" s="301">
        <f t="shared" ref="H166" si="423">SUM(H164:H165)</f>
        <v>1.2710000000355859</v>
      </c>
      <c r="I166" s="301">
        <f t="shared" ref="I166" si="424">SUM(I164:I165)</f>
        <v>2.597999999991444</v>
      </c>
      <c r="J166" s="301">
        <f t="shared" si="417"/>
        <v>19.77799999993303</v>
      </c>
      <c r="K166" s="301"/>
      <c r="L166" s="301">
        <f>SUM(L164:L165)</f>
        <v>20.347999999899571</v>
      </c>
      <c r="M166" s="301">
        <f t="shared" ref="M166" si="425">SUM(M164:M165)</f>
        <v>1.5410000000363044</v>
      </c>
      <c r="N166" s="301">
        <f t="shared" ref="N166" si="426">SUM(N164:N165)</f>
        <v>1.9959999999930995</v>
      </c>
      <c r="O166" s="301">
        <f t="shared" si="418"/>
        <v>23.884999999928976</v>
      </c>
      <c r="P166" s="301"/>
      <c r="Q166" s="301">
        <f>SUM(Q164:Q165)</f>
        <v>19.819000000115146</v>
      </c>
      <c r="R166" s="301">
        <f t="shared" ref="R166" si="427">SUM(R164:R165)</f>
        <v>1.5090000000703632</v>
      </c>
      <c r="S166" s="301">
        <f t="shared" ref="S166" si="428">SUM(S164:S165)</f>
        <v>1.9220000000194983</v>
      </c>
      <c r="T166" s="301">
        <f t="shared" si="419"/>
        <v>23.250000000205006</v>
      </c>
      <c r="U166" s="301"/>
      <c r="V166" s="301">
        <f>SUM(V164:V165)</f>
        <v>19.949999999804131</v>
      </c>
      <c r="W166" s="301">
        <f t="shared" ref="W166" si="429">SUM(W164:W165)</f>
        <v>1.5339999999986038</v>
      </c>
      <c r="X166" s="301">
        <f t="shared" ref="X166" si="430">SUM(X164:X165)</f>
        <v>1.9140000000894684</v>
      </c>
      <c r="Y166" s="301">
        <f t="shared" si="420"/>
        <v>23.397999999892203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1.754999999982553</v>
      </c>
      <c r="C174" s="300">
        <v>0.58100000000563046</v>
      </c>
      <c r="D174" s="300">
        <v>0.23000000000199869</v>
      </c>
      <c r="E174" s="300">
        <f>SUM(B174:D174)</f>
        <v>2.5659999999901824</v>
      </c>
      <c r="F174" s="300"/>
      <c r="G174" s="300">
        <v>2.458999999964413</v>
      </c>
      <c r="H174" s="300">
        <v>0.15600000000329511</v>
      </c>
      <c r="I174" s="300">
        <v>0.11700000000140812</v>
      </c>
      <c r="J174" s="300">
        <f>SUM(G174:I174)</f>
        <v>2.7319999999691165</v>
      </c>
      <c r="K174" s="300"/>
      <c r="L174" s="300">
        <v>2.1149999999770261</v>
      </c>
      <c r="M174" s="300">
        <v>0.13300000000200837</v>
      </c>
      <c r="N174" s="300">
        <v>2.1999999999859809E-2</v>
      </c>
      <c r="O174" s="300">
        <f>SUM(L174:N174)</f>
        <v>2.2699999999788942</v>
      </c>
      <c r="P174" s="300"/>
      <c r="Q174" s="300">
        <v>2.3600000000380263</v>
      </c>
      <c r="R174" s="300">
        <v>0.14400000000485871</v>
      </c>
      <c r="S174" s="300">
        <v>2.4000000000281577E-2</v>
      </c>
      <c r="T174" s="300">
        <f>SUM(Q174:S174)</f>
        <v>2.5280000000431668</v>
      </c>
      <c r="U174" s="300"/>
      <c r="V174" s="300">
        <v>2.8390000000191677</v>
      </c>
      <c r="W174" s="300">
        <v>0.16500000000102671</v>
      </c>
      <c r="X174" s="300">
        <v>2.6000000000916901E-2</v>
      </c>
      <c r="Y174" s="300">
        <f>SUM(V174:X174)</f>
        <v>3.0300000000211114</v>
      </c>
    </row>
    <row r="175" spans="1:25" x14ac:dyDescent="0.2">
      <c r="A175" s="260" t="s">
        <v>355</v>
      </c>
      <c r="B175" s="300">
        <v>2.7669999999824837</v>
      </c>
      <c r="C175" s="300">
        <v>0.20200000000002105</v>
      </c>
      <c r="D175" s="300">
        <v>0</v>
      </c>
      <c r="E175" s="300">
        <f t="shared" ref="E175:E176" si="431">SUM(B175:D175)</f>
        <v>2.968999999982505</v>
      </c>
      <c r="F175" s="300"/>
      <c r="G175" s="300">
        <v>5.1159999999705121</v>
      </c>
      <c r="H175" s="300">
        <v>6.5999999999967723E-2</v>
      </c>
      <c r="I175" s="300">
        <v>4.5000000000601108E-2</v>
      </c>
      <c r="J175" s="300">
        <f t="shared" ref="J175:J176" si="432">SUM(G175:I175)</f>
        <v>5.2269999999710812</v>
      </c>
      <c r="K175" s="300"/>
      <c r="L175" s="300">
        <v>4.4929999999776422</v>
      </c>
      <c r="M175" s="300">
        <v>0.34800000000043851</v>
      </c>
      <c r="N175" s="300">
        <v>0.31499999999987655</v>
      </c>
      <c r="O175" s="300">
        <f t="shared" ref="O175:O176" si="433">SUM(L175:N175)</f>
        <v>5.1559999999779578</v>
      </c>
      <c r="P175" s="300"/>
      <c r="Q175" s="300">
        <v>4.7919999999888265</v>
      </c>
      <c r="R175" s="300">
        <v>0.376000000001326</v>
      </c>
      <c r="S175" s="300">
        <v>0.32999999999879537</v>
      </c>
      <c r="T175" s="300">
        <f t="shared" ref="T175:T176" si="434">SUM(Q175:S175)</f>
        <v>5.4979999999889486</v>
      </c>
      <c r="U175" s="300"/>
      <c r="V175" s="300">
        <v>5.2799999999505829</v>
      </c>
      <c r="W175" s="300">
        <v>0.42000000000401988</v>
      </c>
      <c r="X175" s="300">
        <v>0.35400000000140158</v>
      </c>
      <c r="Y175" s="300">
        <f t="shared" ref="Y175:Y176" si="435">SUM(V175:X175)</f>
        <v>6.0539999999560044</v>
      </c>
    </row>
    <row r="176" spans="1:25" x14ac:dyDescent="0.2">
      <c r="A176" s="260" t="s">
        <v>354</v>
      </c>
      <c r="B176" s="300">
        <f>SUM(B174:B175)</f>
        <v>4.5219999999650362</v>
      </c>
      <c r="C176" s="300">
        <f t="shared" ref="C176" si="436">SUM(C174:C175)</f>
        <v>0.78300000000565151</v>
      </c>
      <c r="D176" s="300">
        <f t="shared" ref="D176" si="437">SUM(D174:D175)</f>
        <v>0.23000000000199869</v>
      </c>
      <c r="E176" s="300">
        <f t="shared" si="431"/>
        <v>5.5349999999726869</v>
      </c>
      <c r="F176" s="300"/>
      <c r="G176" s="300">
        <f>SUM(G174:G175)</f>
        <v>7.5749999999349251</v>
      </c>
      <c r="H176" s="300">
        <f t="shared" ref="H176" si="438">SUM(H174:H175)</f>
        <v>0.22200000000326284</v>
      </c>
      <c r="I176" s="300">
        <f t="shared" ref="I176" si="439">SUM(I174:I175)</f>
        <v>0.16200000000200923</v>
      </c>
      <c r="J176" s="300">
        <f t="shared" si="432"/>
        <v>7.9589999999401968</v>
      </c>
      <c r="K176" s="300"/>
      <c r="L176" s="300">
        <f>SUM(L174:L175)</f>
        <v>6.6079999999546679</v>
      </c>
      <c r="M176" s="300">
        <f t="shared" ref="M176" si="440">SUM(M174:M175)</f>
        <v>0.48100000000244691</v>
      </c>
      <c r="N176" s="300">
        <f t="shared" ref="N176" si="441">SUM(N174:N175)</f>
        <v>0.33699999999973634</v>
      </c>
      <c r="O176" s="300">
        <f t="shared" si="433"/>
        <v>7.4259999999568507</v>
      </c>
      <c r="P176" s="300"/>
      <c r="Q176" s="300">
        <f>SUM(Q174:Q175)</f>
        <v>7.1520000000268524</v>
      </c>
      <c r="R176" s="300">
        <f t="shared" ref="R176" si="442">SUM(R174:R175)</f>
        <v>0.52000000000618474</v>
      </c>
      <c r="S176" s="300">
        <f t="shared" ref="S176" si="443">SUM(S174:S175)</f>
        <v>0.35399999999907694</v>
      </c>
      <c r="T176" s="300">
        <f t="shared" si="434"/>
        <v>8.0260000000321146</v>
      </c>
      <c r="U176" s="300"/>
      <c r="V176" s="300">
        <f>SUM(V174:V175)</f>
        <v>8.1189999999697502</v>
      </c>
      <c r="W176" s="300">
        <f t="shared" ref="W176" si="444">SUM(W174:W175)</f>
        <v>0.58500000000504659</v>
      </c>
      <c r="X176" s="300">
        <f t="shared" ref="X176" si="445">SUM(X174:X175)</f>
        <v>0.38000000000231848</v>
      </c>
      <c r="Y176" s="300">
        <f t="shared" si="435"/>
        <v>9.0839999999771166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0.35899999999659721</v>
      </c>
      <c r="C179" s="300">
        <v>0.29600000000102072</v>
      </c>
      <c r="D179" s="300">
        <v>0.2180000000013356</v>
      </c>
      <c r="E179" s="300">
        <f>SUM(B179:D179)</f>
        <v>0.8729999999989535</v>
      </c>
      <c r="F179" s="300"/>
      <c r="G179" s="300">
        <v>0.55099999999206739</v>
      </c>
      <c r="H179" s="300">
        <v>5.7000000000343873E-2</v>
      </c>
      <c r="I179" s="300">
        <v>0.13100000000114009</v>
      </c>
      <c r="J179" s="300">
        <f>SUM(G179:I179)</f>
        <v>0.73899999999355137</v>
      </c>
      <c r="K179" s="300"/>
      <c r="L179" s="300">
        <v>0.473999999995041</v>
      </c>
      <c r="M179" s="300">
        <v>4.9000000000047242E-2</v>
      </c>
      <c r="N179" s="300">
        <v>1.4999999999871332E-2</v>
      </c>
      <c r="O179" s="300">
        <f>SUM(L179:N179)</f>
        <v>0.53799999999495962</v>
      </c>
      <c r="P179" s="300"/>
      <c r="Q179" s="300">
        <v>0.52900000000565717</v>
      </c>
      <c r="R179" s="300">
        <v>5.3000000000378356E-2</v>
      </c>
      <c r="S179" s="300">
        <v>1.6000000000107518E-2</v>
      </c>
      <c r="T179" s="300">
        <f>SUM(Q179:S179)</f>
        <v>0.59800000000614295</v>
      </c>
      <c r="U179" s="300"/>
      <c r="V179" s="300">
        <v>0.63600000000333201</v>
      </c>
      <c r="W179" s="300">
        <v>6.0000000001040533E-2</v>
      </c>
      <c r="X179" s="300">
        <v>1.7000000000106628E-2</v>
      </c>
      <c r="Y179" s="300">
        <f>SUM(V179:X179)</f>
        <v>0.71300000000447916</v>
      </c>
    </row>
    <row r="180" spans="1:25" x14ac:dyDescent="0.2">
      <c r="A180" s="260" t="s">
        <v>355</v>
      </c>
      <c r="B180" s="300">
        <v>2.8320000000168037</v>
      </c>
      <c r="C180" s="300">
        <v>0.14900000000240854</v>
      </c>
      <c r="D180" s="300">
        <v>0</v>
      </c>
      <c r="E180" s="300">
        <f t="shared" ref="E180:E181" si="446">SUM(B180:D180)</f>
        <v>2.9810000000192121</v>
      </c>
      <c r="F180" s="300"/>
      <c r="G180" s="300">
        <v>3.4900000000220914</v>
      </c>
      <c r="H180" s="300">
        <v>3.5000000000542042E-2</v>
      </c>
      <c r="I180" s="300">
        <v>5.9000000000407948E-2</v>
      </c>
      <c r="J180" s="300">
        <f t="shared" ref="J180:J181" si="447">SUM(G180:I180)</f>
        <v>3.5840000000230412</v>
      </c>
      <c r="K180" s="300"/>
      <c r="L180" s="300">
        <v>3.0650000000097242</v>
      </c>
      <c r="M180" s="300">
        <v>0.18400000000119013</v>
      </c>
      <c r="N180" s="300">
        <v>6.2999999999903342E-2</v>
      </c>
      <c r="O180" s="300">
        <f t="shared" ref="O180:O181" si="448">SUM(L180:N180)</f>
        <v>3.3120000000108178</v>
      </c>
      <c r="P180" s="300"/>
      <c r="Q180" s="300">
        <v>3.2690000000291346</v>
      </c>
      <c r="R180" s="300">
        <v>0.1990000000023763</v>
      </c>
      <c r="S180" s="300">
        <v>6.5999999999731163E-2</v>
      </c>
      <c r="T180" s="300">
        <f t="shared" ref="T180:T181" si="449">SUM(Q180:S180)</f>
        <v>3.5340000000312419</v>
      </c>
      <c r="U180" s="300"/>
      <c r="V180" s="300">
        <v>3.6020000000593941</v>
      </c>
      <c r="W180" s="300">
        <v>0.22300000000549691</v>
      </c>
      <c r="X180" s="300">
        <v>7.2000000000083747E-2</v>
      </c>
      <c r="Y180" s="300">
        <f t="shared" ref="Y180:Y181" si="450">SUM(V180:X180)</f>
        <v>3.8970000000649745</v>
      </c>
    </row>
    <row r="181" spans="1:25" x14ac:dyDescent="0.2">
      <c r="A181" s="260" t="s">
        <v>354</v>
      </c>
      <c r="B181" s="300">
        <f>SUM(B179:B180)</f>
        <v>3.1910000000134011</v>
      </c>
      <c r="C181" s="300">
        <f t="shared" ref="C181" si="451">SUM(C179:C180)</f>
        <v>0.44500000000342926</v>
      </c>
      <c r="D181" s="300">
        <f t="shared" ref="D181" si="452">SUM(D179:D180)</f>
        <v>0.2180000000013356</v>
      </c>
      <c r="E181" s="300">
        <f t="shared" si="446"/>
        <v>3.854000000018166</v>
      </c>
      <c r="F181" s="300"/>
      <c r="G181" s="300">
        <f>SUM(G179:G180)</f>
        <v>4.0410000000141588</v>
      </c>
      <c r="H181" s="300">
        <f t="shared" ref="H181" si="453">SUM(H179:H180)</f>
        <v>9.2000000000885915E-2</v>
      </c>
      <c r="I181" s="300">
        <f t="shared" ref="I181" si="454">SUM(I179:I180)</f>
        <v>0.19000000000154804</v>
      </c>
      <c r="J181" s="300">
        <f t="shared" si="447"/>
        <v>4.3230000000165933</v>
      </c>
      <c r="K181" s="300"/>
      <c r="L181" s="300">
        <f>SUM(L179:L180)</f>
        <v>3.5390000000047652</v>
      </c>
      <c r="M181" s="300">
        <f t="shared" ref="M181" si="455">SUM(M179:M180)</f>
        <v>0.23300000000123738</v>
      </c>
      <c r="N181" s="300">
        <f t="shared" ref="N181" si="456">SUM(N179:N180)</f>
        <v>7.7999999999774666E-2</v>
      </c>
      <c r="O181" s="300">
        <f t="shared" si="448"/>
        <v>3.8500000000057772</v>
      </c>
      <c r="P181" s="300"/>
      <c r="Q181" s="300">
        <f>SUM(Q179:Q180)</f>
        <v>3.7980000000347918</v>
      </c>
      <c r="R181" s="300">
        <f t="shared" ref="R181" si="457">SUM(R179:R180)</f>
        <v>0.25200000000275469</v>
      </c>
      <c r="S181" s="300">
        <f t="shared" ref="S181" si="458">SUM(S179:S180)</f>
        <v>8.1999999999838674E-2</v>
      </c>
      <c r="T181" s="300">
        <f t="shared" si="449"/>
        <v>4.1320000000373858</v>
      </c>
      <c r="U181" s="300"/>
      <c r="V181" s="300">
        <f>SUM(V179:V180)</f>
        <v>4.2380000000627263</v>
      </c>
      <c r="W181" s="300">
        <f t="shared" ref="W181" si="459">SUM(W179:W180)</f>
        <v>0.28300000000653747</v>
      </c>
      <c r="X181" s="300">
        <f t="shared" ref="X181" si="460">SUM(X179:X180)</f>
        <v>8.9000000000190371E-2</v>
      </c>
      <c r="Y181" s="300">
        <f t="shared" si="450"/>
        <v>4.6100000000694541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2.5119999999760974</v>
      </c>
      <c r="C184" s="300">
        <v>0.75299999999875378</v>
      </c>
      <c r="D184" s="300">
        <v>0.28500000000503034</v>
      </c>
      <c r="E184" s="300">
        <f>SUM(B184:D184)</f>
        <v>3.5499999999798812</v>
      </c>
      <c r="F184" s="300"/>
      <c r="G184" s="300">
        <v>2.685999999962577</v>
      </c>
      <c r="H184" s="300">
        <v>1.1659999999998656</v>
      </c>
      <c r="I184" s="300">
        <v>0.76300000001364943</v>
      </c>
      <c r="J184" s="300">
        <f>SUM(G184:I184)</f>
        <v>4.6149999999760922</v>
      </c>
      <c r="K184" s="300"/>
      <c r="L184" s="300">
        <v>2.3089999999766682</v>
      </c>
      <c r="M184" s="300">
        <v>0.99299999999888411</v>
      </c>
      <c r="N184" s="300">
        <v>4.2999999999728283E-2</v>
      </c>
      <c r="O184" s="300">
        <f>SUM(L184:N184)</f>
        <v>3.3449999999752809</v>
      </c>
      <c r="P184" s="300"/>
      <c r="Q184" s="300">
        <v>2.5770000000384035</v>
      </c>
      <c r="R184" s="300">
        <v>1.080000000006315</v>
      </c>
      <c r="S184" s="300">
        <v>4.5000000000459742E-2</v>
      </c>
      <c r="T184" s="300">
        <f>SUM(Q184:S184)</f>
        <v>3.702000000045178</v>
      </c>
      <c r="U184" s="300"/>
      <c r="V184" s="300">
        <v>3.1000000000137016</v>
      </c>
      <c r="W184" s="300">
        <v>1.2330000000054857</v>
      </c>
      <c r="X184" s="300">
        <v>4.900000000020633E-2</v>
      </c>
      <c r="Y184" s="300">
        <f>SUM(V184:X184)</f>
        <v>4.3820000000193939</v>
      </c>
    </row>
    <row r="185" spans="1:25" x14ac:dyDescent="0.2">
      <c r="A185" s="260" t="s">
        <v>355</v>
      </c>
      <c r="B185" s="300">
        <v>13.176000000068024</v>
      </c>
      <c r="C185" s="300">
        <v>0.23400000000312846</v>
      </c>
      <c r="D185" s="300">
        <v>0</v>
      </c>
      <c r="E185" s="300">
        <f t="shared" ref="E185:E186" si="461">SUM(B185:D185)</f>
        <v>13.410000000071152</v>
      </c>
      <c r="F185" s="300"/>
      <c r="G185" s="300">
        <v>16.131000000085191</v>
      </c>
      <c r="H185" s="300">
        <v>0.46900000000624359</v>
      </c>
      <c r="I185" s="300">
        <v>1.5330000000104158</v>
      </c>
      <c r="J185" s="300">
        <f t="shared" ref="J185:J186" si="462">SUM(G185:I185)</f>
        <v>18.133000000101848</v>
      </c>
      <c r="K185" s="300"/>
      <c r="L185" s="300">
        <v>14.168000000031396</v>
      </c>
      <c r="M185" s="300">
        <v>2.4590000000072174</v>
      </c>
      <c r="N185" s="300">
        <v>1.0129999999930546</v>
      </c>
      <c r="O185" s="300">
        <f t="shared" ref="O185:O186" si="463">SUM(L185:N185)</f>
        <v>17.640000000031669</v>
      </c>
      <c r="P185" s="300"/>
      <c r="Q185" s="300">
        <v>15.110000000119957</v>
      </c>
      <c r="R185" s="300">
        <v>2.651000000026881</v>
      </c>
      <c r="S185" s="300">
        <v>1.0419999999879026</v>
      </c>
      <c r="T185" s="300">
        <f t="shared" ref="T185:T186" si="464">SUM(Q185:S185)</f>
        <v>18.803000000134737</v>
      </c>
      <c r="U185" s="300"/>
      <c r="V185" s="300">
        <v>16.648000000205808</v>
      </c>
      <c r="W185" s="300">
        <v>2.9670000000584849</v>
      </c>
      <c r="X185" s="300">
        <v>1.051999999997195</v>
      </c>
      <c r="Y185" s="300">
        <f t="shared" ref="Y185:Y186" si="465">SUM(V185:X185)</f>
        <v>20.667000000261488</v>
      </c>
    </row>
    <row r="186" spans="1:25" x14ac:dyDescent="0.2">
      <c r="A186" s="260" t="s">
        <v>354</v>
      </c>
      <c r="B186" s="300">
        <f>SUM(B184:B185)</f>
        <v>15.688000000044122</v>
      </c>
      <c r="C186" s="300">
        <f t="shared" ref="C186" si="466">SUM(C184:C185)</f>
        <v>0.98700000000188226</v>
      </c>
      <c r="D186" s="300">
        <f t="shared" ref="D186" si="467">SUM(D184:D185)</f>
        <v>0.28500000000503034</v>
      </c>
      <c r="E186" s="300">
        <f t="shared" si="461"/>
        <v>16.960000000051036</v>
      </c>
      <c r="F186" s="300"/>
      <c r="G186" s="300">
        <f>SUM(G184:G185)</f>
        <v>18.817000000047766</v>
      </c>
      <c r="H186" s="300">
        <f t="shared" ref="H186" si="468">SUM(H184:H185)</f>
        <v>1.6350000000061091</v>
      </c>
      <c r="I186" s="300">
        <f t="shared" ref="I186" si="469">SUM(I184:I185)</f>
        <v>2.2960000000240655</v>
      </c>
      <c r="J186" s="300">
        <f t="shared" si="462"/>
        <v>22.748000000077941</v>
      </c>
      <c r="K186" s="300"/>
      <c r="L186" s="300">
        <f>SUM(L184:L185)</f>
        <v>16.477000000008065</v>
      </c>
      <c r="M186" s="300">
        <f t="shared" ref="M186" si="470">SUM(M184:M185)</f>
        <v>3.4520000000061017</v>
      </c>
      <c r="N186" s="300">
        <f t="shared" ref="N186" si="471">SUM(N184:N185)</f>
        <v>1.0559999999927829</v>
      </c>
      <c r="O186" s="300">
        <f t="shared" si="463"/>
        <v>20.985000000006949</v>
      </c>
      <c r="P186" s="300"/>
      <c r="Q186" s="300">
        <f>SUM(Q184:Q185)</f>
        <v>17.68700000015836</v>
      </c>
      <c r="R186" s="300">
        <f t="shared" ref="R186" si="472">SUM(R184:R185)</f>
        <v>3.731000000033196</v>
      </c>
      <c r="S186" s="300">
        <f t="shared" ref="S186" si="473">SUM(S184:S185)</f>
        <v>1.0869999999883624</v>
      </c>
      <c r="T186" s="300">
        <f t="shared" si="464"/>
        <v>22.505000000179916</v>
      </c>
      <c r="U186" s="300"/>
      <c r="V186" s="300">
        <f>SUM(V184:V185)</f>
        <v>19.748000000219509</v>
      </c>
      <c r="W186" s="300">
        <f t="shared" ref="W186" si="474">SUM(W184:W185)</f>
        <v>4.2000000000639703</v>
      </c>
      <c r="X186" s="300">
        <f t="shared" ref="X186" si="475">SUM(X184:X185)</f>
        <v>1.1009999999974014</v>
      </c>
      <c r="Y186" s="300">
        <f t="shared" si="465"/>
        <v>25.049000000280881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4.6259999999552477</v>
      </c>
      <c r="C189" s="300">
        <f t="shared" ref="C189:D189" si="476">SUM(C174,C179,C184)</f>
        <v>1.6300000000054049</v>
      </c>
      <c r="D189" s="300">
        <f t="shared" si="476"/>
        <v>0.73300000000836463</v>
      </c>
      <c r="E189" s="300">
        <f>SUM(B189:D189)</f>
        <v>6.9889999999690167</v>
      </c>
      <c r="F189" s="300"/>
      <c r="G189" s="300">
        <f>SUM(G174,G179,G184)</f>
        <v>5.6959999999190574</v>
      </c>
      <c r="H189" s="300">
        <f t="shared" ref="H189:I189" si="477">SUM(H174,H179,H184)</f>
        <v>1.3790000000035045</v>
      </c>
      <c r="I189" s="300">
        <f t="shared" si="477"/>
        <v>1.0110000000161976</v>
      </c>
      <c r="J189" s="300">
        <f>SUM(G189:I189)</f>
        <v>8.0859999999387586</v>
      </c>
      <c r="K189" s="300"/>
      <c r="L189" s="300">
        <f>SUM(L174,L179,L184)</f>
        <v>4.8979999999487358</v>
      </c>
      <c r="M189" s="300">
        <f t="shared" ref="M189:N189" si="478">SUM(M174,M179,M184)</f>
        <v>1.1750000000009397</v>
      </c>
      <c r="N189" s="300">
        <f t="shared" si="478"/>
        <v>7.999999999945942E-2</v>
      </c>
      <c r="O189" s="300">
        <f>SUM(L189:N189)</f>
        <v>6.1529999999491345</v>
      </c>
      <c r="P189" s="300"/>
      <c r="Q189" s="300">
        <f>SUM(Q174,Q179,Q184)</f>
        <v>5.4660000000820865</v>
      </c>
      <c r="R189" s="300">
        <f t="shared" ref="R189:S189" si="479">SUM(R174,R179,R184)</f>
        <v>1.277000000011552</v>
      </c>
      <c r="S189" s="300">
        <f t="shared" si="479"/>
        <v>8.5000000000848841E-2</v>
      </c>
      <c r="T189" s="300">
        <f>SUM(Q189:S189)</f>
        <v>6.8280000000944874</v>
      </c>
      <c r="U189" s="300"/>
      <c r="V189" s="300">
        <f>SUM(V174,V179,V184)</f>
        <v>6.5750000000362014</v>
      </c>
      <c r="W189" s="300">
        <f t="shared" ref="W189:X189" si="480">SUM(W174,W179,W184)</f>
        <v>1.458000000007553</v>
      </c>
      <c r="X189" s="300">
        <f t="shared" si="480"/>
        <v>9.2000000001229848E-2</v>
      </c>
      <c r="Y189" s="300">
        <f>SUM(V189:X189)</f>
        <v>8.1250000000449845</v>
      </c>
    </row>
    <row r="190" spans="1:25" x14ac:dyDescent="0.2">
      <c r="A190" s="260" t="s">
        <v>355</v>
      </c>
      <c r="B190" s="300">
        <f>SUM(B175,B180,B185)</f>
        <v>18.775000000067312</v>
      </c>
      <c r="C190" s="300">
        <f t="shared" ref="C190:D190" si="481">SUM(C175,C180,C185)</f>
        <v>0.58500000000555807</v>
      </c>
      <c r="D190" s="300">
        <f t="shared" si="481"/>
        <v>0</v>
      </c>
      <c r="E190" s="300">
        <f t="shared" ref="E190:E191" si="482">SUM(B190:D190)</f>
        <v>19.360000000072869</v>
      </c>
      <c r="F190" s="300"/>
      <c r="G190" s="300">
        <f>SUM(G175,G180,G185)</f>
        <v>24.737000000077792</v>
      </c>
      <c r="H190" s="300">
        <f t="shared" ref="H190:I190" si="483">SUM(H175,H180,H185)</f>
        <v>0.57000000000675333</v>
      </c>
      <c r="I190" s="300">
        <f t="shared" si="483"/>
        <v>1.6370000000114249</v>
      </c>
      <c r="J190" s="300">
        <f t="shared" ref="J190:J191" si="484">SUM(G190:I190)</f>
        <v>26.944000000095972</v>
      </c>
      <c r="K190" s="300"/>
      <c r="L190" s="300">
        <f>SUM(L175,L180,L185)</f>
        <v>21.726000000018765</v>
      </c>
      <c r="M190" s="300">
        <f t="shared" ref="M190:N190" si="485">SUM(M175,M180,M185)</f>
        <v>2.9910000000088459</v>
      </c>
      <c r="N190" s="300">
        <f t="shared" si="485"/>
        <v>1.3909999999928344</v>
      </c>
      <c r="O190" s="300">
        <f t="shared" ref="O190:O191" si="486">SUM(L190:N190)</f>
        <v>26.108000000020446</v>
      </c>
      <c r="P190" s="300"/>
      <c r="Q190" s="300">
        <f>SUM(Q175,Q180,Q185)</f>
        <v>23.171000000137916</v>
      </c>
      <c r="R190" s="300">
        <f t="shared" ref="R190:S190" si="487">SUM(R175,R180,R185)</f>
        <v>3.2260000000305835</v>
      </c>
      <c r="S190" s="300">
        <f t="shared" si="487"/>
        <v>1.4379999999864292</v>
      </c>
      <c r="T190" s="300">
        <f t="shared" ref="T190:T191" si="488">SUM(Q190:S190)</f>
        <v>27.835000000154928</v>
      </c>
      <c r="U190" s="300"/>
      <c r="V190" s="300">
        <f>SUM(V175,V180,V185)</f>
        <v>25.530000000215786</v>
      </c>
      <c r="W190" s="300">
        <f t="shared" ref="W190:X190" si="489">SUM(W175,W180,W185)</f>
        <v>3.6100000000680019</v>
      </c>
      <c r="X190" s="300">
        <f t="shared" si="489"/>
        <v>1.4779999999986804</v>
      </c>
      <c r="Y190" s="300">
        <f t="shared" ref="Y190:Y191" si="490">SUM(V190:X190)</f>
        <v>30.618000000282468</v>
      </c>
    </row>
    <row r="191" spans="1:25" x14ac:dyDescent="0.2">
      <c r="A191" s="264" t="s">
        <v>354</v>
      </c>
      <c r="B191" s="301">
        <f>SUM(B189:B190)</f>
        <v>23.40100000002256</v>
      </c>
      <c r="C191" s="301">
        <f t="shared" ref="C191" si="491">SUM(C189:C190)</f>
        <v>2.2150000000109631</v>
      </c>
      <c r="D191" s="301">
        <f t="shared" ref="D191" si="492">SUM(D189:D190)</f>
        <v>0.73300000000836463</v>
      </c>
      <c r="E191" s="301">
        <f t="shared" si="482"/>
        <v>26.349000000041887</v>
      </c>
      <c r="F191" s="301"/>
      <c r="G191" s="301">
        <f>SUM(G189:G190)</f>
        <v>30.432999999996849</v>
      </c>
      <c r="H191" s="301">
        <f t="shared" ref="H191" si="493">SUM(H189:H190)</f>
        <v>1.9490000000102579</v>
      </c>
      <c r="I191" s="301">
        <f t="shared" ref="I191" si="494">SUM(I189:I190)</f>
        <v>2.6480000000276225</v>
      </c>
      <c r="J191" s="301">
        <f t="shared" si="484"/>
        <v>35.030000000034725</v>
      </c>
      <c r="K191" s="301"/>
      <c r="L191" s="301">
        <f>SUM(L189:L190)</f>
        <v>26.623999999967502</v>
      </c>
      <c r="M191" s="301">
        <f t="shared" ref="M191" si="495">SUM(M189:M190)</f>
        <v>4.1660000000097854</v>
      </c>
      <c r="N191" s="301">
        <f t="shared" ref="N191" si="496">SUM(N189:N190)</f>
        <v>1.4709999999922938</v>
      </c>
      <c r="O191" s="301">
        <f t="shared" si="486"/>
        <v>32.260999999969577</v>
      </c>
      <c r="P191" s="301"/>
      <c r="Q191" s="301">
        <f>SUM(Q189:Q190)</f>
        <v>28.637000000220002</v>
      </c>
      <c r="R191" s="301">
        <f t="shared" ref="R191" si="497">SUM(R189:R190)</f>
        <v>4.5030000000421353</v>
      </c>
      <c r="S191" s="301">
        <f t="shared" ref="S191" si="498">SUM(S189:S190)</f>
        <v>1.5229999999872781</v>
      </c>
      <c r="T191" s="301">
        <f t="shared" si="488"/>
        <v>34.663000000249411</v>
      </c>
      <c r="U191" s="301"/>
      <c r="V191" s="301">
        <f>SUM(V189:V190)</f>
        <v>32.105000000251991</v>
      </c>
      <c r="W191" s="301">
        <f t="shared" ref="W191" si="499">SUM(W189:W190)</f>
        <v>5.0680000000755552</v>
      </c>
      <c r="X191" s="301">
        <f t="shared" ref="X191" si="500">SUM(X189:X190)</f>
        <v>1.5699999999999101</v>
      </c>
      <c r="Y191" s="301">
        <f t="shared" si="490"/>
        <v>38.743000000327456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12.131999999876058</v>
      </c>
      <c r="C199" s="300">
        <v>5.4740000000397542</v>
      </c>
      <c r="D199" s="300">
        <v>3.6690000000651866</v>
      </c>
      <c r="E199" s="300">
        <f>SUM(B199:D199)</f>
        <v>21.274999999980999</v>
      </c>
      <c r="F199" s="300"/>
      <c r="G199" s="300">
        <v>17.599999999648794</v>
      </c>
      <c r="H199" s="300">
        <v>6.3770000001287448</v>
      </c>
      <c r="I199" s="300">
        <v>5.5990000001583455</v>
      </c>
      <c r="J199" s="300">
        <f>SUM(G199:I199)</f>
        <v>29.575999999935885</v>
      </c>
      <c r="K199" s="300"/>
      <c r="L199" s="300">
        <v>17.293999999732186</v>
      </c>
      <c r="M199" s="300">
        <v>7.6220000000894821</v>
      </c>
      <c r="N199" s="300">
        <v>5.8209999999831474</v>
      </c>
      <c r="O199" s="300">
        <f>SUM(L199:N199)</f>
        <v>30.736999999804816</v>
      </c>
      <c r="P199" s="300"/>
      <c r="Q199" s="300">
        <v>18.469000000153866</v>
      </c>
      <c r="R199" s="300">
        <v>8.1940000002160467</v>
      </c>
      <c r="S199" s="300">
        <v>6.1530000000840754</v>
      </c>
      <c r="T199" s="300">
        <f>SUM(Q199:S199)</f>
        <v>32.81600000045399</v>
      </c>
      <c r="U199" s="300"/>
      <c r="V199" s="300">
        <v>20.147999999988734</v>
      </c>
      <c r="W199" s="300">
        <v>9.0390000000122566</v>
      </c>
      <c r="X199" s="300">
        <v>6.8570000000768161</v>
      </c>
      <c r="Y199" s="300">
        <f>SUM(V199:X199)</f>
        <v>36.044000000077808</v>
      </c>
    </row>
    <row r="200" spans="1:25" x14ac:dyDescent="0.2">
      <c r="A200" s="260" t="s">
        <v>355</v>
      </c>
      <c r="B200" s="300">
        <v>43.700000000155207</v>
      </c>
      <c r="C200" s="300">
        <v>2.4030000000223284</v>
      </c>
      <c r="D200" s="300">
        <v>34.979999998993975</v>
      </c>
      <c r="E200" s="300">
        <f t="shared" ref="E200:E201" si="501">SUM(B200:D200)</f>
        <v>81.082999999171506</v>
      </c>
      <c r="F200" s="300"/>
      <c r="G200" s="300">
        <v>56.793000000279555</v>
      </c>
      <c r="H200" s="300">
        <v>2.0650000000176538</v>
      </c>
      <c r="I200" s="300">
        <v>38.206000001149938</v>
      </c>
      <c r="J200" s="300">
        <f t="shared" ref="J200:J201" si="502">SUM(G200:I200)</f>
        <v>97.064000001447141</v>
      </c>
      <c r="K200" s="300"/>
      <c r="L200" s="300">
        <v>54.384000000103448</v>
      </c>
      <c r="M200" s="300">
        <v>3.8530000000100748</v>
      </c>
      <c r="N200" s="300">
        <v>41.695999998851669</v>
      </c>
      <c r="O200" s="300">
        <f t="shared" ref="O200:O201" si="503">SUM(L200:N200)</f>
        <v>99.932999998965187</v>
      </c>
      <c r="P200" s="300"/>
      <c r="Q200" s="300">
        <v>57.099000000488282</v>
      </c>
      <c r="R200" s="300">
        <v>4.1720000000226021</v>
      </c>
      <c r="S200" s="300">
        <v>44.780999996285573</v>
      </c>
      <c r="T200" s="300">
        <f t="shared" ref="T200:T201" si="504">SUM(Q200:S200)</f>
        <v>106.05199999679645</v>
      </c>
      <c r="U200" s="300"/>
      <c r="V200" s="300">
        <v>59.506000000852758</v>
      </c>
      <c r="W200" s="300">
        <v>4.6530000000411569</v>
      </c>
      <c r="X200" s="300">
        <v>49.256999997995599</v>
      </c>
      <c r="Y200" s="300">
        <f t="shared" ref="Y200:Y201" si="505">SUM(V200:X200)</f>
        <v>113.4159999988895</v>
      </c>
    </row>
    <row r="201" spans="1:25" x14ac:dyDescent="0.2">
      <c r="A201" s="260" t="s">
        <v>354</v>
      </c>
      <c r="B201" s="300">
        <f>SUM(B199:B200)</f>
        <v>55.832000000031265</v>
      </c>
      <c r="C201" s="300">
        <f t="shared" ref="C201" si="506">SUM(C199:C200)</f>
        <v>7.8770000000620826</v>
      </c>
      <c r="D201" s="300">
        <f t="shared" ref="D201" si="507">SUM(D199:D200)</f>
        <v>38.648999999059164</v>
      </c>
      <c r="E201" s="300">
        <f t="shared" si="501"/>
        <v>102.35799999915251</v>
      </c>
      <c r="F201" s="300"/>
      <c r="G201" s="300">
        <f>SUM(G199:G200)</f>
        <v>74.39299999992835</v>
      </c>
      <c r="H201" s="300">
        <f t="shared" ref="H201" si="508">SUM(H199:H200)</f>
        <v>8.4420000001463986</v>
      </c>
      <c r="I201" s="300">
        <f t="shared" ref="I201" si="509">SUM(I199:I200)</f>
        <v>43.805000001308287</v>
      </c>
      <c r="J201" s="300">
        <f t="shared" si="502"/>
        <v>126.64000000138303</v>
      </c>
      <c r="K201" s="300"/>
      <c r="L201" s="300">
        <f>SUM(L199:L200)</f>
        <v>71.677999999835635</v>
      </c>
      <c r="M201" s="300">
        <f t="shared" ref="M201" si="510">SUM(M199:M200)</f>
        <v>11.475000000099557</v>
      </c>
      <c r="N201" s="300">
        <f t="shared" ref="N201" si="511">SUM(N199:N200)</f>
        <v>47.51699999883482</v>
      </c>
      <c r="O201" s="300">
        <f t="shared" si="503"/>
        <v>130.66999999877001</v>
      </c>
      <c r="P201" s="300"/>
      <c r="Q201" s="300">
        <f>SUM(Q199:Q200)</f>
        <v>75.568000000642144</v>
      </c>
      <c r="R201" s="300">
        <f t="shared" ref="R201" si="512">SUM(R199:R200)</f>
        <v>12.36600000023865</v>
      </c>
      <c r="S201" s="300">
        <f t="shared" ref="S201" si="513">SUM(S199:S200)</f>
        <v>50.93399999636965</v>
      </c>
      <c r="T201" s="300">
        <f t="shared" si="504"/>
        <v>138.86799999725042</v>
      </c>
      <c r="U201" s="300"/>
      <c r="V201" s="300">
        <f>SUM(V199:V200)</f>
        <v>79.654000000841492</v>
      </c>
      <c r="W201" s="300">
        <f t="shared" ref="W201" si="514">SUM(W199:W200)</f>
        <v>13.692000000053413</v>
      </c>
      <c r="X201" s="300">
        <f t="shared" ref="X201" si="515">SUM(X199:X200)</f>
        <v>56.113999998072416</v>
      </c>
      <c r="Y201" s="300">
        <f t="shared" si="505"/>
        <v>149.45999999896731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0.95499999999024165</v>
      </c>
      <c r="C204" s="300">
        <v>1.0910000000079227</v>
      </c>
      <c r="D204" s="300">
        <v>0.49400000000877675</v>
      </c>
      <c r="E204" s="300">
        <f>SUM(B204:D204)</f>
        <v>2.5400000000069411</v>
      </c>
      <c r="F204" s="300"/>
      <c r="G204" s="300">
        <v>1.8279999999635195</v>
      </c>
      <c r="H204" s="300">
        <v>0.95600000001930063</v>
      </c>
      <c r="I204" s="300">
        <v>0.95300000002695351</v>
      </c>
      <c r="J204" s="300">
        <f>SUM(G204:I204)</f>
        <v>3.7370000000097736</v>
      </c>
      <c r="K204" s="300"/>
      <c r="L204" s="300">
        <v>1.795999999972187</v>
      </c>
      <c r="M204" s="300">
        <v>1.1420000000134056</v>
      </c>
      <c r="N204" s="300">
        <v>0.42799999999876126</v>
      </c>
      <c r="O204" s="300">
        <f>SUM(L204:N204)</f>
        <v>3.365999999984354</v>
      </c>
      <c r="P204" s="300"/>
      <c r="Q204" s="300">
        <v>1.9180000000159763</v>
      </c>
      <c r="R204" s="300">
        <v>1.228000000032377</v>
      </c>
      <c r="S204" s="300">
        <v>0.52100000000711943</v>
      </c>
      <c r="T204" s="300">
        <f>SUM(Q204:S204)</f>
        <v>3.6670000000554728</v>
      </c>
      <c r="U204" s="300"/>
      <c r="V204" s="300">
        <v>2.0919999999988299</v>
      </c>
      <c r="W204" s="300">
        <v>1.3550000000018387</v>
      </c>
      <c r="X204" s="300">
        <v>0.68700000000769779</v>
      </c>
      <c r="Y204" s="300">
        <f>SUM(V204:X204)</f>
        <v>4.134000000008367</v>
      </c>
    </row>
    <row r="205" spans="1:25" x14ac:dyDescent="0.2">
      <c r="A205" s="260" t="s">
        <v>355</v>
      </c>
      <c r="B205" s="300">
        <v>12.021000000042713</v>
      </c>
      <c r="C205" s="300">
        <v>0.49400000000459032</v>
      </c>
      <c r="D205" s="300">
        <v>10.497999999698099</v>
      </c>
      <c r="E205" s="300">
        <f t="shared" ref="E205:E206" si="516">SUM(B205:D205)</f>
        <v>23.012999999745404</v>
      </c>
      <c r="F205" s="300"/>
      <c r="G205" s="300">
        <v>20.615000000101478</v>
      </c>
      <c r="H205" s="300">
        <v>0.3190000000027271</v>
      </c>
      <c r="I205" s="300">
        <v>14.489000000436075</v>
      </c>
      <c r="J205" s="300">
        <f t="shared" ref="J205:J206" si="517">SUM(G205:I205)</f>
        <v>35.423000000540284</v>
      </c>
      <c r="K205" s="300"/>
      <c r="L205" s="300">
        <v>19.741000000037538</v>
      </c>
      <c r="M205" s="300">
        <v>0.59600000000155839</v>
      </c>
      <c r="N205" s="300">
        <v>15.812999999564516</v>
      </c>
      <c r="O205" s="300">
        <f t="shared" ref="O205:O206" si="518">SUM(L205:N205)</f>
        <v>36.149999999603615</v>
      </c>
      <c r="P205" s="300"/>
      <c r="Q205" s="300">
        <v>20.72600000017724</v>
      </c>
      <c r="R205" s="300">
        <v>0.64500000000349467</v>
      </c>
      <c r="S205" s="300">
        <v>16.982999998591321</v>
      </c>
      <c r="T205" s="300">
        <f t="shared" ref="T205:T206" si="519">SUM(Q205:S205)</f>
        <v>38.353999998772053</v>
      </c>
      <c r="U205" s="300"/>
      <c r="V205" s="300">
        <v>21.60000000030956</v>
      </c>
      <c r="W205" s="300">
        <v>0.71900000000636011</v>
      </c>
      <c r="X205" s="300">
        <v>18.679999999239886</v>
      </c>
      <c r="Y205" s="300">
        <f t="shared" ref="Y205:Y206" si="520">SUM(V205:X205)</f>
        <v>40.998999999555807</v>
      </c>
    </row>
    <row r="206" spans="1:25" x14ac:dyDescent="0.2">
      <c r="A206" s="260" t="s">
        <v>354</v>
      </c>
      <c r="B206" s="300">
        <f>SUM(B204:B205)</f>
        <v>12.976000000032954</v>
      </c>
      <c r="C206" s="300">
        <f t="shared" ref="C206" si="521">SUM(C204:C205)</f>
        <v>1.5850000000125131</v>
      </c>
      <c r="D206" s="300">
        <f t="shared" ref="D206" si="522">SUM(D204:D205)</f>
        <v>10.991999999706875</v>
      </c>
      <c r="E206" s="300">
        <f t="shared" si="516"/>
        <v>25.552999999752345</v>
      </c>
      <c r="F206" s="300"/>
      <c r="G206" s="300">
        <f>SUM(G204:G205)</f>
        <v>22.443000000064998</v>
      </c>
      <c r="H206" s="300">
        <f t="shared" ref="H206" si="523">SUM(H204:H205)</f>
        <v>1.2750000000220276</v>
      </c>
      <c r="I206" s="300">
        <f t="shared" ref="I206" si="524">SUM(I204:I205)</f>
        <v>15.442000000463029</v>
      </c>
      <c r="J206" s="300">
        <f t="shared" si="517"/>
        <v>39.160000000550056</v>
      </c>
      <c r="K206" s="300"/>
      <c r="L206" s="300">
        <f>SUM(L204:L205)</f>
        <v>21.537000000009726</v>
      </c>
      <c r="M206" s="300">
        <f t="shared" ref="M206" si="525">SUM(M204:M205)</f>
        <v>1.738000000014964</v>
      </c>
      <c r="N206" s="300">
        <f t="shared" ref="N206" si="526">SUM(N204:N205)</f>
        <v>16.240999999563279</v>
      </c>
      <c r="O206" s="300">
        <f t="shared" si="518"/>
        <v>39.515999999587969</v>
      </c>
      <c r="P206" s="300"/>
      <c r="Q206" s="300">
        <f>SUM(Q204:Q205)</f>
        <v>22.644000000193216</v>
      </c>
      <c r="R206" s="300">
        <f t="shared" ref="R206" si="527">SUM(R204:R205)</f>
        <v>1.8730000000358715</v>
      </c>
      <c r="S206" s="300">
        <f t="shared" ref="S206" si="528">SUM(S204:S205)</f>
        <v>17.503999998598442</v>
      </c>
      <c r="T206" s="300">
        <f t="shared" si="519"/>
        <v>42.020999998827534</v>
      </c>
      <c r="U206" s="300"/>
      <c r="V206" s="300">
        <f>SUM(V204:V205)</f>
        <v>23.69200000030839</v>
      </c>
      <c r="W206" s="300">
        <f t="shared" ref="W206" si="529">SUM(W204:W205)</f>
        <v>2.0740000000081986</v>
      </c>
      <c r="X206" s="300">
        <f t="shared" ref="X206" si="530">SUM(X204:X205)</f>
        <v>19.366999999247582</v>
      </c>
      <c r="Y206" s="300">
        <f t="shared" si="520"/>
        <v>45.13299999956417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8.4559999999136135</v>
      </c>
      <c r="C209" s="300">
        <v>8.594000000062417</v>
      </c>
      <c r="D209" s="300">
        <v>4.3110000000765893</v>
      </c>
      <c r="E209" s="300">
        <f>SUM(B209:D209)</f>
        <v>21.36100000005262</v>
      </c>
      <c r="F209" s="300"/>
      <c r="G209" s="300">
        <v>10.048999999799461</v>
      </c>
      <c r="H209" s="300">
        <v>11.745000000237111</v>
      </c>
      <c r="I209" s="300">
        <v>5.6390000001594789</v>
      </c>
      <c r="J209" s="300">
        <f>SUM(G209:I209)</f>
        <v>27.433000000196053</v>
      </c>
      <c r="K209" s="300"/>
      <c r="L209" s="300">
        <v>9.8739999998470793</v>
      </c>
      <c r="M209" s="300">
        <v>14.040000000164838</v>
      </c>
      <c r="N209" s="300">
        <v>3.3109999999904165</v>
      </c>
      <c r="O209" s="300">
        <f>SUM(L209:N209)</f>
        <v>27.225000000002332</v>
      </c>
      <c r="P209" s="300"/>
      <c r="Q209" s="300">
        <v>10.545000000087841</v>
      </c>
      <c r="R209" s="300">
        <v>15.093000000397952</v>
      </c>
      <c r="S209" s="300">
        <v>3.5820000000489447</v>
      </c>
      <c r="T209" s="300">
        <f>SUM(Q209:S209)</f>
        <v>29.220000000534739</v>
      </c>
      <c r="U209" s="300"/>
      <c r="V209" s="300">
        <v>11.503999999993571</v>
      </c>
      <c r="W209" s="300">
        <v>16.649000000022589</v>
      </c>
      <c r="X209" s="300">
        <v>3.9580000000443416</v>
      </c>
      <c r="Y209" s="300">
        <f>SUM(V209:X209)</f>
        <v>32.1110000000605</v>
      </c>
    </row>
    <row r="210" spans="1:25" x14ac:dyDescent="0.2">
      <c r="A210" s="260" t="s">
        <v>355</v>
      </c>
      <c r="B210" s="300">
        <v>79.733000000283297</v>
      </c>
      <c r="C210" s="300">
        <v>3.7440000000347906</v>
      </c>
      <c r="D210" s="300">
        <v>68.154999998039912</v>
      </c>
      <c r="E210" s="300">
        <f t="shared" ref="E210:E211" si="531">SUM(B210:D210)</f>
        <v>151.631999998358</v>
      </c>
      <c r="F210" s="300"/>
      <c r="G210" s="300">
        <v>84.884000000417743</v>
      </c>
      <c r="H210" s="300">
        <v>3.7750000000322674</v>
      </c>
      <c r="I210" s="300">
        <v>63.822000001920877</v>
      </c>
      <c r="J210" s="300">
        <f t="shared" ref="J210:J211" si="532">SUM(G210:I210)</f>
        <v>152.48100000237088</v>
      </c>
      <c r="K210" s="300"/>
      <c r="L210" s="300">
        <v>81.283000000154459</v>
      </c>
      <c r="M210" s="300">
        <v>7.0440000000184178</v>
      </c>
      <c r="N210" s="300">
        <v>69.651999998081791</v>
      </c>
      <c r="O210" s="300">
        <f t="shared" ref="O210:O211" si="533">SUM(L210:N210)</f>
        <v>157.97899999825466</v>
      </c>
      <c r="P210" s="300"/>
      <c r="Q210" s="300">
        <v>85.342000000729882</v>
      </c>
      <c r="R210" s="300">
        <v>7.6270000000413152</v>
      </c>
      <c r="S210" s="300">
        <v>74.80699999379496</v>
      </c>
      <c r="T210" s="300">
        <f t="shared" ref="T210:T211" si="534">SUM(Q210:S210)</f>
        <v>167.77599999456618</v>
      </c>
      <c r="U210" s="300"/>
      <c r="V210" s="300">
        <v>88.940000001274655</v>
      </c>
      <c r="W210" s="300">
        <v>8.5070000000752533</v>
      </c>
      <c r="X210" s="300">
        <v>82.281999996651763</v>
      </c>
      <c r="Y210" s="300">
        <f t="shared" ref="Y210:Y211" si="535">SUM(V210:X210)</f>
        <v>179.72899999800165</v>
      </c>
    </row>
    <row r="211" spans="1:25" x14ac:dyDescent="0.2">
      <c r="A211" s="260" t="s">
        <v>354</v>
      </c>
      <c r="B211" s="300">
        <f>SUM(B209:B210)</f>
        <v>88.189000000196913</v>
      </c>
      <c r="C211" s="300">
        <f t="shared" ref="C211" si="536">SUM(C209:C210)</f>
        <v>12.338000000097207</v>
      </c>
      <c r="D211" s="300">
        <f t="shared" ref="D211" si="537">SUM(D209:D210)</f>
        <v>72.465999998116502</v>
      </c>
      <c r="E211" s="300">
        <f t="shared" si="531"/>
        <v>172.99299999841062</v>
      </c>
      <c r="F211" s="300"/>
      <c r="G211" s="300">
        <f>SUM(G209:G210)</f>
        <v>94.933000000217206</v>
      </c>
      <c r="H211" s="300">
        <f t="shared" ref="H211" si="538">SUM(H209:H210)</f>
        <v>15.520000000269379</v>
      </c>
      <c r="I211" s="300">
        <f t="shared" ref="I211" si="539">SUM(I209:I210)</f>
        <v>69.461000002080354</v>
      </c>
      <c r="J211" s="300">
        <f t="shared" si="532"/>
        <v>179.91400000256692</v>
      </c>
      <c r="K211" s="300"/>
      <c r="L211" s="300">
        <f>SUM(L209:L210)</f>
        <v>91.157000000001545</v>
      </c>
      <c r="M211" s="300">
        <f t="shared" ref="M211" si="540">SUM(M209:M210)</f>
        <v>21.084000000183256</v>
      </c>
      <c r="N211" s="300">
        <f t="shared" ref="N211" si="541">SUM(N209:N210)</f>
        <v>72.962999998072206</v>
      </c>
      <c r="O211" s="300">
        <f t="shared" si="533"/>
        <v>185.20399999825702</v>
      </c>
      <c r="P211" s="300"/>
      <c r="Q211" s="300">
        <f>SUM(Q209:Q210)</f>
        <v>95.887000000817721</v>
      </c>
      <c r="R211" s="300">
        <f t="shared" ref="R211" si="542">SUM(R209:R210)</f>
        <v>22.720000000439267</v>
      </c>
      <c r="S211" s="300">
        <f t="shared" ref="S211" si="543">SUM(S209:S210)</f>
        <v>78.38899999384391</v>
      </c>
      <c r="T211" s="300">
        <f t="shared" si="534"/>
        <v>196.9959999951009</v>
      </c>
      <c r="U211" s="300"/>
      <c r="V211" s="300">
        <f>SUM(V209:V210)</f>
        <v>100.44400000126822</v>
      </c>
      <c r="W211" s="300">
        <f t="shared" ref="W211" si="544">SUM(W209:W210)</f>
        <v>25.156000000097841</v>
      </c>
      <c r="X211" s="300">
        <f t="shared" ref="X211" si="545">SUM(X209:X210)</f>
        <v>86.239999996696099</v>
      </c>
      <c r="Y211" s="300">
        <f t="shared" si="535"/>
        <v>211.83999999806215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21.542999999779916</v>
      </c>
      <c r="C214" s="300">
        <f t="shared" ref="C214:D214" si="546">SUM(C199,C204,C209)</f>
        <v>15.159000000110094</v>
      </c>
      <c r="D214" s="300">
        <f t="shared" si="546"/>
        <v>8.4740000001505535</v>
      </c>
      <c r="E214" s="300">
        <f>SUM(B214:D214)</f>
        <v>45.17600000004056</v>
      </c>
      <c r="F214" s="300"/>
      <c r="G214" s="300">
        <f>SUM(G199,G204,G209)</f>
        <v>29.476999999411774</v>
      </c>
      <c r="H214" s="300">
        <f t="shared" ref="H214:I214" si="547">SUM(H199,H204,H209)</f>
        <v>19.078000000385156</v>
      </c>
      <c r="I214" s="300">
        <f t="shared" si="547"/>
        <v>12.191000000344779</v>
      </c>
      <c r="J214" s="300">
        <f>SUM(G214:I214)</f>
        <v>60.746000000141713</v>
      </c>
      <c r="K214" s="300"/>
      <c r="L214" s="300">
        <f>SUM(L199,L204,L209)</f>
        <v>28.963999999551454</v>
      </c>
      <c r="M214" s="300">
        <f t="shared" ref="M214:N214" si="548">SUM(M199,M204,M209)</f>
        <v>22.804000000267727</v>
      </c>
      <c r="N214" s="300">
        <f t="shared" si="548"/>
        <v>9.5599999999723249</v>
      </c>
      <c r="O214" s="300">
        <f>SUM(L214:N214)</f>
        <v>61.327999999791508</v>
      </c>
      <c r="P214" s="300"/>
      <c r="Q214" s="300">
        <f>SUM(Q199,Q204,Q209)</f>
        <v>30.93200000025768</v>
      </c>
      <c r="R214" s="300">
        <f t="shared" ref="R214:S214" si="549">SUM(R199,R204,R209)</f>
        <v>24.515000000646374</v>
      </c>
      <c r="S214" s="300">
        <f t="shared" si="549"/>
        <v>10.256000000140141</v>
      </c>
      <c r="T214" s="300">
        <f>SUM(Q214:S214)</f>
        <v>65.703000001044188</v>
      </c>
      <c r="U214" s="300"/>
      <c r="V214" s="300">
        <f>SUM(V199,V204,V209)</f>
        <v>33.743999999981135</v>
      </c>
      <c r="W214" s="300">
        <f t="shared" ref="W214:X214" si="550">SUM(W199,W204,W209)</f>
        <v>27.043000000036685</v>
      </c>
      <c r="X214" s="300">
        <f t="shared" si="550"/>
        <v>11.502000000128856</v>
      </c>
      <c r="Y214" s="300">
        <f>SUM(V214:X214)</f>
        <v>72.289000000146672</v>
      </c>
    </row>
    <row r="215" spans="1:25" x14ac:dyDescent="0.2">
      <c r="A215" s="260" t="s">
        <v>355</v>
      </c>
      <c r="B215" s="300">
        <f>SUM(B200,B205,B210)</f>
        <v>135.45400000048122</v>
      </c>
      <c r="C215" s="300">
        <f t="shared" ref="C215:D215" si="551">SUM(C200,C205,C210)</f>
        <v>6.6410000000617089</v>
      </c>
      <c r="D215" s="300">
        <f t="shared" si="551"/>
        <v>113.63299999673198</v>
      </c>
      <c r="E215" s="300">
        <f t="shared" ref="E215:E216" si="552">SUM(B215:D215)</f>
        <v>255.72799999727494</v>
      </c>
      <c r="F215" s="300"/>
      <c r="G215" s="300">
        <f>SUM(G200,G205,G210)</f>
        <v>162.29200000079879</v>
      </c>
      <c r="H215" s="300">
        <f t="shared" ref="H215:I215" si="553">SUM(H200,H205,H210)</f>
        <v>6.1590000000526484</v>
      </c>
      <c r="I215" s="300">
        <f t="shared" si="553"/>
        <v>116.51700000350689</v>
      </c>
      <c r="J215" s="300">
        <f t="shared" ref="J215:J216" si="554">SUM(G215:I215)</f>
        <v>284.96800000435837</v>
      </c>
      <c r="K215" s="300"/>
      <c r="L215" s="300">
        <f>SUM(L200,L205,L210)</f>
        <v>155.40800000029543</v>
      </c>
      <c r="M215" s="300">
        <f t="shared" ref="M215:N215" si="555">SUM(M200,M205,M210)</f>
        <v>11.493000000030051</v>
      </c>
      <c r="N215" s="300">
        <f t="shared" si="555"/>
        <v>127.16099999649798</v>
      </c>
      <c r="O215" s="300">
        <f t="shared" ref="O215:O216" si="556">SUM(L215:N215)</f>
        <v>294.06199999682349</v>
      </c>
      <c r="P215" s="300"/>
      <c r="Q215" s="300">
        <f>SUM(Q200,Q205,Q210)</f>
        <v>163.16700000139542</v>
      </c>
      <c r="R215" s="300">
        <f t="shared" ref="R215:S215" si="557">SUM(R200,R205,R210)</f>
        <v>12.444000000067412</v>
      </c>
      <c r="S215" s="300">
        <f t="shared" si="557"/>
        <v>136.57099998867187</v>
      </c>
      <c r="T215" s="300">
        <f t="shared" ref="T215:T216" si="558">SUM(Q215:S215)</f>
        <v>312.18199999013473</v>
      </c>
      <c r="U215" s="300"/>
      <c r="V215" s="300">
        <f>SUM(V200,V205,V210)</f>
        <v>170.04600000243698</v>
      </c>
      <c r="W215" s="300">
        <f t="shared" ref="W215:X215" si="559">SUM(W200,W205,W210)</f>
        <v>13.879000000122771</v>
      </c>
      <c r="X215" s="300">
        <f t="shared" si="559"/>
        <v>150.21899999388725</v>
      </c>
      <c r="Y215" s="300">
        <f t="shared" ref="Y215:Y216" si="560">SUM(V215:X215)</f>
        <v>334.14399999644701</v>
      </c>
    </row>
    <row r="216" spans="1:25" x14ac:dyDescent="0.2">
      <c r="A216" s="264" t="s">
        <v>354</v>
      </c>
      <c r="B216" s="301">
        <f>SUM(B214:B215)</f>
        <v>156.99700000026112</v>
      </c>
      <c r="C216" s="301">
        <f t="shared" ref="C216" si="561">SUM(C214:C215)</f>
        <v>21.800000000171803</v>
      </c>
      <c r="D216" s="301">
        <f t="shared" ref="D216" si="562">SUM(D214:D215)</f>
        <v>122.10699999688254</v>
      </c>
      <c r="E216" s="301">
        <f t="shared" si="552"/>
        <v>300.90399999731545</v>
      </c>
      <c r="F216" s="301"/>
      <c r="G216" s="301">
        <f>SUM(G214:G215)</f>
        <v>191.76900000021055</v>
      </c>
      <c r="H216" s="301">
        <f t="shared" ref="H216" si="563">SUM(H214:H215)</f>
        <v>25.237000000437803</v>
      </c>
      <c r="I216" s="301">
        <f t="shared" ref="I216" si="564">SUM(I214:I215)</f>
        <v>128.70800000385168</v>
      </c>
      <c r="J216" s="301">
        <f t="shared" si="554"/>
        <v>345.71400000450001</v>
      </c>
      <c r="K216" s="301"/>
      <c r="L216" s="301">
        <f>SUM(L214:L215)</f>
        <v>184.37199999984688</v>
      </c>
      <c r="M216" s="301">
        <f t="shared" ref="M216" si="565">SUM(M214:M215)</f>
        <v>34.297000000297778</v>
      </c>
      <c r="N216" s="301">
        <f t="shared" ref="N216" si="566">SUM(N214:N215)</f>
        <v>136.72099999647031</v>
      </c>
      <c r="O216" s="301">
        <f t="shared" si="556"/>
        <v>355.38999999661496</v>
      </c>
      <c r="P216" s="301"/>
      <c r="Q216" s="301">
        <f>SUM(Q214:Q215)</f>
        <v>194.09900000165311</v>
      </c>
      <c r="R216" s="301">
        <f t="shared" ref="R216" si="567">SUM(R214:R215)</f>
        <v>36.959000000713786</v>
      </c>
      <c r="S216" s="301">
        <f t="shared" ref="S216" si="568">SUM(S214:S215)</f>
        <v>146.82699998881202</v>
      </c>
      <c r="T216" s="301">
        <f t="shared" si="558"/>
        <v>377.88499999117892</v>
      </c>
      <c r="U216" s="301"/>
      <c r="V216" s="301">
        <f>SUM(V214:V215)</f>
        <v>203.79000000241811</v>
      </c>
      <c r="W216" s="301">
        <f t="shared" ref="W216" si="569">SUM(W214:W215)</f>
        <v>40.922000000159457</v>
      </c>
      <c r="X216" s="301">
        <f t="shared" ref="X216" si="570">SUM(X214:X215)</f>
        <v>161.7209999940161</v>
      </c>
      <c r="Y216" s="301">
        <f t="shared" si="560"/>
        <v>406.43299999659365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11.216000000017299</v>
      </c>
      <c r="C224" s="300">
        <v>4.5930000001428297</v>
      </c>
      <c r="D224" s="300">
        <v>0.76500000000988067</v>
      </c>
      <c r="E224" s="300">
        <f>SUM(B224:D224)</f>
        <v>16.57400000017001</v>
      </c>
      <c r="F224" s="300"/>
      <c r="G224" s="300">
        <v>12.472000000138864</v>
      </c>
      <c r="H224" s="300">
        <v>6.3850000003008942</v>
      </c>
      <c r="I224" s="300">
        <v>1.0690000000185345</v>
      </c>
      <c r="J224" s="300">
        <f>SUM(G224:I224)</f>
        <v>19.926000000458291</v>
      </c>
      <c r="K224" s="300"/>
      <c r="L224" s="300">
        <v>13.557000000063995</v>
      </c>
      <c r="M224" s="300">
        <v>6.1470000002379948</v>
      </c>
      <c r="N224" s="300">
        <v>1.1359999999951229</v>
      </c>
      <c r="O224" s="300">
        <f>SUM(L224:N224)</f>
        <v>20.84000000029711</v>
      </c>
      <c r="P224" s="300"/>
      <c r="Q224" s="300">
        <v>14.367000000457853</v>
      </c>
      <c r="R224" s="300">
        <v>5.94500000041685</v>
      </c>
      <c r="S224" s="300">
        <v>1.1470000000104252</v>
      </c>
      <c r="T224" s="300">
        <f>SUM(Q224:S224)</f>
        <v>21.45900000088513</v>
      </c>
      <c r="U224" s="300"/>
      <c r="V224" s="300">
        <v>15.732999999978924</v>
      </c>
      <c r="W224" s="300">
        <v>5.3670000000001776</v>
      </c>
      <c r="X224" s="300">
        <v>1.1460000000021031</v>
      </c>
      <c r="Y224" s="300">
        <f>SUM(V224:X224)</f>
        <v>22.245999999981205</v>
      </c>
    </row>
    <row r="225" spans="1:25" x14ac:dyDescent="0.2">
      <c r="A225" s="260" t="s">
        <v>355</v>
      </c>
      <c r="B225" s="300">
        <v>52.130000000396727</v>
      </c>
      <c r="C225" s="300">
        <v>6.1630000001233496</v>
      </c>
      <c r="D225" s="300">
        <v>5.8150000000599835</v>
      </c>
      <c r="E225" s="300">
        <f t="shared" ref="E225:E226" si="571">SUM(B225:D225)</f>
        <v>64.108000000580063</v>
      </c>
      <c r="F225" s="300"/>
      <c r="G225" s="300">
        <v>65.62500000052944</v>
      </c>
      <c r="H225" s="300">
        <v>6.0740000001186569</v>
      </c>
      <c r="I225" s="300">
        <v>7.2650000001672543</v>
      </c>
      <c r="J225" s="300">
        <f t="shared" ref="J225:J226" si="572">SUM(G225:I225)</f>
        <v>78.964000000815346</v>
      </c>
      <c r="K225" s="300"/>
      <c r="L225" s="300">
        <v>59.850000000228185</v>
      </c>
      <c r="M225" s="300">
        <v>7.9840000000137215</v>
      </c>
      <c r="N225" s="300">
        <v>5.2379999999987543</v>
      </c>
      <c r="O225" s="300">
        <f t="shared" ref="O225:O226" si="573">SUM(L225:N225)</f>
        <v>73.072000000240649</v>
      </c>
      <c r="P225" s="300"/>
      <c r="Q225" s="300">
        <v>61.567000000692623</v>
      </c>
      <c r="R225" s="300">
        <v>8.12900000007666</v>
      </c>
      <c r="S225" s="300">
        <v>5.3859999999625119</v>
      </c>
      <c r="T225" s="300">
        <f t="shared" ref="T225:T226" si="574">SUM(Q225:S225)</f>
        <v>75.082000000731796</v>
      </c>
      <c r="U225" s="300"/>
      <c r="V225" s="300">
        <v>63.739000001137946</v>
      </c>
      <c r="W225" s="300">
        <v>8.225000000128535</v>
      </c>
      <c r="X225" s="300">
        <v>5.5900000000650003</v>
      </c>
      <c r="Y225" s="300">
        <f t="shared" ref="Y225:Y226" si="575">SUM(V225:X225)</f>
        <v>77.554000001331488</v>
      </c>
    </row>
    <row r="226" spans="1:25" x14ac:dyDescent="0.2">
      <c r="A226" s="260" t="s">
        <v>354</v>
      </c>
      <c r="B226" s="300">
        <f>SUM(B224:B225)</f>
        <v>63.346000000414023</v>
      </c>
      <c r="C226" s="300">
        <f t="shared" ref="C226" si="576">SUM(C224:C225)</f>
        <v>10.75600000026618</v>
      </c>
      <c r="D226" s="300">
        <f t="shared" ref="D226" si="577">SUM(D224:D225)</f>
        <v>6.5800000000698642</v>
      </c>
      <c r="E226" s="300">
        <f t="shared" si="571"/>
        <v>80.682000000750065</v>
      </c>
      <c r="F226" s="300"/>
      <c r="G226" s="300">
        <f>SUM(G224:G225)</f>
        <v>78.097000000668302</v>
      </c>
      <c r="H226" s="300">
        <f t="shared" ref="H226" si="578">SUM(H224:H225)</f>
        <v>12.45900000041955</v>
      </c>
      <c r="I226" s="300">
        <f t="shared" ref="I226" si="579">SUM(I224:I225)</f>
        <v>8.3340000001857888</v>
      </c>
      <c r="J226" s="300">
        <f t="shared" si="572"/>
        <v>98.890000001273648</v>
      </c>
      <c r="K226" s="300"/>
      <c r="L226" s="300">
        <f>SUM(L224:L225)</f>
        <v>73.407000000292186</v>
      </c>
      <c r="M226" s="300">
        <f t="shared" ref="M226" si="580">SUM(M224:M225)</f>
        <v>14.131000000251717</v>
      </c>
      <c r="N226" s="300">
        <f t="shared" ref="N226" si="581">SUM(N224:N225)</f>
        <v>6.3739999999938775</v>
      </c>
      <c r="O226" s="300">
        <f t="shared" si="573"/>
        <v>93.912000000537773</v>
      </c>
      <c r="P226" s="300"/>
      <c r="Q226" s="300">
        <f>SUM(Q224:Q225)</f>
        <v>75.93400000115048</v>
      </c>
      <c r="R226" s="300">
        <f t="shared" ref="R226" si="582">SUM(R224:R225)</f>
        <v>14.074000000493509</v>
      </c>
      <c r="S226" s="300">
        <f t="shared" ref="S226" si="583">SUM(S224:S225)</f>
        <v>6.5329999999729367</v>
      </c>
      <c r="T226" s="300">
        <f t="shared" si="574"/>
        <v>96.541000001616936</v>
      </c>
      <c r="U226" s="300"/>
      <c r="V226" s="300">
        <f>SUM(V224:V225)</f>
        <v>79.472000001116868</v>
      </c>
      <c r="W226" s="300">
        <f t="shared" ref="W226" si="584">SUM(W224:W225)</f>
        <v>13.592000000128714</v>
      </c>
      <c r="X226" s="300">
        <f t="shared" ref="X226" si="585">SUM(X224:X225)</f>
        <v>6.7360000000671034</v>
      </c>
      <c r="Y226" s="300">
        <f t="shared" si="575"/>
        <v>99.800000001312682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50.61299999992859</v>
      </c>
      <c r="C229" s="300">
        <v>17.846000000432827</v>
      </c>
      <c r="D229" s="300">
        <v>3.8020000000523124</v>
      </c>
      <c r="E229" s="300">
        <f>SUM(B229:D229)</f>
        <v>72.261000000413731</v>
      </c>
      <c r="F229" s="300"/>
      <c r="G229" s="300">
        <v>53.181000000356455</v>
      </c>
      <c r="H229" s="300">
        <v>14.733000000589534</v>
      </c>
      <c r="I229" s="300">
        <v>2.4890000000377035</v>
      </c>
      <c r="J229" s="300">
        <f>SUM(G229:I229)</f>
        <v>70.403000000983695</v>
      </c>
      <c r="K229" s="300"/>
      <c r="L229" s="300">
        <v>58.130000000117413</v>
      </c>
      <c r="M229" s="300">
        <v>15.315000000478287</v>
      </c>
      <c r="N229" s="300">
        <v>2.6319999999724466</v>
      </c>
      <c r="O229" s="300">
        <f>SUM(L229:N229)</f>
        <v>76.077000000568148</v>
      </c>
      <c r="P229" s="300"/>
      <c r="Q229" s="300">
        <v>62.527000002958495</v>
      </c>
      <c r="R229" s="300">
        <v>15.046000000867</v>
      </c>
      <c r="S229" s="300">
        <v>2.6820000000097908</v>
      </c>
      <c r="T229" s="300">
        <f>SUM(Q229:S229)</f>
        <v>80.255000003835292</v>
      </c>
      <c r="U229" s="300"/>
      <c r="V229" s="300">
        <v>69.338999999774558</v>
      </c>
      <c r="W229" s="300">
        <v>13.884999999990532</v>
      </c>
      <c r="X229" s="300">
        <v>2.6960000000180417</v>
      </c>
      <c r="Y229" s="300">
        <f>SUM(V229:X229)</f>
        <v>85.91999999978313</v>
      </c>
    </row>
    <row r="230" spans="1:25" x14ac:dyDescent="0.2">
      <c r="A230" s="260" t="s">
        <v>355</v>
      </c>
      <c r="B230" s="300">
        <v>111.0010000007744</v>
      </c>
      <c r="C230" s="300">
        <v>7.3200000001247334</v>
      </c>
      <c r="D230" s="300">
        <v>7.0980000001638954</v>
      </c>
      <c r="E230" s="300">
        <f t="shared" ref="E230:E231" si="586">SUM(B230:D230)</f>
        <v>125.41900000106303</v>
      </c>
      <c r="F230" s="300"/>
      <c r="G230" s="300">
        <v>116.24500000081223</v>
      </c>
      <c r="H230" s="300">
        <v>5.8250000000900979</v>
      </c>
      <c r="I230" s="300">
        <v>5.2010000000590368</v>
      </c>
      <c r="J230" s="300">
        <f t="shared" ref="J230:J231" si="587">SUM(G230:I230)</f>
        <v>127.27100000096137</v>
      </c>
      <c r="K230" s="300"/>
      <c r="L230" s="300">
        <v>109.92600000034086</v>
      </c>
      <c r="M230" s="300">
        <v>6.4280000000227622</v>
      </c>
      <c r="N230" s="300">
        <v>6.1950000000862584</v>
      </c>
      <c r="O230" s="300">
        <f t="shared" ref="O230:O231" si="588">SUM(L230:N230)</f>
        <v>122.54900000044988</v>
      </c>
      <c r="P230" s="300"/>
      <c r="Q230" s="300">
        <v>110.75200000105602</v>
      </c>
      <c r="R230" s="300">
        <v>6.5190000000540893</v>
      </c>
      <c r="S230" s="300">
        <v>6.3670000001851363</v>
      </c>
      <c r="T230" s="300">
        <f t="shared" ref="T230:T231" si="589">SUM(Q230:S230)</f>
        <v>123.63800000129524</v>
      </c>
      <c r="U230" s="300"/>
      <c r="V230" s="300">
        <v>108.44000000148792</v>
      </c>
      <c r="W230" s="300">
        <v>6.4660000000729605</v>
      </c>
      <c r="X230" s="300">
        <v>6.5050000001515098</v>
      </c>
      <c r="Y230" s="300">
        <f t="shared" ref="Y230:Y231" si="590">SUM(V230:X230)</f>
        <v>121.4110000017124</v>
      </c>
    </row>
    <row r="231" spans="1:25" x14ac:dyDescent="0.2">
      <c r="A231" s="260" t="s">
        <v>354</v>
      </c>
      <c r="B231" s="300">
        <f>SUM(B229:B230)</f>
        <v>161.61400000070299</v>
      </c>
      <c r="C231" s="300">
        <f t="shared" ref="C231" si="591">SUM(C229:C230)</f>
        <v>25.16600000055756</v>
      </c>
      <c r="D231" s="300">
        <f t="shared" ref="D231" si="592">SUM(D229:D230)</f>
        <v>10.900000000216208</v>
      </c>
      <c r="E231" s="300">
        <f t="shared" si="586"/>
        <v>197.68000000147674</v>
      </c>
      <c r="F231" s="300"/>
      <c r="G231" s="300">
        <f>SUM(G229:G230)</f>
        <v>169.42600000116869</v>
      </c>
      <c r="H231" s="300">
        <f t="shared" ref="H231" si="593">SUM(H229:H230)</f>
        <v>20.558000000679634</v>
      </c>
      <c r="I231" s="300">
        <f t="shared" ref="I231" si="594">SUM(I229:I230)</f>
        <v>7.6900000000967399</v>
      </c>
      <c r="J231" s="300">
        <f t="shared" si="587"/>
        <v>197.67400000194507</v>
      </c>
      <c r="K231" s="300"/>
      <c r="L231" s="300">
        <f>SUM(L229:L230)</f>
        <v>168.05600000045828</v>
      </c>
      <c r="M231" s="300">
        <f t="shared" ref="M231" si="595">SUM(M229:M230)</f>
        <v>21.743000000501048</v>
      </c>
      <c r="N231" s="300">
        <f t="shared" ref="N231" si="596">SUM(N229:N230)</f>
        <v>8.827000000058705</v>
      </c>
      <c r="O231" s="300">
        <f t="shared" si="588"/>
        <v>198.62600000101804</v>
      </c>
      <c r="P231" s="300"/>
      <c r="Q231" s="300">
        <f>SUM(Q229:Q230)</f>
        <v>173.27900000401451</v>
      </c>
      <c r="R231" s="300">
        <f t="shared" ref="R231" si="597">SUM(R229:R230)</f>
        <v>21.565000000921088</v>
      </c>
      <c r="S231" s="300">
        <f t="shared" ref="S231" si="598">SUM(S229:S230)</f>
        <v>9.0490000001949262</v>
      </c>
      <c r="T231" s="300">
        <f t="shared" si="589"/>
        <v>203.89300000513052</v>
      </c>
      <c r="U231" s="300"/>
      <c r="V231" s="300">
        <f>SUM(V229:V230)</f>
        <v>177.77900000126249</v>
      </c>
      <c r="W231" s="300">
        <f t="shared" ref="W231" si="599">SUM(W229:W230)</f>
        <v>20.351000000063493</v>
      </c>
      <c r="X231" s="300">
        <f t="shared" ref="X231" si="600">SUM(X229:X230)</f>
        <v>9.201000000169552</v>
      </c>
      <c r="Y231" s="300">
        <f t="shared" si="590"/>
        <v>207.33100000149554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83.42699999991197</v>
      </c>
      <c r="C234" s="300">
        <v>158.91900000757514</v>
      </c>
      <c r="D234" s="300">
        <v>13.656000000226548</v>
      </c>
      <c r="E234" s="300">
        <f>SUM(B234:D234)</f>
        <v>256.00200000771366</v>
      </c>
      <c r="F234" s="300"/>
      <c r="G234" s="300">
        <v>87.672000000519844</v>
      </c>
      <c r="H234" s="300">
        <v>160.42800000961194</v>
      </c>
      <c r="I234" s="300">
        <v>10.523000000179517</v>
      </c>
      <c r="J234" s="300">
        <f>SUM(G234:I234)</f>
        <v>258.62300001031133</v>
      </c>
      <c r="K234" s="300"/>
      <c r="L234" s="300">
        <v>94.483000000153723</v>
      </c>
      <c r="M234" s="300">
        <v>166.20700000910469</v>
      </c>
      <c r="N234" s="300">
        <v>13.557999999806746</v>
      </c>
      <c r="O234" s="300">
        <f>SUM(L234:N234)</f>
        <v>274.24800000906515</v>
      </c>
      <c r="P234" s="300"/>
      <c r="Q234" s="300">
        <v>96.669000003818468</v>
      </c>
      <c r="R234" s="300">
        <v>159.82400001524292</v>
      </c>
      <c r="S234" s="300">
        <v>14.048000000022007</v>
      </c>
      <c r="T234" s="300">
        <f>SUM(Q234:S234)</f>
        <v>270.54100001908336</v>
      </c>
      <c r="U234" s="300"/>
      <c r="V234" s="300">
        <v>102.45999999963992</v>
      </c>
      <c r="W234" s="300">
        <v>149.38599999970302</v>
      </c>
      <c r="X234" s="300">
        <v>15.249000000045614</v>
      </c>
      <c r="Y234" s="300">
        <f>SUM(V234:X234)</f>
        <v>267.09499999938856</v>
      </c>
    </row>
    <row r="235" spans="1:25" x14ac:dyDescent="0.2">
      <c r="A235" s="260" t="s">
        <v>355</v>
      </c>
      <c r="B235" s="300">
        <v>91.714000000678311</v>
      </c>
      <c r="C235" s="300">
        <v>70.883000001542626</v>
      </c>
      <c r="D235" s="300">
        <v>13.128000000291204</v>
      </c>
      <c r="E235" s="300">
        <f t="shared" ref="E235:E236" si="601">SUM(B235:D235)</f>
        <v>175.72500000251213</v>
      </c>
      <c r="F235" s="300"/>
      <c r="G235" s="300">
        <v>102.21200000075989</v>
      </c>
      <c r="H235" s="300">
        <v>68.168000001459802</v>
      </c>
      <c r="I235" s="300">
        <v>10.692000000177702</v>
      </c>
      <c r="J235" s="300">
        <f t="shared" ref="J235:J236" si="602">SUM(G235:I235)</f>
        <v>181.07200000239737</v>
      </c>
      <c r="K235" s="300"/>
      <c r="L235" s="300">
        <v>95.764000000323392</v>
      </c>
      <c r="M235" s="300">
        <v>81.470999999929546</v>
      </c>
      <c r="N235" s="300">
        <v>10.290000000132919</v>
      </c>
      <c r="O235" s="300">
        <f t="shared" ref="O235:O236" si="603">SUM(L235:N235)</f>
        <v>187.52500000038586</v>
      </c>
      <c r="P235" s="300"/>
      <c r="Q235" s="300">
        <v>98.089000000951046</v>
      </c>
      <c r="R235" s="300">
        <v>81.344000000722659</v>
      </c>
      <c r="S235" s="300">
        <v>10.294000000248886</v>
      </c>
      <c r="T235" s="300">
        <f t="shared" ref="T235:T236" si="604">SUM(Q235:S235)</f>
        <v>189.72700000192259</v>
      </c>
      <c r="U235" s="300"/>
      <c r="V235" s="300">
        <v>104.15800000138077</v>
      </c>
      <c r="W235" s="300">
        <v>82.294000001116217</v>
      </c>
      <c r="X235" s="300">
        <v>10.464000000294782</v>
      </c>
      <c r="Y235" s="300">
        <f t="shared" ref="Y235:Y236" si="605">SUM(V235:X235)</f>
        <v>196.91600000279178</v>
      </c>
    </row>
    <row r="236" spans="1:25" x14ac:dyDescent="0.2">
      <c r="A236" s="260" t="s">
        <v>354</v>
      </c>
      <c r="B236" s="300">
        <f>SUM(B234:B235)</f>
        <v>175.14100000059028</v>
      </c>
      <c r="C236" s="300">
        <f t="shared" ref="C236" si="606">SUM(C234:C235)</f>
        <v>229.80200000911776</v>
      </c>
      <c r="D236" s="300">
        <f t="shared" ref="D236" si="607">SUM(D234:D235)</f>
        <v>26.78400000051775</v>
      </c>
      <c r="E236" s="300">
        <f t="shared" si="601"/>
        <v>431.72700001022577</v>
      </c>
      <c r="F236" s="300"/>
      <c r="G236" s="300">
        <f>SUM(G234:G235)</f>
        <v>189.88400000127973</v>
      </c>
      <c r="H236" s="300">
        <f t="shared" ref="H236" si="608">SUM(H234:H235)</f>
        <v>228.59600001107174</v>
      </c>
      <c r="I236" s="300">
        <f t="shared" ref="I236" si="609">SUM(I234:I235)</f>
        <v>21.215000000357218</v>
      </c>
      <c r="J236" s="300">
        <f t="shared" si="602"/>
        <v>439.6950000127087</v>
      </c>
      <c r="K236" s="300"/>
      <c r="L236" s="300">
        <f>SUM(L234:L235)</f>
        <v>190.2470000004771</v>
      </c>
      <c r="M236" s="300">
        <f t="shared" ref="M236" si="610">SUM(M234:M235)</f>
        <v>247.67800000903424</v>
      </c>
      <c r="N236" s="300">
        <f t="shared" ref="N236" si="611">SUM(N234:N235)</f>
        <v>23.847999999939667</v>
      </c>
      <c r="O236" s="300">
        <f t="shared" si="603"/>
        <v>461.77300000945098</v>
      </c>
      <c r="P236" s="300"/>
      <c r="Q236" s="300">
        <f>SUM(Q234:Q235)</f>
        <v>194.75800000476951</v>
      </c>
      <c r="R236" s="300">
        <f t="shared" ref="R236" si="612">SUM(R234:R235)</f>
        <v>241.16800001596556</v>
      </c>
      <c r="S236" s="300">
        <f t="shared" ref="S236" si="613">SUM(S234:S235)</f>
        <v>24.342000000270893</v>
      </c>
      <c r="T236" s="300">
        <f t="shared" si="604"/>
        <v>460.26800002100595</v>
      </c>
      <c r="U236" s="300"/>
      <c r="V236" s="300">
        <f>SUM(V234:V235)</f>
        <v>206.61800000102068</v>
      </c>
      <c r="W236" s="300">
        <f t="shared" ref="W236" si="614">SUM(W234:W235)</f>
        <v>231.68000000081923</v>
      </c>
      <c r="X236" s="300">
        <f t="shared" ref="X236" si="615">SUM(X234:X235)</f>
        <v>25.713000000340394</v>
      </c>
      <c r="Y236" s="300">
        <f t="shared" si="605"/>
        <v>464.01100000218031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145.25599999985786</v>
      </c>
      <c r="C239" s="300">
        <f t="shared" ref="C239:D239" si="616">SUM(C224,C229,C234)</f>
        <v>181.35800000815078</v>
      </c>
      <c r="D239" s="300">
        <f t="shared" si="616"/>
        <v>18.223000000288742</v>
      </c>
      <c r="E239" s="300">
        <f>SUM(B239:D239)</f>
        <v>344.83700000829737</v>
      </c>
      <c r="F239" s="300"/>
      <c r="G239" s="300">
        <f>SUM(G224,G229,G234)</f>
        <v>153.32500000101516</v>
      </c>
      <c r="H239" s="300">
        <f t="shared" ref="H239:I239" si="617">SUM(H224,H229,H234)</f>
        <v>181.54600001050235</v>
      </c>
      <c r="I239" s="300">
        <f t="shared" si="617"/>
        <v>14.081000000235754</v>
      </c>
      <c r="J239" s="300">
        <f>SUM(G239:I239)</f>
        <v>348.95200001175323</v>
      </c>
      <c r="K239" s="300"/>
      <c r="L239" s="300">
        <f>SUM(L224,L229,L234)</f>
        <v>166.17000000033514</v>
      </c>
      <c r="M239" s="300">
        <f t="shared" ref="M239:N239" si="618">SUM(M224,M229,M234)</f>
        <v>187.66900000982096</v>
      </c>
      <c r="N239" s="300">
        <f t="shared" si="618"/>
        <v>17.325999999774318</v>
      </c>
      <c r="O239" s="300">
        <f>SUM(L239:N239)</f>
        <v>371.1650000099304</v>
      </c>
      <c r="P239" s="300"/>
      <c r="Q239" s="300">
        <f>SUM(Q224,Q229,Q234)</f>
        <v>173.56300000723482</v>
      </c>
      <c r="R239" s="300">
        <f t="shared" ref="R239:S239" si="619">SUM(R224,R229,R234)</f>
        <v>180.81500001652677</v>
      </c>
      <c r="S239" s="300">
        <f t="shared" si="619"/>
        <v>17.877000000042223</v>
      </c>
      <c r="T239" s="300">
        <f>SUM(Q239:S239)</f>
        <v>372.25500002380386</v>
      </c>
      <c r="U239" s="300"/>
      <c r="V239" s="300">
        <f>SUM(V224,V229,V234)</f>
        <v>187.53199999939341</v>
      </c>
      <c r="W239" s="300">
        <f t="shared" ref="W239:X239" si="620">SUM(W224,W229,W234)</f>
        <v>168.63799999969373</v>
      </c>
      <c r="X239" s="300">
        <f t="shared" si="620"/>
        <v>19.091000000065758</v>
      </c>
      <c r="Y239" s="300">
        <f>SUM(V239:X239)</f>
        <v>375.26099999915294</v>
      </c>
    </row>
    <row r="240" spans="1:25" x14ac:dyDescent="0.2">
      <c r="A240" s="260" t="s">
        <v>355</v>
      </c>
      <c r="B240" s="300">
        <f>SUM(B225,B230,B235)</f>
        <v>254.84500000184943</v>
      </c>
      <c r="C240" s="300">
        <f t="shared" ref="C240:D240" si="621">SUM(C225,C230,C235)</f>
        <v>84.366000001790709</v>
      </c>
      <c r="D240" s="300">
        <f t="shared" si="621"/>
        <v>26.041000000515083</v>
      </c>
      <c r="E240" s="300">
        <f t="shared" ref="E240:E241" si="622">SUM(B240:D240)</f>
        <v>365.25200000415521</v>
      </c>
      <c r="F240" s="300"/>
      <c r="G240" s="300">
        <f>SUM(G225,G230,G235)</f>
        <v>284.08200000210155</v>
      </c>
      <c r="H240" s="300">
        <f t="shared" ref="H240:I240" si="623">SUM(H225,H230,H235)</f>
        <v>80.067000001668561</v>
      </c>
      <c r="I240" s="300">
        <f t="shared" si="623"/>
        <v>23.158000000403995</v>
      </c>
      <c r="J240" s="300">
        <f t="shared" ref="J240:J241" si="624">SUM(G240:I240)</f>
        <v>387.30700000417409</v>
      </c>
      <c r="K240" s="300"/>
      <c r="L240" s="300">
        <f>SUM(L225,L230,L235)</f>
        <v>265.54000000089241</v>
      </c>
      <c r="M240" s="300">
        <f t="shared" ref="M240:N240" si="625">SUM(M225,M230,M235)</f>
        <v>95.882999999966032</v>
      </c>
      <c r="N240" s="300">
        <f t="shared" si="625"/>
        <v>21.72300000021793</v>
      </c>
      <c r="O240" s="300">
        <f t="shared" ref="O240:O241" si="626">SUM(L240:N240)</f>
        <v>383.1460000010764</v>
      </c>
      <c r="P240" s="300"/>
      <c r="Q240" s="300">
        <f>SUM(Q225,Q230,Q235)</f>
        <v>270.40800000269968</v>
      </c>
      <c r="R240" s="300">
        <f t="shared" ref="R240:S240" si="627">SUM(R225,R230,R235)</f>
        <v>95.992000000853409</v>
      </c>
      <c r="S240" s="300">
        <f t="shared" si="627"/>
        <v>22.047000000396533</v>
      </c>
      <c r="T240" s="300">
        <f t="shared" ref="T240:T241" si="628">SUM(Q240:S240)</f>
        <v>388.4470000039496</v>
      </c>
      <c r="U240" s="300"/>
      <c r="V240" s="300">
        <f>SUM(V225,V230,V235)</f>
        <v>276.33700000400665</v>
      </c>
      <c r="W240" s="300">
        <f t="shared" ref="W240:X240" si="629">SUM(W225,W230,W235)</f>
        <v>96.985000001317715</v>
      </c>
      <c r="X240" s="300">
        <f t="shared" si="629"/>
        <v>22.55900000051129</v>
      </c>
      <c r="Y240" s="300">
        <f t="shared" ref="Y240:Y241" si="630">SUM(V240:X240)</f>
        <v>395.88100000583563</v>
      </c>
    </row>
    <row r="241" spans="1:25" x14ac:dyDescent="0.2">
      <c r="A241" s="264" t="s">
        <v>354</v>
      </c>
      <c r="B241" s="301">
        <f>SUM(B239:B240)</f>
        <v>400.10100000170729</v>
      </c>
      <c r="C241" s="301">
        <f t="shared" ref="C241" si="631">SUM(C239:C240)</f>
        <v>265.72400000994151</v>
      </c>
      <c r="D241" s="301">
        <f t="shared" ref="D241" si="632">SUM(D239:D240)</f>
        <v>44.264000000803826</v>
      </c>
      <c r="E241" s="301">
        <f t="shared" si="622"/>
        <v>710.08900001245263</v>
      </c>
      <c r="F241" s="301"/>
      <c r="G241" s="301">
        <f>SUM(G239:G240)</f>
        <v>437.40700000311671</v>
      </c>
      <c r="H241" s="301">
        <f t="shared" ref="H241" si="633">SUM(H239:H240)</f>
        <v>261.61300001217091</v>
      </c>
      <c r="I241" s="301">
        <f t="shared" ref="I241" si="634">SUM(I239:I240)</f>
        <v>37.239000000639749</v>
      </c>
      <c r="J241" s="301">
        <f t="shared" si="624"/>
        <v>736.25900001592743</v>
      </c>
      <c r="K241" s="301"/>
      <c r="L241" s="301">
        <f>SUM(L239:L240)</f>
        <v>431.71000000122751</v>
      </c>
      <c r="M241" s="301">
        <f t="shared" ref="M241" si="635">SUM(M239:M240)</f>
        <v>283.55200000978698</v>
      </c>
      <c r="N241" s="301">
        <f t="shared" ref="N241" si="636">SUM(N239:N240)</f>
        <v>39.048999999992247</v>
      </c>
      <c r="O241" s="301">
        <f t="shared" si="626"/>
        <v>754.31100001100674</v>
      </c>
      <c r="P241" s="301"/>
      <c r="Q241" s="301">
        <f>SUM(Q239:Q240)</f>
        <v>443.97100000993453</v>
      </c>
      <c r="R241" s="301">
        <f t="shared" ref="R241" si="637">SUM(R239:R240)</f>
        <v>276.80700001738018</v>
      </c>
      <c r="S241" s="301">
        <f t="shared" ref="S241" si="638">SUM(S239:S240)</f>
        <v>39.924000000438753</v>
      </c>
      <c r="T241" s="301">
        <f t="shared" si="628"/>
        <v>760.70200002775346</v>
      </c>
      <c r="U241" s="301"/>
      <c r="V241" s="301">
        <f>SUM(V239:V240)</f>
        <v>463.86900000340006</v>
      </c>
      <c r="W241" s="301">
        <f t="shared" ref="W241" si="639">SUM(W239:W240)</f>
        <v>265.62300000101146</v>
      </c>
      <c r="X241" s="301">
        <f t="shared" ref="X241" si="640">SUM(X239:X240)</f>
        <v>41.650000000577052</v>
      </c>
      <c r="Y241" s="301">
        <f t="shared" si="630"/>
        <v>771.14200000498852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6.3529999999643367</v>
      </c>
      <c r="C249" s="300">
        <v>3.8310000000664974</v>
      </c>
      <c r="D249" s="300">
        <v>1.0340000000213516</v>
      </c>
      <c r="E249" s="300">
        <f>SUM(B249:D249)</f>
        <v>11.218000000052186</v>
      </c>
      <c r="F249" s="300"/>
      <c r="G249" s="300">
        <v>8.1369999999482108</v>
      </c>
      <c r="H249" s="300">
        <v>4.459000000173674</v>
      </c>
      <c r="I249" s="300">
        <v>1.4590000000603989</v>
      </c>
      <c r="J249" s="300">
        <f>SUM(G249:I249)</f>
        <v>14.055000000182284</v>
      </c>
      <c r="K249" s="300"/>
      <c r="L249" s="300">
        <v>8.189999999953713</v>
      </c>
      <c r="M249" s="300">
        <v>4.4140000001163049</v>
      </c>
      <c r="N249" s="300">
        <v>0.98700000000838928</v>
      </c>
      <c r="O249" s="300">
        <f>SUM(L249:N249)</f>
        <v>13.591000000078408</v>
      </c>
      <c r="P249" s="300"/>
      <c r="Q249" s="300">
        <v>8.845000000249323</v>
      </c>
      <c r="R249" s="300">
        <v>4.8280000002419081</v>
      </c>
      <c r="S249" s="300">
        <v>1.0600000000326706</v>
      </c>
      <c r="T249" s="300">
        <f>SUM(Q249:S249)</f>
        <v>14.733000000523903</v>
      </c>
      <c r="U249" s="300"/>
      <c r="V249" s="300">
        <v>9.3149999999925921</v>
      </c>
      <c r="W249" s="300">
        <v>5.1360000000082158</v>
      </c>
      <c r="X249" s="300">
        <v>1.0710000000210804</v>
      </c>
      <c r="Y249" s="300">
        <f>SUM(V249:X249)</f>
        <v>15.522000000021887</v>
      </c>
    </row>
    <row r="250" spans="1:25" x14ac:dyDescent="0.2">
      <c r="A250" s="260" t="s">
        <v>355</v>
      </c>
      <c r="B250" s="300">
        <v>42.108000000331877</v>
      </c>
      <c r="C250" s="300">
        <v>4.6390000001061793</v>
      </c>
      <c r="D250" s="300">
        <v>23.940000000322726</v>
      </c>
      <c r="E250" s="300">
        <f t="shared" ref="E250:E251" si="641">SUM(B250:D250)</f>
        <v>70.687000000760776</v>
      </c>
      <c r="F250" s="300"/>
      <c r="G250" s="300">
        <v>45.008000000334981</v>
      </c>
      <c r="H250" s="300">
        <v>5.6050000001254103</v>
      </c>
      <c r="I250" s="300">
        <v>31.841999998122393</v>
      </c>
      <c r="J250" s="300">
        <f t="shared" ref="J250:J251" si="642">SUM(G250:I250)</f>
        <v>82.454999998582778</v>
      </c>
      <c r="K250" s="300"/>
      <c r="L250" s="300">
        <v>45.397000000145233</v>
      </c>
      <c r="M250" s="300">
        <v>6.4560000000389577</v>
      </c>
      <c r="N250" s="300">
        <v>12.76000000035965</v>
      </c>
      <c r="O250" s="300">
        <f t="shared" ref="O250:O251" si="643">SUM(L250:N250)</f>
        <v>64.613000000543835</v>
      </c>
      <c r="P250" s="300"/>
      <c r="Q250" s="300">
        <v>47.0190000004187</v>
      </c>
      <c r="R250" s="300">
        <v>6.8950000000977054</v>
      </c>
      <c r="S250" s="300">
        <v>13.894000001202793</v>
      </c>
      <c r="T250" s="300">
        <f t="shared" ref="T250:T251" si="644">SUM(Q250:S250)</f>
        <v>67.808000001719194</v>
      </c>
      <c r="U250" s="300"/>
      <c r="V250" s="300">
        <v>44.880000000522735</v>
      </c>
      <c r="W250" s="300">
        <v>7.1040000002087194</v>
      </c>
      <c r="X250" s="300">
        <v>14.759000001175844</v>
      </c>
      <c r="Y250" s="300">
        <f t="shared" ref="Y250:Y251" si="645">SUM(V250:X250)</f>
        <v>66.743000001907305</v>
      </c>
    </row>
    <row r="251" spans="1:25" x14ac:dyDescent="0.2">
      <c r="A251" s="260" t="s">
        <v>354</v>
      </c>
      <c r="B251" s="300">
        <f>SUM(B249:B250)</f>
        <v>48.461000000296217</v>
      </c>
      <c r="C251" s="300">
        <f t="shared" ref="C251" si="646">SUM(C249:C250)</f>
        <v>8.4700000001726767</v>
      </c>
      <c r="D251" s="300">
        <f t="shared" ref="D251" si="647">SUM(D249:D250)</f>
        <v>24.974000000344077</v>
      </c>
      <c r="E251" s="300">
        <f t="shared" si="641"/>
        <v>81.905000000812976</v>
      </c>
      <c r="F251" s="300"/>
      <c r="G251" s="300">
        <f>SUM(G249:G250)</f>
        <v>53.14500000028319</v>
      </c>
      <c r="H251" s="300">
        <f t="shared" ref="H251" si="648">SUM(H249:H250)</f>
        <v>10.064000000299085</v>
      </c>
      <c r="I251" s="300">
        <f t="shared" ref="I251" si="649">SUM(I249:I250)</f>
        <v>33.300999998182789</v>
      </c>
      <c r="J251" s="300">
        <f t="shared" si="642"/>
        <v>96.509999998765068</v>
      </c>
      <c r="K251" s="300"/>
      <c r="L251" s="300">
        <f>SUM(L249:L250)</f>
        <v>53.587000000098946</v>
      </c>
      <c r="M251" s="300">
        <f t="shared" ref="M251" si="650">SUM(M249:M250)</f>
        <v>10.870000000155262</v>
      </c>
      <c r="N251" s="300">
        <f t="shared" ref="N251" si="651">SUM(N249:N250)</f>
        <v>13.74700000036804</v>
      </c>
      <c r="O251" s="300">
        <f t="shared" si="643"/>
        <v>78.204000000622244</v>
      </c>
      <c r="P251" s="300"/>
      <c r="Q251" s="300">
        <f>SUM(Q249:Q250)</f>
        <v>55.864000000668021</v>
      </c>
      <c r="R251" s="300">
        <f t="shared" ref="R251" si="652">SUM(R249:R250)</f>
        <v>11.723000000339614</v>
      </c>
      <c r="S251" s="300">
        <f t="shared" ref="S251" si="653">SUM(S249:S250)</f>
        <v>14.954000001235464</v>
      </c>
      <c r="T251" s="300">
        <f t="shared" si="644"/>
        <v>82.541000002243095</v>
      </c>
      <c r="U251" s="300"/>
      <c r="V251" s="300">
        <f>SUM(V249:V250)</f>
        <v>54.195000000515329</v>
      </c>
      <c r="W251" s="300">
        <f t="shared" ref="W251" si="654">SUM(W249:W250)</f>
        <v>12.240000000216934</v>
      </c>
      <c r="X251" s="300">
        <f t="shared" ref="X251" si="655">SUM(X249:X250)</f>
        <v>15.830000001196924</v>
      </c>
      <c r="Y251" s="300">
        <f t="shared" si="645"/>
        <v>82.265000001929181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1.2069999999939074</v>
      </c>
      <c r="C254" s="300">
        <v>0.62300000000908007</v>
      </c>
      <c r="D254" s="300">
        <v>0.15800000000239606</v>
      </c>
      <c r="E254" s="300">
        <f>SUM(B254:D254)</f>
        <v>1.9880000000053835</v>
      </c>
      <c r="F254" s="300"/>
      <c r="G254" s="300">
        <v>1.956999999987491</v>
      </c>
      <c r="H254" s="300">
        <v>1.0020000000349985</v>
      </c>
      <c r="I254" s="300">
        <v>0.25000000000766404</v>
      </c>
      <c r="J254" s="300">
        <f>SUM(G254:I254)</f>
        <v>3.2090000000301533</v>
      </c>
      <c r="K254" s="300"/>
      <c r="L254" s="300">
        <v>1.7909999999901682</v>
      </c>
      <c r="M254" s="300">
        <v>1.0330000000235524</v>
      </c>
      <c r="N254" s="300">
        <v>0.13100000000080489</v>
      </c>
      <c r="O254" s="300">
        <f>SUM(L254:N254)</f>
        <v>2.9550000000145253</v>
      </c>
      <c r="P254" s="300"/>
      <c r="Q254" s="300">
        <v>1.4830000000351771</v>
      </c>
      <c r="R254" s="300">
        <v>0.85600000003653376</v>
      </c>
      <c r="S254" s="300">
        <v>0.11100000000241703</v>
      </c>
      <c r="T254" s="300">
        <f>SUM(Q254:S254)</f>
        <v>2.450000000074128</v>
      </c>
      <c r="U254" s="300"/>
      <c r="V254" s="300">
        <v>1.3589999999963474</v>
      </c>
      <c r="W254" s="300">
        <v>0.78600000000006776</v>
      </c>
      <c r="X254" s="300">
        <v>0.10400000000179926</v>
      </c>
      <c r="Y254" s="300">
        <f>SUM(V254:X254)</f>
        <v>2.248999999998214</v>
      </c>
    </row>
    <row r="255" spans="1:25" x14ac:dyDescent="0.2">
      <c r="A255" s="260" t="s">
        <v>355</v>
      </c>
      <c r="B255" s="300">
        <v>1.6970000000053027</v>
      </c>
      <c r="C255" s="300">
        <v>0.1850000000007174</v>
      </c>
      <c r="D255" s="300">
        <v>0.10400000000190245</v>
      </c>
      <c r="E255" s="300">
        <f t="shared" ref="E255:E256" si="656">SUM(B255:D255)</f>
        <v>1.9860000000079225</v>
      </c>
      <c r="F255" s="300"/>
      <c r="G255" s="300">
        <v>2.4530000000068126</v>
      </c>
      <c r="H255" s="300">
        <v>0.39800000000089858</v>
      </c>
      <c r="I255" s="300">
        <v>1.3330000000137014</v>
      </c>
      <c r="J255" s="300">
        <f t="shared" ref="J255:J256" si="657">SUM(G255:I255)</f>
        <v>4.1840000000214124</v>
      </c>
      <c r="K255" s="300"/>
      <c r="L255" s="300">
        <v>2.4890000000018628</v>
      </c>
      <c r="M255" s="300">
        <v>0.3700000000000222</v>
      </c>
      <c r="N255" s="300">
        <v>0.88800000001307378</v>
      </c>
      <c r="O255" s="300">
        <f t="shared" ref="O255:O256" si="658">SUM(L255:N255)</f>
        <v>3.747000000014959</v>
      </c>
      <c r="P255" s="300"/>
      <c r="Q255" s="300">
        <v>2.0900000000061358</v>
      </c>
      <c r="R255" s="300">
        <v>0.3059999999999608</v>
      </c>
      <c r="S255" s="300">
        <v>0.71300000002318475</v>
      </c>
      <c r="T255" s="300">
        <f t="shared" ref="T255:T256" si="659">SUM(Q255:S255)</f>
        <v>3.1090000000292815</v>
      </c>
      <c r="U255" s="300"/>
      <c r="V255" s="300">
        <v>1.966000000006821</v>
      </c>
      <c r="W255" s="300">
        <v>0.2789999999981046</v>
      </c>
      <c r="X255" s="300">
        <v>0.61200000001950694</v>
      </c>
      <c r="Y255" s="300">
        <f t="shared" ref="Y255:Y256" si="660">SUM(V255:X255)</f>
        <v>2.8570000000244322</v>
      </c>
    </row>
    <row r="256" spans="1:25" x14ac:dyDescent="0.2">
      <c r="A256" s="260" t="s">
        <v>354</v>
      </c>
      <c r="B256" s="300">
        <f>SUM(B254:B255)</f>
        <v>2.9039999999992103</v>
      </c>
      <c r="C256" s="300">
        <f t="shared" ref="C256" si="661">SUM(C254:C255)</f>
        <v>0.80800000000979744</v>
      </c>
      <c r="D256" s="300">
        <f t="shared" ref="D256" si="662">SUM(D254:D255)</f>
        <v>0.26200000000429852</v>
      </c>
      <c r="E256" s="300">
        <f t="shared" si="656"/>
        <v>3.974000000013306</v>
      </c>
      <c r="F256" s="300"/>
      <c r="G256" s="300">
        <f>SUM(G254:G255)</f>
        <v>4.4099999999943034</v>
      </c>
      <c r="H256" s="300">
        <f t="shared" ref="H256" si="663">SUM(H254:H255)</f>
        <v>1.400000000035897</v>
      </c>
      <c r="I256" s="300">
        <f t="shared" ref="I256" si="664">SUM(I254:I255)</f>
        <v>1.5830000000213655</v>
      </c>
      <c r="J256" s="300">
        <f t="shared" si="657"/>
        <v>7.3930000000515657</v>
      </c>
      <c r="K256" s="300"/>
      <c r="L256" s="300">
        <f>SUM(L254:L255)</f>
        <v>4.2799999999920306</v>
      </c>
      <c r="M256" s="300">
        <f t="shared" ref="M256" si="665">SUM(M254:M255)</f>
        <v>1.4030000000235745</v>
      </c>
      <c r="N256" s="300">
        <f t="shared" ref="N256" si="666">SUM(N254:N255)</f>
        <v>1.0190000000138786</v>
      </c>
      <c r="O256" s="300">
        <f t="shared" si="658"/>
        <v>6.7020000000294839</v>
      </c>
      <c r="P256" s="300"/>
      <c r="Q256" s="300">
        <f>SUM(Q254:Q255)</f>
        <v>3.5730000000413131</v>
      </c>
      <c r="R256" s="300">
        <f t="shared" ref="R256" si="667">SUM(R254:R255)</f>
        <v>1.1620000000364945</v>
      </c>
      <c r="S256" s="300">
        <f t="shared" ref="S256" si="668">SUM(S254:S255)</f>
        <v>0.82400000002560181</v>
      </c>
      <c r="T256" s="300">
        <f t="shared" si="659"/>
        <v>5.559000000103409</v>
      </c>
      <c r="U256" s="300"/>
      <c r="V256" s="300">
        <f>SUM(V254:V255)</f>
        <v>3.3250000000031683</v>
      </c>
      <c r="W256" s="300">
        <f t="shared" ref="W256" si="669">SUM(W254:W255)</f>
        <v>1.0649999999981723</v>
      </c>
      <c r="X256" s="300">
        <f t="shared" ref="X256" si="670">SUM(X254:X255)</f>
        <v>0.71600000002130626</v>
      </c>
      <c r="Y256" s="300">
        <f t="shared" si="660"/>
        <v>5.1060000000226466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3.4989999999747932</v>
      </c>
      <c r="C259" s="300">
        <v>2.2110000000386218</v>
      </c>
      <c r="D259" s="300">
        <v>7.7000000000616242E-2</v>
      </c>
      <c r="E259" s="300">
        <f>SUM(B259:D259)</f>
        <v>5.7870000000140314</v>
      </c>
      <c r="F259" s="300"/>
      <c r="G259" s="300">
        <v>4.0189999999622739</v>
      </c>
      <c r="H259" s="300">
        <v>2.0530000000683555</v>
      </c>
      <c r="I259" s="300">
        <v>0.22000000000314679</v>
      </c>
      <c r="J259" s="300">
        <f>SUM(G259:I259)</f>
        <v>6.2920000000337755</v>
      </c>
      <c r="K259" s="300"/>
      <c r="L259" s="300">
        <v>3.5559999999728373</v>
      </c>
      <c r="M259" s="300">
        <v>1.7930000000462809</v>
      </c>
      <c r="N259" s="300">
        <v>7.1000000000064997E-2</v>
      </c>
      <c r="O259" s="300">
        <f>SUM(L259:N259)</f>
        <v>5.4200000000191828</v>
      </c>
      <c r="P259" s="300"/>
      <c r="Q259" s="300">
        <v>2.6070000000733287</v>
      </c>
      <c r="R259" s="300">
        <v>1.4400000000688624</v>
      </c>
      <c r="S259" s="300">
        <v>4.800000000061911E-2</v>
      </c>
      <c r="T259" s="300">
        <f>SUM(Q259:S259)</f>
        <v>4.09500000014281</v>
      </c>
      <c r="U259" s="300"/>
      <c r="V259" s="300">
        <v>2.3869999999975446</v>
      </c>
      <c r="W259" s="300">
        <v>1.3689999999981644</v>
      </c>
      <c r="X259" s="300">
        <v>4.3000000000355955E-2</v>
      </c>
      <c r="Y259" s="300">
        <f>SUM(V259:X259)</f>
        <v>3.7989999999960649</v>
      </c>
    </row>
    <row r="260" spans="1:25" x14ac:dyDescent="0.2">
      <c r="A260" s="260" t="s">
        <v>355</v>
      </c>
      <c r="B260" s="300">
        <v>5.1600000000226185</v>
      </c>
      <c r="C260" s="300">
        <v>0.4010000000046412</v>
      </c>
      <c r="D260" s="300">
        <v>0.17400000000417212</v>
      </c>
      <c r="E260" s="300">
        <f t="shared" ref="E260:E261" si="671">SUM(B260:D260)</f>
        <v>5.7350000000314321</v>
      </c>
      <c r="F260" s="300"/>
      <c r="G260" s="300">
        <v>5.1870000000220404</v>
      </c>
      <c r="H260" s="300">
        <v>0.43200000000448741</v>
      </c>
      <c r="I260" s="300">
        <v>7.3000000000774959E-2</v>
      </c>
      <c r="J260" s="300">
        <f t="shared" ref="J260:J261" si="672">SUM(G260:I260)</f>
        <v>5.6920000000273028</v>
      </c>
      <c r="K260" s="300"/>
      <c r="L260" s="300">
        <v>4.9820000000088518</v>
      </c>
      <c r="M260" s="300">
        <v>0.38700000000150869</v>
      </c>
      <c r="N260" s="300">
        <v>0.55400000000043303</v>
      </c>
      <c r="O260" s="300">
        <f t="shared" ref="O260:O261" si="673">SUM(L260:N260)</f>
        <v>5.9230000000107932</v>
      </c>
      <c r="P260" s="300"/>
      <c r="Q260" s="300">
        <v>3.6360000000204682</v>
      </c>
      <c r="R260" s="300">
        <v>0.29300000000218501</v>
      </c>
      <c r="S260" s="300">
        <v>0.41899999999568671</v>
      </c>
      <c r="T260" s="300">
        <f t="shared" ref="T260:T261" si="674">SUM(Q260:S260)</f>
        <v>4.3480000000183399</v>
      </c>
      <c r="U260" s="300"/>
      <c r="V260" s="300">
        <v>3.176000000021221</v>
      </c>
      <c r="W260" s="300">
        <v>0.26400000000320328</v>
      </c>
      <c r="X260" s="300">
        <v>0.37900000000158107</v>
      </c>
      <c r="Y260" s="300">
        <f t="shared" ref="Y260:Y261" si="675">SUM(V260:X260)</f>
        <v>3.8190000000260054</v>
      </c>
    </row>
    <row r="261" spans="1:25" x14ac:dyDescent="0.2">
      <c r="A261" s="260" t="s">
        <v>354</v>
      </c>
      <c r="B261" s="300">
        <f>SUM(B259:B260)</f>
        <v>8.6589999999974125</v>
      </c>
      <c r="C261" s="300">
        <f t="shared" ref="C261" si="676">SUM(C259:C260)</f>
        <v>2.6120000000432633</v>
      </c>
      <c r="D261" s="300">
        <f t="shared" ref="D261" si="677">SUM(D259:D260)</f>
        <v>0.25100000000478839</v>
      </c>
      <c r="E261" s="300">
        <f t="shared" si="671"/>
        <v>11.522000000045464</v>
      </c>
      <c r="F261" s="300"/>
      <c r="G261" s="300">
        <f>SUM(G259:G260)</f>
        <v>9.2059999999843143</v>
      </c>
      <c r="H261" s="300">
        <f t="shared" ref="H261" si="678">SUM(H259:H260)</f>
        <v>2.4850000000728429</v>
      </c>
      <c r="I261" s="300">
        <f t="shared" ref="I261" si="679">SUM(I259:I260)</f>
        <v>0.29300000000392173</v>
      </c>
      <c r="J261" s="300">
        <f t="shared" si="672"/>
        <v>11.984000000061078</v>
      </c>
      <c r="K261" s="300"/>
      <c r="L261" s="300">
        <f>SUM(L259:L260)</f>
        <v>8.5379999999816896</v>
      </c>
      <c r="M261" s="300">
        <f t="shared" ref="M261" si="680">SUM(M259:M260)</f>
        <v>2.1800000000477895</v>
      </c>
      <c r="N261" s="300">
        <f t="shared" ref="N261" si="681">SUM(N259:N260)</f>
        <v>0.62500000000049805</v>
      </c>
      <c r="O261" s="300">
        <f t="shared" si="673"/>
        <v>11.343000000029976</v>
      </c>
      <c r="P261" s="300"/>
      <c r="Q261" s="300">
        <f>SUM(Q259:Q260)</f>
        <v>6.2430000000937973</v>
      </c>
      <c r="R261" s="300">
        <f t="shared" ref="R261" si="682">SUM(R259:R260)</f>
        <v>1.7330000000710475</v>
      </c>
      <c r="S261" s="300">
        <f t="shared" ref="S261" si="683">SUM(S259:S260)</f>
        <v>0.46699999999630581</v>
      </c>
      <c r="T261" s="300">
        <f t="shared" si="674"/>
        <v>8.4430000001611507</v>
      </c>
      <c r="U261" s="300"/>
      <c r="V261" s="300">
        <f>SUM(V259:V260)</f>
        <v>5.563000000018766</v>
      </c>
      <c r="W261" s="300">
        <f t="shared" ref="W261" si="684">SUM(W259:W260)</f>
        <v>1.6330000000013676</v>
      </c>
      <c r="X261" s="300">
        <f t="shared" ref="X261" si="685">SUM(X259:X260)</f>
        <v>0.42200000000193705</v>
      </c>
      <c r="Y261" s="300">
        <f t="shared" si="675"/>
        <v>7.6180000000220707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6.191999999963282</v>
      </c>
      <c r="C264" s="300">
        <v>4.4080000000760213</v>
      </c>
      <c r="D264" s="300">
        <v>1.1510000000278708</v>
      </c>
      <c r="E264" s="300">
        <f>SUM(B264:D264)</f>
        <v>11.751000000067174</v>
      </c>
      <c r="F264" s="300"/>
      <c r="G264" s="300">
        <v>7.0929999999619726</v>
      </c>
      <c r="H264" s="300">
        <v>4.8960000001682422</v>
      </c>
      <c r="I264" s="300">
        <v>1.9130000000638894</v>
      </c>
      <c r="J264" s="300">
        <f>SUM(G264:I264)</f>
        <v>13.902000000194104</v>
      </c>
      <c r="K264" s="300"/>
      <c r="L264" s="300">
        <v>6.9669999999639041</v>
      </c>
      <c r="M264" s="300">
        <v>4.8420000001261592</v>
      </c>
      <c r="N264" s="300">
        <v>5.7999999999003758E-2</v>
      </c>
      <c r="O264" s="300">
        <f>SUM(L264:N264)</f>
        <v>11.867000000089066</v>
      </c>
      <c r="P264" s="300"/>
      <c r="Q264" s="300">
        <v>7.4940000002541662</v>
      </c>
      <c r="R264" s="300">
        <v>5.3070000002561928</v>
      </c>
      <c r="S264" s="300">
        <v>6.6000000000960124E-2</v>
      </c>
      <c r="T264" s="300">
        <f>SUM(Q264:S264)</f>
        <v>12.86700000051132</v>
      </c>
      <c r="U264" s="300"/>
      <c r="V264" s="300">
        <v>7.8419999999840764</v>
      </c>
      <c r="W264" s="300">
        <v>5.8629999999987596</v>
      </c>
      <c r="X264" s="300">
        <v>6.90000000042542E-2</v>
      </c>
      <c r="Y264" s="300">
        <f>SUM(V264:X264)</f>
        <v>13.773999999987089</v>
      </c>
    </row>
    <row r="265" spans="1:25" x14ac:dyDescent="0.2">
      <c r="A265" s="260" t="s">
        <v>355</v>
      </c>
      <c r="B265" s="300">
        <v>54.222000000425695</v>
      </c>
      <c r="C265" s="300">
        <v>5.0500000000869374</v>
      </c>
      <c r="D265" s="300">
        <v>6.1540000001196145</v>
      </c>
      <c r="E265" s="300">
        <f t="shared" ref="E265:E266" si="686">SUM(B265:D265)</f>
        <v>65.426000000632243</v>
      </c>
      <c r="F265" s="300"/>
      <c r="G265" s="300">
        <v>50.459000000395527</v>
      </c>
      <c r="H265" s="300">
        <v>7.213000000120033</v>
      </c>
      <c r="I265" s="300">
        <v>5.8040000000102667</v>
      </c>
      <c r="J265" s="300">
        <f t="shared" ref="J265:J266" si="687">SUM(G265:I265)</f>
        <v>63.476000000525829</v>
      </c>
      <c r="K265" s="300"/>
      <c r="L265" s="300">
        <v>52.118000000183066</v>
      </c>
      <c r="M265" s="300">
        <v>7.8020000000372889</v>
      </c>
      <c r="N265" s="300">
        <v>4.4630000000765948</v>
      </c>
      <c r="O265" s="300">
        <f t="shared" ref="O265:O266" si="688">SUM(L265:N265)</f>
        <v>64.383000000296946</v>
      </c>
      <c r="P265" s="300"/>
      <c r="Q265" s="300">
        <v>54.367000000549211</v>
      </c>
      <c r="R265" s="300">
        <v>8.054000000085642</v>
      </c>
      <c r="S265" s="300">
        <v>4.3040000001828655</v>
      </c>
      <c r="T265" s="300">
        <f t="shared" ref="T265:T266" si="689">SUM(Q265:S265)</f>
        <v>66.725000000817715</v>
      </c>
      <c r="U265" s="300"/>
      <c r="V265" s="300">
        <v>54.748000000829293</v>
      </c>
      <c r="W265" s="300">
        <v>8.4200000001658601</v>
      </c>
      <c r="X265" s="300">
        <v>4.2430000001673083</v>
      </c>
      <c r="Y265" s="300">
        <f t="shared" ref="Y265:Y266" si="690">SUM(V265:X265)</f>
        <v>67.411000001162463</v>
      </c>
    </row>
    <row r="266" spans="1:25" x14ac:dyDescent="0.2">
      <c r="A266" s="260" t="s">
        <v>354</v>
      </c>
      <c r="B266" s="300">
        <f>SUM(B264:B265)</f>
        <v>60.414000000388974</v>
      </c>
      <c r="C266" s="300">
        <f t="shared" ref="C266" si="691">SUM(C264:C265)</f>
        <v>9.4580000001629578</v>
      </c>
      <c r="D266" s="300">
        <f t="shared" ref="D266" si="692">SUM(D264:D265)</f>
        <v>7.3050000001474853</v>
      </c>
      <c r="E266" s="300">
        <f t="shared" si="686"/>
        <v>77.177000000699422</v>
      </c>
      <c r="F266" s="300"/>
      <c r="G266" s="300">
        <f>SUM(G264:G265)</f>
        <v>57.552000000357502</v>
      </c>
      <c r="H266" s="300">
        <f t="shared" ref="H266" si="693">SUM(H264:H265)</f>
        <v>12.109000000288276</v>
      </c>
      <c r="I266" s="300">
        <f t="shared" ref="I266" si="694">SUM(I264:I265)</f>
        <v>7.7170000000741563</v>
      </c>
      <c r="J266" s="300">
        <f t="shared" si="687"/>
        <v>77.378000000719922</v>
      </c>
      <c r="K266" s="300"/>
      <c r="L266" s="300">
        <f>SUM(L264:L265)</f>
        <v>59.08500000014697</v>
      </c>
      <c r="M266" s="300">
        <f t="shared" ref="M266" si="695">SUM(M264:M265)</f>
        <v>12.644000000163448</v>
      </c>
      <c r="N266" s="300">
        <f t="shared" ref="N266" si="696">SUM(N264:N265)</f>
        <v>4.521000000075599</v>
      </c>
      <c r="O266" s="300">
        <f t="shared" si="688"/>
        <v>76.250000000386024</v>
      </c>
      <c r="P266" s="300"/>
      <c r="Q266" s="300">
        <f>SUM(Q264:Q265)</f>
        <v>61.861000000803379</v>
      </c>
      <c r="R266" s="300">
        <f t="shared" ref="R266" si="697">SUM(R264:R265)</f>
        <v>13.361000000341836</v>
      </c>
      <c r="S266" s="300">
        <f t="shared" ref="S266" si="698">SUM(S264:S265)</f>
        <v>4.3700000001838255</v>
      </c>
      <c r="T266" s="300">
        <f t="shared" si="689"/>
        <v>79.592000001329041</v>
      </c>
      <c r="U266" s="300"/>
      <c r="V266" s="300">
        <f>SUM(V264:V265)</f>
        <v>62.590000000813369</v>
      </c>
      <c r="W266" s="300">
        <f t="shared" ref="W266" si="699">SUM(W264:W265)</f>
        <v>14.28300000016462</v>
      </c>
      <c r="X266" s="300">
        <f t="shared" ref="X266" si="700">SUM(X264:X265)</f>
        <v>4.3120000001715626</v>
      </c>
      <c r="Y266" s="300">
        <f t="shared" si="690"/>
        <v>81.185000001149547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11.96099999998561</v>
      </c>
      <c r="C269" s="300">
        <v>5.0510000001157778</v>
      </c>
      <c r="D269" s="300">
        <v>0.41100000000842107</v>
      </c>
      <c r="E269" s="300">
        <f>SUM(B269:D269)</f>
        <v>17.423000000109809</v>
      </c>
      <c r="F269" s="300"/>
      <c r="G269" s="300">
        <v>12.800000000071392</v>
      </c>
      <c r="H269" s="300">
        <v>7.8750000003251248</v>
      </c>
      <c r="I269" s="300">
        <v>0.69600000002466078</v>
      </c>
      <c r="J269" s="300">
        <f>SUM(G269:I269)</f>
        <v>21.371000000421176</v>
      </c>
      <c r="K269" s="300"/>
      <c r="L269" s="300">
        <v>12.572000000018861</v>
      </c>
      <c r="M269" s="300">
        <v>7.7880000002483207</v>
      </c>
      <c r="N269" s="300">
        <v>0.58300000000092755</v>
      </c>
      <c r="O269" s="300">
        <f>SUM(L269:N269)</f>
        <v>20.94300000026811</v>
      </c>
      <c r="P269" s="300"/>
      <c r="Q269" s="300">
        <v>13.523000000634353</v>
      </c>
      <c r="R269" s="300">
        <v>8.5350000005152129</v>
      </c>
      <c r="S269" s="300">
        <v>0.53200000001316372</v>
      </c>
      <c r="T269" s="300">
        <f>SUM(Q269:S269)</f>
        <v>22.590000001162728</v>
      </c>
      <c r="U269" s="300"/>
      <c r="V269" s="300">
        <v>14.150999999958646</v>
      </c>
      <c r="W269" s="300">
        <v>9.4289999999779059</v>
      </c>
      <c r="X269" s="300">
        <v>0.49600000000783373</v>
      </c>
      <c r="Y269" s="300">
        <f>SUM(V269:X269)</f>
        <v>24.075999999944386</v>
      </c>
    </row>
    <row r="270" spans="1:25" x14ac:dyDescent="0.2">
      <c r="A270" s="260" t="s">
        <v>355</v>
      </c>
      <c r="B270" s="300">
        <v>18.491000000218371</v>
      </c>
      <c r="C270" s="300">
        <v>2.1150000000465421</v>
      </c>
      <c r="D270" s="300">
        <v>2.7590000000307726</v>
      </c>
      <c r="E270" s="300">
        <f t="shared" ref="E270:E271" si="701">SUM(B270:D270)</f>
        <v>23.365000000295687</v>
      </c>
      <c r="F270" s="300"/>
      <c r="G270" s="300">
        <v>16.07400000019862</v>
      </c>
      <c r="H270" s="300">
        <v>4.2400000000926692</v>
      </c>
      <c r="I270" s="300">
        <v>2.6489999999739657</v>
      </c>
      <c r="J270" s="300">
        <f t="shared" ref="J270:J271" si="702">SUM(G270:I270)</f>
        <v>22.963000000265254</v>
      </c>
      <c r="K270" s="300"/>
      <c r="L270" s="300">
        <v>16.603000000106281</v>
      </c>
      <c r="M270" s="300">
        <v>4.5870000000178672</v>
      </c>
      <c r="N270" s="300">
        <v>2.0360000000263168</v>
      </c>
      <c r="O270" s="300">
        <f t="shared" ref="O270:O271" si="703">SUM(L270:N270)</f>
        <v>23.226000000150464</v>
      </c>
      <c r="P270" s="300"/>
      <c r="Q270" s="300">
        <v>17.319000000271696</v>
      </c>
      <c r="R270" s="300">
        <v>4.7350000000587817</v>
      </c>
      <c r="S270" s="300">
        <v>1.9640000000712921</v>
      </c>
      <c r="T270" s="300">
        <f t="shared" ref="T270:T271" si="704">SUM(Q270:S270)</f>
        <v>24.01800000040177</v>
      </c>
      <c r="U270" s="300"/>
      <c r="V270" s="300">
        <v>17.441000000487684</v>
      </c>
      <c r="W270" s="300">
        <v>4.9500000001214675</v>
      </c>
      <c r="X270" s="300">
        <v>1.9360000000798998</v>
      </c>
      <c r="Y270" s="300">
        <f t="shared" ref="Y270:Y271" si="705">SUM(V270:X270)</f>
        <v>24.327000000689051</v>
      </c>
    </row>
    <row r="271" spans="1:25" x14ac:dyDescent="0.2">
      <c r="A271" s="260" t="s">
        <v>354</v>
      </c>
      <c r="B271" s="300">
        <f>SUM(B269:B270)</f>
        <v>30.452000000203981</v>
      </c>
      <c r="C271" s="300">
        <f t="shared" ref="C271" si="706">SUM(C269:C270)</f>
        <v>7.1660000001623203</v>
      </c>
      <c r="D271" s="300">
        <f t="shared" ref="D271" si="707">SUM(D269:D270)</f>
        <v>3.1700000000391935</v>
      </c>
      <c r="E271" s="300">
        <f t="shared" si="701"/>
        <v>40.788000000405496</v>
      </c>
      <c r="F271" s="300"/>
      <c r="G271" s="300">
        <f>SUM(G269:G270)</f>
        <v>28.874000000270012</v>
      </c>
      <c r="H271" s="300">
        <f t="shared" ref="H271" si="708">SUM(H269:H270)</f>
        <v>12.115000000417794</v>
      </c>
      <c r="I271" s="300">
        <f t="shared" ref="I271" si="709">SUM(I269:I270)</f>
        <v>3.3449999999986266</v>
      </c>
      <c r="J271" s="300">
        <f t="shared" si="702"/>
        <v>44.334000000686437</v>
      </c>
      <c r="K271" s="300"/>
      <c r="L271" s="300">
        <f>SUM(L269:L270)</f>
        <v>29.175000000125141</v>
      </c>
      <c r="M271" s="300">
        <f t="shared" ref="M271" si="710">SUM(M269:M270)</f>
        <v>12.375000000266187</v>
      </c>
      <c r="N271" s="300">
        <f t="shared" ref="N271" si="711">SUM(N269:N270)</f>
        <v>2.6190000000272442</v>
      </c>
      <c r="O271" s="300">
        <f t="shared" si="703"/>
        <v>44.169000000418571</v>
      </c>
      <c r="P271" s="300"/>
      <c r="Q271" s="300">
        <f>SUM(Q269:Q270)</f>
        <v>30.842000000906047</v>
      </c>
      <c r="R271" s="300">
        <f t="shared" ref="R271" si="712">SUM(R269:R270)</f>
        <v>13.270000000573994</v>
      </c>
      <c r="S271" s="300">
        <f t="shared" ref="S271" si="713">SUM(S269:S270)</f>
        <v>2.4960000000844556</v>
      </c>
      <c r="T271" s="300">
        <f t="shared" si="704"/>
        <v>46.608000001564498</v>
      </c>
      <c r="U271" s="300"/>
      <c r="V271" s="300">
        <f>SUM(V269:V270)</f>
        <v>31.59200000044633</v>
      </c>
      <c r="W271" s="300">
        <f t="shared" ref="W271" si="714">SUM(W269:W270)</f>
        <v>14.379000000099374</v>
      </c>
      <c r="X271" s="300">
        <f t="shared" ref="X271" si="715">SUM(X269:X270)</f>
        <v>2.4320000000877338</v>
      </c>
      <c r="Y271" s="300">
        <f t="shared" si="705"/>
        <v>48.403000000633433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29.211999999881929</v>
      </c>
      <c r="C274" s="300">
        <f t="shared" ref="C274:D275" si="716">SUM(C249,C254,C259,C264,C269)</f>
        <v>16.124000000305998</v>
      </c>
      <c r="D274" s="300">
        <f t="shared" si="716"/>
        <v>2.8310000000606559</v>
      </c>
      <c r="E274" s="300">
        <f>SUM(B274:D274)</f>
        <v>48.167000000248578</v>
      </c>
      <c r="F274" s="300"/>
      <c r="G274" s="300">
        <f>SUM(G249,G254,G259,G264,G269)</f>
        <v>34.00599999993134</v>
      </c>
      <c r="H274" s="300">
        <f t="shared" ref="H274:I274" si="717">SUM(H249,H254,H259,H264,H269)</f>
        <v>20.285000000770395</v>
      </c>
      <c r="I274" s="300">
        <f t="shared" si="717"/>
        <v>4.5380000001597596</v>
      </c>
      <c r="J274" s="300">
        <f>SUM(G274:I274)</f>
        <v>58.829000000861498</v>
      </c>
      <c r="K274" s="300"/>
      <c r="L274" s="300">
        <f>SUM(L249,L254,L259,L264,L269)</f>
        <v>33.07599999989948</v>
      </c>
      <c r="M274" s="300">
        <f t="shared" ref="M274:N274" si="718">SUM(M249,M254,M259,M264,M269)</f>
        <v>19.870000000560616</v>
      </c>
      <c r="N274" s="300">
        <f t="shared" si="718"/>
        <v>1.8300000000091905</v>
      </c>
      <c r="O274" s="300">
        <f>SUM(L274:N274)</f>
        <v>54.776000000469288</v>
      </c>
      <c r="P274" s="300"/>
      <c r="Q274" s="300">
        <f>SUM(Q249,Q254,Q259,Q264,Q269)</f>
        <v>33.952000001246347</v>
      </c>
      <c r="R274" s="300">
        <f t="shared" ref="R274:S274" si="719">SUM(R249,R254,R259,R264,R269)</f>
        <v>20.966000001118708</v>
      </c>
      <c r="S274" s="300">
        <f t="shared" si="719"/>
        <v>1.8170000000498305</v>
      </c>
      <c r="T274" s="300">
        <f>SUM(Q274:S274)</f>
        <v>56.735000002414886</v>
      </c>
      <c r="U274" s="300"/>
      <c r="V274" s="300">
        <f>SUM(V249,V254,V259,V264,V269)</f>
        <v>35.053999999929204</v>
      </c>
      <c r="W274" s="300">
        <f t="shared" ref="W274:X274" si="720">SUM(W249,W254,W259,W264,W269)</f>
        <v>22.582999999983116</v>
      </c>
      <c r="X274" s="300">
        <f t="shared" si="720"/>
        <v>1.7830000000353234</v>
      </c>
      <c r="Y274" s="300">
        <f>SUM(V274:X274)</f>
        <v>59.419999999947642</v>
      </c>
    </row>
    <row r="275" spans="1:25" x14ac:dyDescent="0.2">
      <c r="A275" s="260" t="s">
        <v>355</v>
      </c>
      <c r="B275" s="300">
        <f>SUM(B250,B255,B260,B265,B270)</f>
        <v>121.67800000100388</v>
      </c>
      <c r="C275" s="300">
        <f t="shared" si="716"/>
        <v>12.390000000245017</v>
      </c>
      <c r="D275" s="300">
        <f t="shared" si="716"/>
        <v>33.13100000047919</v>
      </c>
      <c r="E275" s="300">
        <f t="shared" ref="E275:E276" si="721">SUM(B275:D275)</f>
        <v>167.19900000172808</v>
      </c>
      <c r="F275" s="300"/>
      <c r="G275" s="300">
        <f>SUM(G250,G255,G260,G265,G270)</f>
        <v>119.18100000095798</v>
      </c>
      <c r="H275" s="300">
        <f t="shared" ref="H275:I275" si="722">SUM(H250,H255,H260,H265,H270)</f>
        <v>17.888000000343496</v>
      </c>
      <c r="I275" s="300">
        <f t="shared" si="722"/>
        <v>41.700999998121105</v>
      </c>
      <c r="J275" s="300">
        <f t="shared" ref="J275:J276" si="723">SUM(G275:I275)</f>
        <v>178.76999999942257</v>
      </c>
      <c r="K275" s="300"/>
      <c r="L275" s="300">
        <f>SUM(L250,L255,L260,L265,L270)</f>
        <v>121.5890000004453</v>
      </c>
      <c r="M275" s="300">
        <f t="shared" ref="M275:N275" si="724">SUM(M250,M255,M260,M265,M270)</f>
        <v>19.602000000095643</v>
      </c>
      <c r="N275" s="300">
        <f t="shared" si="724"/>
        <v>20.701000000476068</v>
      </c>
      <c r="O275" s="300">
        <f t="shared" ref="O275:O276" si="725">SUM(L275:N275)</f>
        <v>161.89200000101701</v>
      </c>
      <c r="P275" s="300"/>
      <c r="Q275" s="300">
        <f>SUM(Q250,Q255,Q260,Q265,Q270)</f>
        <v>124.43100000126621</v>
      </c>
      <c r="R275" s="300">
        <f t="shared" ref="R275:S275" si="726">SUM(R250,R255,R260,R265,R270)</f>
        <v>20.283000000244275</v>
      </c>
      <c r="S275" s="300">
        <f t="shared" si="726"/>
        <v>21.294000001475819</v>
      </c>
      <c r="T275" s="300">
        <f t="shared" ref="T275:T276" si="727">SUM(Q275:S275)</f>
        <v>166.00800000298631</v>
      </c>
      <c r="U275" s="300"/>
      <c r="V275" s="300">
        <f>SUM(V250,V255,V260,V265,V270)</f>
        <v>122.21100000186775</v>
      </c>
      <c r="W275" s="300">
        <f t="shared" ref="W275:X275" si="728">SUM(W250,W255,W260,W265,W270)</f>
        <v>21.017000000497355</v>
      </c>
      <c r="X275" s="300">
        <f t="shared" si="728"/>
        <v>21.929000001444138</v>
      </c>
      <c r="Y275" s="300">
        <f t="shared" ref="Y275:Y276" si="729">SUM(V275:X275)</f>
        <v>165.15700000380923</v>
      </c>
    </row>
    <row r="276" spans="1:25" x14ac:dyDescent="0.2">
      <c r="A276" s="264" t="s">
        <v>354</v>
      </c>
      <c r="B276" s="301">
        <f>SUM(B274:B275)</f>
        <v>150.89000000088581</v>
      </c>
      <c r="C276" s="301">
        <f t="shared" ref="C276" si="730">SUM(C274:C275)</f>
        <v>28.514000000551015</v>
      </c>
      <c r="D276" s="301">
        <f t="shared" ref="D276" si="731">SUM(D274:D275)</f>
        <v>35.962000000539845</v>
      </c>
      <c r="E276" s="301">
        <f t="shared" si="721"/>
        <v>215.36600000197666</v>
      </c>
      <c r="F276" s="301"/>
      <c r="G276" s="301">
        <f>SUM(G274:G275)</f>
        <v>153.18700000088933</v>
      </c>
      <c r="H276" s="301">
        <f t="shared" ref="H276" si="732">SUM(H274:H275)</f>
        <v>38.173000001113891</v>
      </c>
      <c r="I276" s="301">
        <f t="shared" ref="I276" si="733">SUM(I274:I275)</f>
        <v>46.238999998280867</v>
      </c>
      <c r="J276" s="301">
        <f t="shared" si="723"/>
        <v>237.59900000028409</v>
      </c>
      <c r="K276" s="301"/>
      <c r="L276" s="301">
        <f>SUM(L274:L275)</f>
        <v>154.66500000034478</v>
      </c>
      <c r="M276" s="301">
        <f t="shared" ref="M276" si="734">SUM(M274:M275)</f>
        <v>39.472000000656259</v>
      </c>
      <c r="N276" s="301">
        <f t="shared" ref="N276" si="735">SUM(N274:N275)</f>
        <v>22.531000000485257</v>
      </c>
      <c r="O276" s="301">
        <f t="shared" si="725"/>
        <v>216.66800000148629</v>
      </c>
      <c r="P276" s="301"/>
      <c r="Q276" s="301">
        <f>SUM(Q274:Q275)</f>
        <v>158.38300000251257</v>
      </c>
      <c r="R276" s="301">
        <f t="shared" ref="R276" si="736">SUM(R274:R275)</f>
        <v>41.249000001362987</v>
      </c>
      <c r="S276" s="301">
        <f t="shared" ref="S276" si="737">SUM(S274:S275)</f>
        <v>23.11100000152565</v>
      </c>
      <c r="T276" s="301">
        <f t="shared" si="727"/>
        <v>222.7430000054012</v>
      </c>
      <c r="U276" s="301"/>
      <c r="V276" s="301">
        <f>SUM(V274:V275)</f>
        <v>157.26500000179695</v>
      </c>
      <c r="W276" s="301">
        <f t="shared" ref="W276" si="738">SUM(W274:W275)</f>
        <v>43.60000000048047</v>
      </c>
      <c r="X276" s="301">
        <f t="shared" ref="X276" si="739">SUM(X274:X275)</f>
        <v>23.71200000147946</v>
      </c>
      <c r="Y276" s="301">
        <f t="shared" si="729"/>
        <v>224.57700000375686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16.281000000001804</v>
      </c>
      <c r="C284" s="300">
        <v>15.723000000465692</v>
      </c>
      <c r="D284" s="300">
        <v>2.2060000000614481</v>
      </c>
      <c r="E284" s="300">
        <f>SUM(B284:D284)</f>
        <v>34.21000000052895</v>
      </c>
      <c r="F284" s="300"/>
      <c r="G284" s="300">
        <v>17.48700000014313</v>
      </c>
      <c r="H284" s="300">
        <v>16.144000000738878</v>
      </c>
      <c r="I284" s="300">
        <v>3.3960000001327582</v>
      </c>
      <c r="J284" s="300">
        <f>SUM(G284:I284)</f>
        <v>37.02700000101477</v>
      </c>
      <c r="K284" s="300"/>
      <c r="L284" s="300">
        <v>15.255000000050019</v>
      </c>
      <c r="M284" s="300">
        <v>16.54700000064458</v>
      </c>
      <c r="N284" s="300">
        <v>2.0179999999762468</v>
      </c>
      <c r="O284" s="300">
        <f>SUM(L284:N284)</f>
        <v>33.820000000670845</v>
      </c>
      <c r="P284" s="300"/>
      <c r="Q284" s="300">
        <v>16.524000000728758</v>
      </c>
      <c r="R284" s="300">
        <v>18.544000001318768</v>
      </c>
      <c r="S284" s="300">
        <v>2.2290000000408683</v>
      </c>
      <c r="T284" s="300">
        <f>SUM(Q284:S284)</f>
        <v>37.297000002088396</v>
      </c>
      <c r="U284" s="300"/>
      <c r="V284" s="300">
        <v>17.52999999995604</v>
      </c>
      <c r="W284" s="300">
        <v>20.894999999940307</v>
      </c>
      <c r="X284" s="300">
        <v>2.4479999999970774</v>
      </c>
      <c r="Y284" s="300">
        <f>SUM(V284:X284)</f>
        <v>40.872999999893423</v>
      </c>
    </row>
    <row r="285" spans="1:25" x14ac:dyDescent="0.2">
      <c r="A285" s="260" t="s">
        <v>355</v>
      </c>
      <c r="B285" s="300">
        <v>18.281000000092128</v>
      </c>
      <c r="C285" s="300">
        <v>7.5640000001574412</v>
      </c>
      <c r="D285" s="300">
        <v>1.5060000000329725</v>
      </c>
      <c r="E285" s="300">
        <f t="shared" ref="E285:E286" si="740">SUM(B285:D285)</f>
        <v>27.351000000282543</v>
      </c>
      <c r="F285" s="300"/>
      <c r="G285" s="300">
        <v>19.903000000091357</v>
      </c>
      <c r="H285" s="300">
        <v>8.8230000001757638</v>
      </c>
      <c r="I285" s="300">
        <v>2.4770000000174601</v>
      </c>
      <c r="J285" s="300">
        <f t="shared" ref="J285:J286" si="741">SUM(G285:I285)</f>
        <v>31.203000000284582</v>
      </c>
      <c r="K285" s="300"/>
      <c r="L285" s="300">
        <v>16.146000000016262</v>
      </c>
      <c r="M285" s="300">
        <v>9.3669999999901368</v>
      </c>
      <c r="N285" s="300">
        <v>1.1680000000134201</v>
      </c>
      <c r="O285" s="300">
        <f t="shared" ref="O285:O286" si="742">SUM(L285:N285)</f>
        <v>26.681000000019822</v>
      </c>
      <c r="P285" s="300"/>
      <c r="Q285" s="300">
        <v>17.39700000013109</v>
      </c>
      <c r="R285" s="300">
        <v>10.309000000072055</v>
      </c>
      <c r="S285" s="300">
        <v>1.2920000000349581</v>
      </c>
      <c r="T285" s="300">
        <f t="shared" ref="T285:T286" si="743">SUM(Q285:S285)</f>
        <v>28.998000000238104</v>
      </c>
      <c r="U285" s="300"/>
      <c r="V285" s="300">
        <v>18.334000000161772</v>
      </c>
      <c r="W285" s="300">
        <v>11.156000000041914</v>
      </c>
      <c r="X285" s="300">
        <v>1.4160000000172857</v>
      </c>
      <c r="Y285" s="300">
        <f t="shared" ref="Y285:Y286" si="744">SUM(V285:X285)</f>
        <v>30.90600000022097</v>
      </c>
    </row>
    <row r="286" spans="1:25" x14ac:dyDescent="0.2">
      <c r="A286" s="260" t="s">
        <v>354</v>
      </c>
      <c r="B286" s="300">
        <f>SUM(B284:B285)</f>
        <v>34.562000000093931</v>
      </c>
      <c r="C286" s="300">
        <f t="shared" ref="C286" si="745">SUM(C284:C285)</f>
        <v>23.287000000623134</v>
      </c>
      <c r="D286" s="300">
        <f t="shared" ref="D286" si="746">SUM(D284:D285)</f>
        <v>3.7120000000944207</v>
      </c>
      <c r="E286" s="300">
        <f t="shared" si="740"/>
        <v>61.561000000811489</v>
      </c>
      <c r="F286" s="300"/>
      <c r="G286" s="300">
        <f>SUM(G284:G285)</f>
        <v>37.390000000234487</v>
      </c>
      <c r="H286" s="300">
        <f t="shared" ref="H286" si="747">SUM(H284:H285)</f>
        <v>24.967000000914641</v>
      </c>
      <c r="I286" s="300">
        <f t="shared" ref="I286" si="748">SUM(I284:I285)</f>
        <v>5.8730000001502187</v>
      </c>
      <c r="J286" s="300">
        <f t="shared" si="741"/>
        <v>68.230000001299345</v>
      </c>
      <c r="K286" s="300"/>
      <c r="L286" s="300">
        <f>SUM(L284:L285)</f>
        <v>31.401000000066283</v>
      </c>
      <c r="M286" s="300">
        <f t="shared" ref="M286" si="749">SUM(M284:M285)</f>
        <v>25.914000000634715</v>
      </c>
      <c r="N286" s="300">
        <f t="shared" ref="N286" si="750">SUM(N284:N285)</f>
        <v>3.1859999999896669</v>
      </c>
      <c r="O286" s="300">
        <f t="shared" si="742"/>
        <v>60.501000000690667</v>
      </c>
      <c r="P286" s="300"/>
      <c r="Q286" s="300">
        <f>SUM(Q284:Q285)</f>
        <v>33.921000000859848</v>
      </c>
      <c r="R286" s="300">
        <f t="shared" ref="R286" si="751">SUM(R284:R285)</f>
        <v>28.853000001390825</v>
      </c>
      <c r="S286" s="300">
        <f t="shared" ref="S286" si="752">SUM(S284:S285)</f>
        <v>3.5210000000758264</v>
      </c>
      <c r="T286" s="300">
        <f t="shared" si="743"/>
        <v>66.295000002326503</v>
      </c>
      <c r="U286" s="300"/>
      <c r="V286" s="300">
        <f>SUM(V284:V285)</f>
        <v>35.864000000117812</v>
      </c>
      <c r="W286" s="300">
        <f t="shared" ref="W286" si="753">SUM(W284:W285)</f>
        <v>32.050999999982224</v>
      </c>
      <c r="X286" s="300">
        <f t="shared" ref="X286" si="754">SUM(X284:X285)</f>
        <v>3.8640000000143631</v>
      </c>
      <c r="Y286" s="300">
        <f t="shared" si="744"/>
        <v>71.779000000114394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42.784000000004703</v>
      </c>
      <c r="C289" s="300">
        <v>80.282000002377828</v>
      </c>
      <c r="D289" s="300">
        <v>4.4680000001244595</v>
      </c>
      <c r="E289" s="300">
        <f>SUM(B289:D289)</f>
        <v>127.534000002507</v>
      </c>
      <c r="F289" s="300"/>
      <c r="G289" s="300">
        <v>46.534000000380843</v>
      </c>
      <c r="H289" s="300">
        <v>90.442000004139345</v>
      </c>
      <c r="I289" s="300">
        <v>5.7370000002242758</v>
      </c>
      <c r="J289" s="300">
        <f>SUM(G289:I289)</f>
        <v>142.71300000474446</v>
      </c>
      <c r="K289" s="300"/>
      <c r="L289" s="300">
        <v>46.018000000150899</v>
      </c>
      <c r="M289" s="300">
        <v>88.170000003434581</v>
      </c>
      <c r="N289" s="300">
        <v>3.9409999999536072</v>
      </c>
      <c r="O289" s="300">
        <f>SUM(L289:N289)</f>
        <v>138.12900000353909</v>
      </c>
      <c r="P289" s="300"/>
      <c r="Q289" s="300">
        <v>48.264000002128562</v>
      </c>
      <c r="R289" s="300">
        <v>91.412000006500804</v>
      </c>
      <c r="S289" s="300">
        <v>4.1510000000761069</v>
      </c>
      <c r="T289" s="300">
        <f>SUM(Q289:S289)</f>
        <v>143.82700000870545</v>
      </c>
      <c r="U289" s="300"/>
      <c r="V289" s="300">
        <v>56.571999999858157</v>
      </c>
      <c r="W289" s="300">
        <v>104.20099999970235</v>
      </c>
      <c r="X289" s="300">
        <v>4.864999999994188</v>
      </c>
      <c r="Y289" s="300">
        <f>SUM(V289:X289)</f>
        <v>165.63799999955469</v>
      </c>
    </row>
    <row r="290" spans="1:25" x14ac:dyDescent="0.2">
      <c r="A290" s="260" t="s">
        <v>355</v>
      </c>
      <c r="B290" s="300">
        <v>59.927000000301916</v>
      </c>
      <c r="C290" s="300">
        <v>53.63100000111627</v>
      </c>
      <c r="D290" s="300">
        <v>5.832000000127687</v>
      </c>
      <c r="E290" s="300">
        <f t="shared" ref="E290:E291" si="755">SUM(B290:D290)</f>
        <v>119.39000000154587</v>
      </c>
      <c r="F290" s="300"/>
      <c r="G290" s="300">
        <v>64.92500000029807</v>
      </c>
      <c r="H290" s="300">
        <v>64.20000000127898</v>
      </c>
      <c r="I290" s="300">
        <v>8.5310000000601338</v>
      </c>
      <c r="J290" s="300">
        <f t="shared" ref="J290:J291" si="756">SUM(G290:I290)</f>
        <v>137.65600000163721</v>
      </c>
      <c r="K290" s="300"/>
      <c r="L290" s="300">
        <v>55.827000000056273</v>
      </c>
      <c r="M290" s="300">
        <v>65.708999999930811</v>
      </c>
      <c r="N290" s="300">
        <v>2.7950000000321165</v>
      </c>
      <c r="O290" s="300">
        <f t="shared" ref="O290:O291" si="757">SUM(L290:N290)</f>
        <v>124.3310000000192</v>
      </c>
      <c r="P290" s="300"/>
      <c r="Q290" s="300">
        <v>58.86500000044358</v>
      </c>
      <c r="R290" s="300">
        <v>68.266000000477135</v>
      </c>
      <c r="S290" s="300">
        <v>2.9360000000794413</v>
      </c>
      <c r="T290" s="300">
        <f t="shared" ref="T290:T291" si="758">SUM(Q290:S290)</f>
        <v>130.06700000100017</v>
      </c>
      <c r="U290" s="300"/>
      <c r="V290" s="300">
        <v>69.766000000615563</v>
      </c>
      <c r="W290" s="300">
        <v>78.383000000294516</v>
      </c>
      <c r="X290" s="300">
        <v>3.4370000000419609</v>
      </c>
      <c r="Y290" s="300">
        <f t="shared" ref="Y290:Y291" si="759">SUM(V290:X290)</f>
        <v>151.58600000095203</v>
      </c>
    </row>
    <row r="291" spans="1:25" x14ac:dyDescent="0.2">
      <c r="A291" s="260" t="s">
        <v>354</v>
      </c>
      <c r="B291" s="300">
        <f>SUM(B289:B290)</f>
        <v>102.71100000030663</v>
      </c>
      <c r="C291" s="300">
        <f t="shared" ref="C291" si="760">SUM(C289:C290)</f>
        <v>133.91300000349409</v>
      </c>
      <c r="D291" s="300">
        <f t="shared" ref="D291" si="761">SUM(D289:D290)</f>
        <v>10.300000000252147</v>
      </c>
      <c r="E291" s="300">
        <f t="shared" si="755"/>
        <v>246.92400000405286</v>
      </c>
      <c r="F291" s="300"/>
      <c r="G291" s="300">
        <f>SUM(G289:G290)</f>
        <v>111.45900000067891</v>
      </c>
      <c r="H291" s="300">
        <f t="shared" ref="H291" si="762">SUM(H289:H290)</f>
        <v>154.64200000541831</v>
      </c>
      <c r="I291" s="300">
        <f t="shared" ref="I291" si="763">SUM(I289:I290)</f>
        <v>14.26800000028441</v>
      </c>
      <c r="J291" s="300">
        <f t="shared" si="756"/>
        <v>280.36900000638167</v>
      </c>
      <c r="K291" s="300"/>
      <c r="L291" s="300">
        <f>SUM(L289:L290)</f>
        <v>101.84500000020716</v>
      </c>
      <c r="M291" s="300">
        <f t="shared" ref="M291" si="764">SUM(M289:M290)</f>
        <v>153.87900000336538</v>
      </c>
      <c r="N291" s="300">
        <f t="shared" ref="N291" si="765">SUM(N289:N290)</f>
        <v>6.7359999999857241</v>
      </c>
      <c r="O291" s="300">
        <f t="shared" si="757"/>
        <v>262.46000000355826</v>
      </c>
      <c r="P291" s="300"/>
      <c r="Q291" s="300">
        <f>SUM(Q289:Q290)</f>
        <v>107.12900000257214</v>
      </c>
      <c r="R291" s="300">
        <f t="shared" ref="R291" si="766">SUM(R289:R290)</f>
        <v>159.67800000697792</v>
      </c>
      <c r="S291" s="300">
        <f t="shared" ref="S291" si="767">SUM(S289:S290)</f>
        <v>7.0870000001555482</v>
      </c>
      <c r="T291" s="300">
        <f t="shared" si="758"/>
        <v>273.89400000970562</v>
      </c>
      <c r="U291" s="300"/>
      <c r="V291" s="300">
        <f>SUM(V289:V290)</f>
        <v>126.33800000047373</v>
      </c>
      <c r="W291" s="300">
        <f t="shared" ref="W291" si="768">SUM(W289:W290)</f>
        <v>182.58399999999688</v>
      </c>
      <c r="X291" s="300">
        <f t="shared" ref="X291" si="769">SUM(X289:X290)</f>
        <v>8.3020000000361485</v>
      </c>
      <c r="Y291" s="300">
        <f t="shared" si="759"/>
        <v>317.22400000050675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59.065000000006506</v>
      </c>
      <c r="C294" s="300">
        <f t="shared" ref="C294:D295" si="770">SUM(C284,C289)</f>
        <v>96.005000002843516</v>
      </c>
      <c r="D294" s="300">
        <f t="shared" si="770"/>
        <v>6.6740000001859077</v>
      </c>
      <c r="E294" s="300">
        <f>SUM(B294:D294)</f>
        <v>161.74400000303592</v>
      </c>
      <c r="F294" s="300"/>
      <c r="G294" s="300">
        <f>SUM(G284,G289)</f>
        <v>64.021000000523969</v>
      </c>
      <c r="H294" s="300">
        <f t="shared" ref="H294:I294" si="771">SUM(H284,H289)</f>
        <v>106.58600000487823</v>
      </c>
      <c r="I294" s="300">
        <f t="shared" si="771"/>
        <v>9.1330000003570344</v>
      </c>
      <c r="J294" s="300">
        <f>SUM(G294:I294)</f>
        <v>179.74000000575924</v>
      </c>
      <c r="K294" s="300"/>
      <c r="L294" s="300">
        <f>SUM(L284,L289)</f>
        <v>61.273000000200916</v>
      </c>
      <c r="M294" s="300">
        <f t="shared" ref="M294:N294" si="772">SUM(M284,M289)</f>
        <v>104.71700000407915</v>
      </c>
      <c r="N294" s="300">
        <f t="shared" si="772"/>
        <v>5.958999999929854</v>
      </c>
      <c r="O294" s="300">
        <f>SUM(L294:N294)</f>
        <v>171.94900000420992</v>
      </c>
      <c r="P294" s="300"/>
      <c r="Q294" s="300">
        <f>SUM(Q284,Q289)</f>
        <v>64.788000002857316</v>
      </c>
      <c r="R294" s="300">
        <f t="shared" ref="R294:S294" si="773">SUM(R284,R289)</f>
        <v>109.95600000781957</v>
      </c>
      <c r="S294" s="300">
        <f t="shared" si="773"/>
        <v>6.3800000001169757</v>
      </c>
      <c r="T294" s="300">
        <f>SUM(Q294:S294)</f>
        <v>181.12400001079385</v>
      </c>
      <c r="U294" s="300"/>
      <c r="V294" s="300">
        <f>SUM(V284,V289)</f>
        <v>74.101999999814197</v>
      </c>
      <c r="W294" s="300">
        <f t="shared" ref="W294:X294" si="774">SUM(W284,W289)</f>
        <v>125.09599999964266</v>
      </c>
      <c r="X294" s="300">
        <f t="shared" si="774"/>
        <v>7.3129999999912654</v>
      </c>
      <c r="Y294" s="300">
        <f>SUM(V294:X294)</f>
        <v>206.5109999994481</v>
      </c>
    </row>
    <row r="295" spans="1:25" x14ac:dyDescent="0.2">
      <c r="A295" s="260" t="s">
        <v>355</v>
      </c>
      <c r="B295" s="300">
        <f>SUM(B285,B290)</f>
        <v>78.208000000394037</v>
      </c>
      <c r="C295" s="300">
        <f t="shared" si="770"/>
        <v>61.195000001273712</v>
      </c>
      <c r="D295" s="300">
        <f t="shared" si="770"/>
        <v>7.33800000016066</v>
      </c>
      <c r="E295" s="300">
        <f t="shared" ref="E295:E296" si="775">SUM(B295:D295)</f>
        <v>146.74100000182841</v>
      </c>
      <c r="F295" s="300"/>
      <c r="G295" s="300">
        <f>SUM(G285,G290)</f>
        <v>84.828000000389423</v>
      </c>
      <c r="H295" s="300">
        <f t="shared" ref="H295:I295" si="776">SUM(H285,H290)</f>
        <v>73.023000001454747</v>
      </c>
      <c r="I295" s="300">
        <f t="shared" si="776"/>
        <v>11.008000000077594</v>
      </c>
      <c r="J295" s="300">
        <f t="shared" ref="J295:J296" si="777">SUM(G295:I295)</f>
        <v>168.85900000192177</v>
      </c>
      <c r="K295" s="300"/>
      <c r="L295" s="300">
        <f>SUM(L285,L290)</f>
        <v>71.973000000072531</v>
      </c>
      <c r="M295" s="300">
        <f t="shared" ref="M295:N295" si="778">SUM(M285,M290)</f>
        <v>75.075999999920953</v>
      </c>
      <c r="N295" s="300">
        <f t="shared" si="778"/>
        <v>3.9630000000455365</v>
      </c>
      <c r="O295" s="300">
        <f t="shared" ref="O295:O296" si="779">SUM(L295:N295)</f>
        <v>151.01200000003902</v>
      </c>
      <c r="P295" s="300"/>
      <c r="Q295" s="300">
        <f>SUM(Q285,Q290)</f>
        <v>76.262000000574673</v>
      </c>
      <c r="R295" s="300">
        <f t="shared" ref="R295:S295" si="780">SUM(R285,R290)</f>
        <v>78.575000000549196</v>
      </c>
      <c r="S295" s="300">
        <f t="shared" si="780"/>
        <v>4.2280000001143989</v>
      </c>
      <c r="T295" s="300">
        <f t="shared" ref="T295:T296" si="781">SUM(Q295:S295)</f>
        <v>159.06500000123827</v>
      </c>
      <c r="U295" s="300"/>
      <c r="V295" s="300">
        <f>SUM(V285,V290)</f>
        <v>88.100000000777328</v>
      </c>
      <c r="W295" s="300">
        <f t="shared" ref="W295:X295" si="782">SUM(W285,W290)</f>
        <v>89.539000000336429</v>
      </c>
      <c r="X295" s="300">
        <f t="shared" si="782"/>
        <v>4.8530000000592466</v>
      </c>
      <c r="Y295" s="300">
        <f t="shared" ref="Y295:Y296" si="783">SUM(V295:X295)</f>
        <v>182.49200000117298</v>
      </c>
    </row>
    <row r="296" spans="1:25" x14ac:dyDescent="0.2">
      <c r="A296" s="264" t="s">
        <v>354</v>
      </c>
      <c r="B296" s="301">
        <f>SUM(B294:B295)</f>
        <v>137.27300000040054</v>
      </c>
      <c r="C296" s="301">
        <f t="shared" ref="C296" si="784">SUM(C294:C295)</f>
        <v>157.20000000411721</v>
      </c>
      <c r="D296" s="301">
        <f t="shared" ref="D296" si="785">SUM(D294:D295)</f>
        <v>14.012000000346568</v>
      </c>
      <c r="E296" s="301">
        <f t="shared" si="775"/>
        <v>308.48500000486433</v>
      </c>
      <c r="F296" s="301"/>
      <c r="G296" s="301">
        <f>SUM(G294:G295)</f>
        <v>148.84900000091341</v>
      </c>
      <c r="H296" s="301">
        <f t="shared" ref="H296" si="786">SUM(H294:H295)</f>
        <v>179.60900000633296</v>
      </c>
      <c r="I296" s="301">
        <f t="shared" ref="I296" si="787">SUM(I294:I295)</f>
        <v>20.14100000043463</v>
      </c>
      <c r="J296" s="301">
        <f t="shared" si="777"/>
        <v>348.59900000768101</v>
      </c>
      <c r="K296" s="301"/>
      <c r="L296" s="301">
        <f>SUM(L294:L295)</f>
        <v>133.24600000027345</v>
      </c>
      <c r="M296" s="301">
        <f t="shared" ref="M296" si="788">SUM(M294:M295)</f>
        <v>179.79300000400011</v>
      </c>
      <c r="N296" s="301">
        <f t="shared" ref="N296" si="789">SUM(N294:N295)</f>
        <v>9.9219999999753909</v>
      </c>
      <c r="O296" s="301">
        <f t="shared" si="779"/>
        <v>322.961000004249</v>
      </c>
      <c r="P296" s="301"/>
      <c r="Q296" s="301">
        <f>SUM(Q294:Q295)</f>
        <v>141.05000000343199</v>
      </c>
      <c r="R296" s="301">
        <f t="shared" ref="R296" si="790">SUM(R294:R295)</f>
        <v>188.53100000836878</v>
      </c>
      <c r="S296" s="301">
        <f t="shared" ref="S296" si="791">SUM(S294:S295)</f>
        <v>10.608000000231375</v>
      </c>
      <c r="T296" s="301">
        <f t="shared" si="781"/>
        <v>340.18900001203212</v>
      </c>
      <c r="U296" s="301"/>
      <c r="V296" s="301">
        <f>SUM(V294:V295)</f>
        <v>162.20200000059151</v>
      </c>
      <c r="W296" s="301">
        <f t="shared" ref="W296" si="792">SUM(W294:W295)</f>
        <v>214.63499999997907</v>
      </c>
      <c r="X296" s="301">
        <f t="shared" ref="X296" si="793">SUM(X294:X295)</f>
        <v>12.166000000050513</v>
      </c>
      <c r="Y296" s="301">
        <f t="shared" si="783"/>
        <v>389.00300000062111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7.1089999999164037</v>
      </c>
      <c r="C304" s="300">
        <v>3.0039999999993294</v>
      </c>
      <c r="D304" s="300">
        <v>3.3250000000175497</v>
      </c>
      <c r="E304" s="300">
        <f>SUM(B304:D304)</f>
        <v>13.437999999933282</v>
      </c>
      <c r="F304" s="300"/>
      <c r="G304" s="300">
        <v>4.7529999999021335</v>
      </c>
      <c r="H304" s="300">
        <v>1.5190000000080108</v>
      </c>
      <c r="I304" s="300">
        <v>1.7219999999748068</v>
      </c>
      <c r="J304" s="300">
        <f>SUM(G304:I304)</f>
        <v>7.9939999998849505</v>
      </c>
      <c r="K304" s="300"/>
      <c r="L304" s="300">
        <v>5.1839999999270248</v>
      </c>
      <c r="M304" s="300">
        <v>1.5800000000008891</v>
      </c>
      <c r="N304" s="300">
        <v>5.1349999997852445</v>
      </c>
      <c r="O304" s="300">
        <f>SUM(L304:N304)</f>
        <v>11.898999999713158</v>
      </c>
      <c r="P304" s="300"/>
      <c r="Q304" s="300">
        <v>4.9880000000537947</v>
      </c>
      <c r="R304" s="300">
        <v>1.5430000000053439</v>
      </c>
      <c r="S304" s="300">
        <v>4.8609999998042435</v>
      </c>
      <c r="T304" s="300">
        <f>SUM(Q304:S304)</f>
        <v>11.391999999863383</v>
      </c>
      <c r="U304" s="300"/>
      <c r="V304" s="300">
        <v>4.92699999999392</v>
      </c>
      <c r="W304" s="300">
        <v>1.5150000000028492</v>
      </c>
      <c r="X304" s="300">
        <v>4.510999999994489</v>
      </c>
      <c r="Y304" s="300">
        <f>SUM(V304:X304)</f>
        <v>10.952999999991258</v>
      </c>
    </row>
    <row r="305" spans="1:25" x14ac:dyDescent="0.2">
      <c r="A305" s="260" t="s">
        <v>355</v>
      </c>
      <c r="B305" s="300">
        <v>12.247999999860774</v>
      </c>
      <c r="C305" s="300">
        <v>3.3739999999945565</v>
      </c>
      <c r="D305" s="300">
        <v>5.7110000000828833</v>
      </c>
      <c r="E305" s="300">
        <f t="shared" ref="E305:E306" si="794">SUM(B305:D305)</f>
        <v>21.332999999938213</v>
      </c>
      <c r="F305" s="300"/>
      <c r="G305" s="300">
        <v>8.4229999999022667</v>
      </c>
      <c r="H305" s="300">
        <v>1.9599999999947593</v>
      </c>
      <c r="I305" s="300">
        <v>2.9359999999841357</v>
      </c>
      <c r="J305" s="300">
        <f t="shared" ref="J305:J306" si="795">SUM(G305:I305)</f>
        <v>13.318999999881161</v>
      </c>
      <c r="K305" s="300"/>
      <c r="L305" s="300">
        <v>8.2329999999296142</v>
      </c>
      <c r="M305" s="300">
        <v>1.7109999999999563</v>
      </c>
      <c r="N305" s="300">
        <v>2.3610000000344988</v>
      </c>
      <c r="O305" s="300">
        <f t="shared" ref="O305:O306" si="796">SUM(L305:N305)</f>
        <v>12.304999999964069</v>
      </c>
      <c r="P305" s="300"/>
      <c r="Q305" s="300">
        <v>7.8879999999195016</v>
      </c>
      <c r="R305" s="300">
        <v>1.726999999998162</v>
      </c>
      <c r="S305" s="300">
        <v>2.2900000000920491</v>
      </c>
      <c r="T305" s="300">
        <f t="shared" ref="T305:T306" si="797">SUM(Q305:S305)</f>
        <v>11.905000000009714</v>
      </c>
      <c r="U305" s="300"/>
      <c r="V305" s="300">
        <v>7.6449999998325016</v>
      </c>
      <c r="W305" s="300">
        <v>1.8039999999960519</v>
      </c>
      <c r="X305" s="300">
        <v>2.2640000000488145</v>
      </c>
      <c r="Y305" s="300">
        <f t="shared" ref="Y305:Y306" si="798">SUM(V305:X305)</f>
        <v>11.712999999877368</v>
      </c>
    </row>
    <row r="306" spans="1:25" x14ac:dyDescent="0.2">
      <c r="A306" s="260" t="s">
        <v>354</v>
      </c>
      <c r="B306" s="300">
        <f>SUM(B304:B305)</f>
        <v>19.356999999777177</v>
      </c>
      <c r="C306" s="300">
        <f t="shared" ref="C306" si="799">SUM(C304:C305)</f>
        <v>6.3779999999938859</v>
      </c>
      <c r="D306" s="300">
        <f t="shared" ref="D306" si="800">SUM(D304:D305)</f>
        <v>9.036000000100433</v>
      </c>
      <c r="E306" s="300">
        <f t="shared" si="794"/>
        <v>34.770999999871492</v>
      </c>
      <c r="F306" s="300"/>
      <c r="G306" s="300">
        <f>SUM(G304:G305)</f>
        <v>13.1759999998044</v>
      </c>
      <c r="H306" s="300">
        <f t="shared" ref="H306" si="801">SUM(H304:H305)</f>
        <v>3.4790000000027703</v>
      </c>
      <c r="I306" s="300">
        <f t="shared" ref="I306" si="802">SUM(I304:I305)</f>
        <v>4.6579999999589425</v>
      </c>
      <c r="J306" s="300">
        <f t="shared" si="795"/>
        <v>21.312999999766113</v>
      </c>
      <c r="K306" s="300"/>
      <c r="L306" s="300">
        <f>SUM(L304:L305)</f>
        <v>13.416999999856639</v>
      </c>
      <c r="M306" s="300">
        <f t="shared" ref="M306" si="803">SUM(M304:M305)</f>
        <v>3.2910000000008455</v>
      </c>
      <c r="N306" s="300">
        <f t="shared" ref="N306" si="804">SUM(N304:N305)</f>
        <v>7.4959999998197429</v>
      </c>
      <c r="O306" s="300">
        <f t="shared" si="796"/>
        <v>24.203999999677229</v>
      </c>
      <c r="P306" s="300"/>
      <c r="Q306" s="300">
        <f>SUM(Q304:Q305)</f>
        <v>12.875999999973295</v>
      </c>
      <c r="R306" s="300">
        <f t="shared" ref="R306" si="805">SUM(R304:R305)</f>
        <v>3.2700000000035061</v>
      </c>
      <c r="S306" s="300">
        <f t="shared" ref="S306" si="806">SUM(S304:S305)</f>
        <v>7.1509999998962925</v>
      </c>
      <c r="T306" s="300">
        <f t="shared" si="797"/>
        <v>23.296999999873094</v>
      </c>
      <c r="U306" s="300"/>
      <c r="V306" s="300">
        <f>SUM(V304:V305)</f>
        <v>12.571999999826421</v>
      </c>
      <c r="W306" s="300">
        <f t="shared" ref="W306" si="807">SUM(W304:W305)</f>
        <v>3.3189999999989013</v>
      </c>
      <c r="X306" s="300">
        <f t="shared" ref="X306" si="808">SUM(X304:X305)</f>
        <v>6.7750000000433035</v>
      </c>
      <c r="Y306" s="300">
        <f t="shared" si="798"/>
        <v>22.665999999868625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6.4899999999631088</v>
      </c>
      <c r="C309" s="300">
        <v>1.862000000023053</v>
      </c>
      <c r="D309" s="300">
        <v>1.1800000000056234</v>
      </c>
      <c r="E309" s="300">
        <f>SUM(B309:D309)</f>
        <v>9.5319999999917862</v>
      </c>
      <c r="F309" s="300"/>
      <c r="G309" s="300">
        <v>4.0719999999635244</v>
      </c>
      <c r="H309" s="300">
        <v>2.981000000071246</v>
      </c>
      <c r="I309" s="300">
        <v>0.50499999999121969</v>
      </c>
      <c r="J309" s="300">
        <f>SUM(G309:I309)</f>
        <v>7.5580000000259897</v>
      </c>
      <c r="K309" s="300"/>
      <c r="L309" s="300">
        <v>4.4419999999731612</v>
      </c>
      <c r="M309" s="300">
        <v>3.1010000000529927</v>
      </c>
      <c r="N309" s="300">
        <v>1.5539999999334124</v>
      </c>
      <c r="O309" s="300">
        <f>SUM(L309:N309)</f>
        <v>9.0969999999595661</v>
      </c>
      <c r="P309" s="300"/>
      <c r="Q309" s="300">
        <v>4.274000000047236</v>
      </c>
      <c r="R309" s="300">
        <v>3.0290000001036064</v>
      </c>
      <c r="S309" s="300">
        <v>1.5209999999350365</v>
      </c>
      <c r="T309" s="300">
        <f>SUM(Q309:S309)</f>
        <v>8.8240000000858778</v>
      </c>
      <c r="U309" s="300"/>
      <c r="V309" s="300">
        <v>4.2219999999953144</v>
      </c>
      <c r="W309" s="300">
        <v>2.9740000000034184</v>
      </c>
      <c r="X309" s="300">
        <v>1.4809999999987342</v>
      </c>
      <c r="Y309" s="300">
        <f>SUM(V309:X309)</f>
        <v>8.6769999999974665</v>
      </c>
    </row>
    <row r="310" spans="1:25" x14ac:dyDescent="0.2">
      <c r="A310" s="260" t="s">
        <v>355</v>
      </c>
      <c r="B310" s="300">
        <v>4.3799999999921564</v>
      </c>
      <c r="C310" s="300">
        <v>1.1600000000115454</v>
      </c>
      <c r="D310" s="300">
        <v>2.8510000000677209</v>
      </c>
      <c r="E310" s="300">
        <f t="shared" ref="E310:E311" si="809">SUM(B310:D310)</f>
        <v>8.391000000071422</v>
      </c>
      <c r="F310" s="300"/>
      <c r="G310" s="300">
        <v>2.8269999999954836</v>
      </c>
      <c r="H310" s="300">
        <v>2.135000000020391</v>
      </c>
      <c r="I310" s="300">
        <v>1.9679999999966562</v>
      </c>
      <c r="J310" s="300">
        <f t="shared" ref="J310:J311" si="810">SUM(G310:I310)</f>
        <v>6.930000000012531</v>
      </c>
      <c r="K310" s="300"/>
      <c r="L310" s="300">
        <v>2.7629999999958224</v>
      </c>
      <c r="M310" s="300">
        <v>1.8630000000065146</v>
      </c>
      <c r="N310" s="300">
        <v>1.5830000000393607</v>
      </c>
      <c r="O310" s="300">
        <f t="shared" ref="O310:O311" si="811">SUM(L310:N310)</f>
        <v>6.2090000000416978</v>
      </c>
      <c r="P310" s="300"/>
      <c r="Q310" s="300">
        <v>2.6469999999998413</v>
      </c>
      <c r="R310" s="300">
        <v>1.8810000000120954</v>
      </c>
      <c r="S310" s="300">
        <v>1.5350000000883679</v>
      </c>
      <c r="T310" s="300">
        <f t="shared" ref="T310:T311" si="812">SUM(Q310:S310)</f>
        <v>6.0630000001003044</v>
      </c>
      <c r="U310" s="300"/>
      <c r="V310" s="300">
        <v>2.5650000000002806</v>
      </c>
      <c r="W310" s="300">
        <v>1.9640000000256257</v>
      </c>
      <c r="X310" s="300">
        <v>1.5180000000582541</v>
      </c>
      <c r="Y310" s="300">
        <f t="shared" ref="Y310:Y311" si="813">SUM(V310:X310)</f>
        <v>6.0470000000841608</v>
      </c>
    </row>
    <row r="311" spans="1:25" x14ac:dyDescent="0.2">
      <c r="A311" s="260" t="s">
        <v>354</v>
      </c>
      <c r="B311" s="300">
        <f>SUM(B309:B310)</f>
        <v>10.869999999955265</v>
      </c>
      <c r="C311" s="300">
        <f t="shared" ref="C311" si="814">SUM(C309:C310)</f>
        <v>3.0220000000345983</v>
      </c>
      <c r="D311" s="300">
        <f t="shared" ref="D311" si="815">SUM(D309:D310)</f>
        <v>4.0310000000733446</v>
      </c>
      <c r="E311" s="300">
        <f t="shared" si="809"/>
        <v>17.923000000063208</v>
      </c>
      <c r="F311" s="300"/>
      <c r="G311" s="300">
        <f>SUM(G309:G310)</f>
        <v>6.8989999999590079</v>
      </c>
      <c r="H311" s="300">
        <f t="shared" ref="H311" si="816">SUM(H309:H310)</f>
        <v>5.1160000000916366</v>
      </c>
      <c r="I311" s="300">
        <f t="shared" ref="I311" si="817">SUM(I309:I310)</f>
        <v>2.4729999999878758</v>
      </c>
      <c r="J311" s="300">
        <f t="shared" si="810"/>
        <v>14.48800000003852</v>
      </c>
      <c r="K311" s="300"/>
      <c r="L311" s="300">
        <f>SUM(L309:L310)</f>
        <v>7.2049999999689831</v>
      </c>
      <c r="M311" s="300">
        <f t="shared" ref="M311" si="818">SUM(M309:M310)</f>
        <v>4.9640000000595075</v>
      </c>
      <c r="N311" s="300">
        <f t="shared" ref="N311" si="819">SUM(N309:N310)</f>
        <v>3.1369999999727733</v>
      </c>
      <c r="O311" s="300">
        <f t="shared" si="811"/>
        <v>15.306000000001262</v>
      </c>
      <c r="P311" s="300"/>
      <c r="Q311" s="300">
        <f>SUM(Q309:Q310)</f>
        <v>6.9210000000470773</v>
      </c>
      <c r="R311" s="300">
        <f t="shared" ref="R311" si="820">SUM(R309:R310)</f>
        <v>4.9100000001157014</v>
      </c>
      <c r="S311" s="300">
        <f t="shared" ref="S311" si="821">SUM(S309:S310)</f>
        <v>3.0560000000234044</v>
      </c>
      <c r="T311" s="300">
        <f t="shared" si="812"/>
        <v>14.887000000186182</v>
      </c>
      <c r="U311" s="300"/>
      <c r="V311" s="300">
        <f>SUM(V309:V310)</f>
        <v>6.7869999999955954</v>
      </c>
      <c r="W311" s="300">
        <f t="shared" ref="W311" si="822">SUM(W309:W310)</f>
        <v>4.938000000029044</v>
      </c>
      <c r="X311" s="300">
        <f t="shared" ref="X311" si="823">SUM(X309:X310)</f>
        <v>2.9990000000569883</v>
      </c>
      <c r="Y311" s="300">
        <f t="shared" si="813"/>
        <v>14.724000000081627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9.1999999999360163E-2</v>
      </c>
      <c r="C314" s="300">
        <v>1.8000000000176413E-2</v>
      </c>
      <c r="D314" s="300">
        <v>0.12200000000056593</v>
      </c>
      <c r="E314" s="300">
        <f>SUM(B314:D314)</f>
        <v>0.23200000000010251</v>
      </c>
      <c r="F314" s="300"/>
      <c r="G314" s="300">
        <v>7.8999999999102108E-2</v>
      </c>
      <c r="H314" s="300">
        <v>7.8000000001567898E-2</v>
      </c>
      <c r="I314" s="300">
        <v>0.12399999999771531</v>
      </c>
      <c r="J314" s="300">
        <f>SUM(G314:I314)</f>
        <v>0.28099999999838532</v>
      </c>
      <c r="K314" s="300"/>
      <c r="L314" s="300">
        <v>8.5999999999353163E-2</v>
      </c>
      <c r="M314" s="300">
        <v>8.1000000001133735E-2</v>
      </c>
      <c r="N314" s="300">
        <v>0.41799999998150544</v>
      </c>
      <c r="O314" s="300">
        <f>SUM(L314:N314)</f>
        <v>0.58499999998199237</v>
      </c>
      <c r="P314" s="300"/>
      <c r="Q314" s="300">
        <v>8.3000000001003563E-2</v>
      </c>
      <c r="R314" s="300">
        <v>7.900000000232521E-2</v>
      </c>
      <c r="S314" s="300">
        <v>0.3899999999827572</v>
      </c>
      <c r="T314" s="300">
        <f>SUM(Q314:S314)</f>
        <v>0.55199999998608595</v>
      </c>
      <c r="U314" s="300"/>
      <c r="V314" s="300">
        <v>8.1999999999885539E-2</v>
      </c>
      <c r="W314" s="300">
        <v>7.7000000000096144E-2</v>
      </c>
      <c r="X314" s="300">
        <v>0.35599999999962895</v>
      </c>
      <c r="Y314" s="300">
        <f>SUM(V314:X314)</f>
        <v>0.51499999999961066</v>
      </c>
    </row>
    <row r="315" spans="1:25" x14ac:dyDescent="0.2">
      <c r="A315" s="260" t="s">
        <v>355</v>
      </c>
      <c r="B315" s="300">
        <v>0.93999999999272699</v>
      </c>
      <c r="C315" s="300">
        <v>3.4000000000246548E-2</v>
      </c>
      <c r="D315" s="300">
        <v>0.41700000001016646</v>
      </c>
      <c r="E315" s="300">
        <f t="shared" ref="E315:E316" si="824">SUM(B315:D315)</f>
        <v>1.3910000000031399</v>
      </c>
      <c r="F315" s="300"/>
      <c r="G315" s="300">
        <v>0.82799999999349383</v>
      </c>
      <c r="H315" s="300">
        <v>0.17100000000116924</v>
      </c>
      <c r="I315" s="300">
        <v>0.34499999999868497</v>
      </c>
      <c r="J315" s="300">
        <f t="shared" ref="J315:J316" si="825">SUM(G315:I315)</f>
        <v>1.3439999999933481</v>
      </c>
      <c r="K315" s="300"/>
      <c r="L315" s="300">
        <v>0.80899999999510774</v>
      </c>
      <c r="M315" s="300">
        <v>0.15000000000044789</v>
      </c>
      <c r="N315" s="300">
        <v>0.2780000000073658</v>
      </c>
      <c r="O315" s="300">
        <f t="shared" ref="O315:O316" si="826">SUM(L315:N315)</f>
        <v>1.2370000000029213</v>
      </c>
      <c r="P315" s="300"/>
      <c r="Q315" s="300">
        <v>0.77499999999526581</v>
      </c>
      <c r="R315" s="300">
        <v>0.15100000000077568</v>
      </c>
      <c r="S315" s="300">
        <v>0.26900000001760838</v>
      </c>
      <c r="T315" s="300">
        <f t="shared" ref="T315:T316" si="827">SUM(Q315:S315)</f>
        <v>1.1950000000136498</v>
      </c>
      <c r="U315" s="300"/>
      <c r="V315" s="300">
        <v>0.75099999998956957</v>
      </c>
      <c r="W315" s="300">
        <v>0.1580000000017005</v>
      </c>
      <c r="X315" s="300">
        <v>0.26600000001183338</v>
      </c>
      <c r="Y315" s="300">
        <f t="shared" ref="Y315:Y316" si="828">SUM(V315:X315)</f>
        <v>1.1750000000031036</v>
      </c>
    </row>
    <row r="316" spans="1:25" x14ac:dyDescent="0.2">
      <c r="A316" s="260" t="s">
        <v>354</v>
      </c>
      <c r="B316" s="300">
        <f>SUM(B314:B315)</f>
        <v>1.0319999999920872</v>
      </c>
      <c r="C316" s="300">
        <f t="shared" ref="C316" si="829">SUM(C314:C315)</f>
        <v>5.2000000000422958E-2</v>
      </c>
      <c r="D316" s="300">
        <f t="shared" ref="D316" si="830">SUM(D314:D315)</f>
        <v>0.53900000001073245</v>
      </c>
      <c r="E316" s="300">
        <f t="shared" si="824"/>
        <v>1.6230000000032427</v>
      </c>
      <c r="F316" s="300"/>
      <c r="G316" s="300">
        <f>SUM(G314:G315)</f>
        <v>0.90699999999259595</v>
      </c>
      <c r="H316" s="300">
        <f t="shared" ref="H316" si="831">SUM(H314:H315)</f>
        <v>0.24900000000273714</v>
      </c>
      <c r="I316" s="300">
        <f t="shared" ref="I316" si="832">SUM(I314:I315)</f>
        <v>0.4689999999964003</v>
      </c>
      <c r="J316" s="300">
        <f t="shared" si="825"/>
        <v>1.6249999999917335</v>
      </c>
      <c r="K316" s="300"/>
      <c r="L316" s="300">
        <f>SUM(L314:L315)</f>
        <v>0.89499999999446089</v>
      </c>
      <c r="M316" s="300">
        <f t="shared" ref="M316" si="833">SUM(M314:M315)</f>
        <v>0.23100000000158161</v>
      </c>
      <c r="N316" s="300">
        <f t="shared" ref="N316" si="834">SUM(N314:N315)</f>
        <v>0.6959999999888713</v>
      </c>
      <c r="O316" s="300">
        <f t="shared" si="826"/>
        <v>1.8219999999849139</v>
      </c>
      <c r="P316" s="300"/>
      <c r="Q316" s="300">
        <f>SUM(Q314:Q315)</f>
        <v>0.85799999999626941</v>
      </c>
      <c r="R316" s="300">
        <f t="shared" ref="R316" si="835">SUM(R314:R315)</f>
        <v>0.23000000000310089</v>
      </c>
      <c r="S316" s="300">
        <f t="shared" ref="S316" si="836">SUM(S314:S315)</f>
        <v>0.65900000000036552</v>
      </c>
      <c r="T316" s="300">
        <f t="shared" si="827"/>
        <v>1.7469999999997359</v>
      </c>
      <c r="U316" s="300"/>
      <c r="V316" s="300">
        <f>SUM(V314:V315)</f>
        <v>0.83299999998945506</v>
      </c>
      <c r="W316" s="300">
        <f t="shared" ref="W316" si="837">SUM(W314:W315)</f>
        <v>0.23500000000179666</v>
      </c>
      <c r="X316" s="300">
        <f t="shared" ref="X316" si="838">SUM(X314:X315)</f>
        <v>0.62200000001146227</v>
      </c>
      <c r="Y316" s="300">
        <f t="shared" si="828"/>
        <v>1.690000000002714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13.690999999878875</v>
      </c>
      <c r="C319" s="300">
        <f t="shared" ref="C319:D319" si="839">SUM(C304,C309,C314)</f>
        <v>4.8840000000225592</v>
      </c>
      <c r="D319" s="300">
        <f t="shared" si="839"/>
        <v>4.627000000023739</v>
      </c>
      <c r="E319" s="300">
        <f>SUM(B319:D319)</f>
        <v>23.201999999925171</v>
      </c>
      <c r="F319" s="300"/>
      <c r="G319" s="300">
        <f>SUM(G304,G309,G314)</f>
        <v>8.9039999998647588</v>
      </c>
      <c r="H319" s="300">
        <f t="shared" ref="H319:I319" si="840">SUM(H304,H309,H314)</f>
        <v>4.5780000000808245</v>
      </c>
      <c r="I319" s="300">
        <f t="shared" si="840"/>
        <v>2.3509999999637419</v>
      </c>
      <c r="J319" s="300">
        <f>SUM(G319:I319)</f>
        <v>15.832999999909324</v>
      </c>
      <c r="K319" s="300"/>
      <c r="L319" s="300">
        <f>SUM(L304,L309,L314)</f>
        <v>9.7119999998995397</v>
      </c>
      <c r="M319" s="300">
        <f t="shared" ref="M319:N319" si="841">SUM(M304,M309,M314)</f>
        <v>4.7620000000550151</v>
      </c>
      <c r="N319" s="300">
        <f t="shared" si="841"/>
        <v>7.1069999997001627</v>
      </c>
      <c r="O319" s="300">
        <f>SUM(L319:N319)</f>
        <v>21.580999999654715</v>
      </c>
      <c r="P319" s="300"/>
      <c r="Q319" s="300">
        <f>SUM(Q304,Q309,Q314)</f>
        <v>9.3450000001020346</v>
      </c>
      <c r="R319" s="300">
        <f t="shared" ref="R319:S319" si="842">SUM(R304,R309,R314)</f>
        <v>4.6510000001112752</v>
      </c>
      <c r="S319" s="300">
        <f t="shared" si="842"/>
        <v>6.7719999997220377</v>
      </c>
      <c r="T319" s="300">
        <f>SUM(Q319:S319)</f>
        <v>20.767999999935348</v>
      </c>
      <c r="U319" s="300"/>
      <c r="V319" s="300">
        <f>SUM(V304,V309,V314)</f>
        <v>9.2309999999891197</v>
      </c>
      <c r="W319" s="300">
        <f t="shared" ref="W319:X319" si="843">SUM(W304,W309,W314)</f>
        <v>4.5660000000063636</v>
      </c>
      <c r="X319" s="300">
        <f t="shared" si="843"/>
        <v>6.3479999999928518</v>
      </c>
      <c r="Y319" s="300">
        <f>SUM(V319:X319)</f>
        <v>20.144999999988336</v>
      </c>
    </row>
    <row r="320" spans="1:25" x14ac:dyDescent="0.2">
      <c r="A320" s="260" t="s">
        <v>355</v>
      </c>
      <c r="B320" s="300">
        <f>SUM(B305,B310,B315)</f>
        <v>17.567999999845657</v>
      </c>
      <c r="C320" s="300">
        <f t="shared" ref="C320:D320" si="844">SUM(C305,C310,C315)</f>
        <v>4.5680000000063483</v>
      </c>
      <c r="D320" s="300">
        <f t="shared" si="844"/>
        <v>8.9790000001607702</v>
      </c>
      <c r="E320" s="300">
        <f t="shared" ref="E320:E321" si="845">SUM(B320:D320)</f>
        <v>31.115000000012774</v>
      </c>
      <c r="F320" s="300"/>
      <c r="G320" s="300">
        <f>SUM(G305,G310,G315)</f>
        <v>12.077999999891244</v>
      </c>
      <c r="H320" s="300">
        <f t="shared" ref="H320:I320" si="846">SUM(H305,H310,H315)</f>
        <v>4.2660000000163194</v>
      </c>
      <c r="I320" s="300">
        <f t="shared" si="846"/>
        <v>5.2489999999794774</v>
      </c>
      <c r="J320" s="300">
        <f t="shared" ref="J320:J321" si="847">SUM(G320:I320)</f>
        <v>21.592999999887041</v>
      </c>
      <c r="K320" s="300"/>
      <c r="L320" s="300">
        <f>SUM(L305,L310,L315)</f>
        <v>11.804999999920543</v>
      </c>
      <c r="M320" s="300">
        <f t="shared" ref="M320:N320" si="848">SUM(M305,M310,M315)</f>
        <v>3.7240000000069191</v>
      </c>
      <c r="N320" s="300">
        <f t="shared" si="848"/>
        <v>4.2220000000812252</v>
      </c>
      <c r="O320" s="300">
        <f t="shared" ref="O320:O321" si="849">SUM(L320:N320)</f>
        <v>19.751000000008688</v>
      </c>
      <c r="P320" s="300"/>
      <c r="Q320" s="300">
        <f>SUM(Q305,Q310,Q315)</f>
        <v>11.309999999914609</v>
      </c>
      <c r="R320" s="300">
        <f t="shared" ref="R320:S320" si="850">SUM(R305,R310,R315)</f>
        <v>3.7590000000110328</v>
      </c>
      <c r="S320" s="300">
        <f t="shared" si="850"/>
        <v>4.094000000198025</v>
      </c>
      <c r="T320" s="300">
        <f t="shared" ref="T320:T321" si="851">SUM(Q320:S320)</f>
        <v>19.163000000123667</v>
      </c>
      <c r="U320" s="300"/>
      <c r="V320" s="300">
        <f>SUM(V305,V310,V315)</f>
        <v>10.960999999822352</v>
      </c>
      <c r="W320" s="300">
        <f t="shared" ref="W320:X320" si="852">SUM(W305,W310,W315)</f>
        <v>3.9260000000233779</v>
      </c>
      <c r="X320" s="300">
        <f t="shared" si="852"/>
        <v>4.0480000001189023</v>
      </c>
      <c r="Y320" s="300">
        <f t="shared" ref="Y320:Y321" si="853">SUM(V320:X320)</f>
        <v>18.934999999964631</v>
      </c>
    </row>
    <row r="321" spans="1:25" x14ac:dyDescent="0.2">
      <c r="A321" s="264" t="s">
        <v>354</v>
      </c>
      <c r="B321" s="301">
        <f>SUM(B319:B320)</f>
        <v>31.25899999972453</v>
      </c>
      <c r="C321" s="301">
        <f t="shared" ref="C321" si="854">SUM(C319:C320)</f>
        <v>9.4520000000289066</v>
      </c>
      <c r="D321" s="301">
        <f t="shared" ref="D321" si="855">SUM(D319:D320)</f>
        <v>13.606000000184508</v>
      </c>
      <c r="E321" s="301">
        <f t="shared" si="845"/>
        <v>54.316999999937948</v>
      </c>
      <c r="F321" s="301"/>
      <c r="G321" s="301">
        <f>SUM(G319:G320)</f>
        <v>20.981999999756002</v>
      </c>
      <c r="H321" s="301">
        <f t="shared" ref="H321" si="856">SUM(H319:H320)</f>
        <v>8.844000000097143</v>
      </c>
      <c r="I321" s="301">
        <f t="shared" ref="I321" si="857">SUM(I319:I320)</f>
        <v>7.5999999999432193</v>
      </c>
      <c r="J321" s="301">
        <f t="shared" si="847"/>
        <v>37.425999999796367</v>
      </c>
      <c r="K321" s="301"/>
      <c r="L321" s="301">
        <f>SUM(L319:L320)</f>
        <v>21.516999999820083</v>
      </c>
      <c r="M321" s="301">
        <f t="shared" ref="M321" si="858">SUM(M319:M320)</f>
        <v>8.4860000000619351</v>
      </c>
      <c r="N321" s="301">
        <f t="shared" ref="N321" si="859">SUM(N319:N320)</f>
        <v>11.328999999781388</v>
      </c>
      <c r="O321" s="301">
        <f t="shared" si="849"/>
        <v>41.33199999966341</v>
      </c>
      <c r="P321" s="301"/>
      <c r="Q321" s="301">
        <f>SUM(Q319:Q320)</f>
        <v>20.655000000016642</v>
      </c>
      <c r="R321" s="301">
        <f t="shared" ref="R321" si="860">SUM(R319:R320)</f>
        <v>8.4100000001223076</v>
      </c>
      <c r="S321" s="301">
        <f t="shared" ref="S321" si="861">SUM(S319:S320)</f>
        <v>10.865999999920064</v>
      </c>
      <c r="T321" s="301">
        <f t="shared" si="851"/>
        <v>39.931000000059015</v>
      </c>
      <c r="U321" s="301"/>
      <c r="V321" s="301">
        <f>SUM(V319:V320)</f>
        <v>20.191999999811472</v>
      </c>
      <c r="W321" s="301">
        <f t="shared" ref="W321" si="862">SUM(W319:W320)</f>
        <v>8.4920000000297406</v>
      </c>
      <c r="X321" s="301">
        <f t="shared" ref="X321" si="863">SUM(X319:X320)</f>
        <v>10.396000000111755</v>
      </c>
      <c r="Y321" s="301">
        <f t="shared" si="853"/>
        <v>39.079999999952967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6.8969999999245584</v>
      </c>
      <c r="C329" s="300">
        <v>1.9050000000222413</v>
      </c>
      <c r="D329" s="300">
        <v>0.94600000000562356</v>
      </c>
      <c r="E329" s="300">
        <f>SUM(B329:D329)</f>
        <v>9.7479999999524232</v>
      </c>
      <c r="F329" s="300"/>
      <c r="G329" s="300">
        <v>5.4289999999153604</v>
      </c>
      <c r="H329" s="300">
        <v>0.86400000000560784</v>
      </c>
      <c r="I329" s="300">
        <v>0.11800000000034452</v>
      </c>
      <c r="J329" s="300">
        <f>SUM(G329:I329)</f>
        <v>6.4109999999213132</v>
      </c>
      <c r="K329" s="300"/>
      <c r="L329" s="300">
        <v>6.2459999999258686</v>
      </c>
      <c r="M329" s="300">
        <v>0.71600000000716824</v>
      </c>
      <c r="N329" s="300">
        <v>0.15399999999794234</v>
      </c>
      <c r="O329" s="300">
        <f>SUM(L329:N329)</f>
        <v>7.1159999999309784</v>
      </c>
      <c r="P329" s="300"/>
      <c r="Q329" s="300">
        <v>6.9030000001759166</v>
      </c>
      <c r="R329" s="300">
        <v>0.76300000001644841</v>
      </c>
      <c r="S329" s="300">
        <v>0.14199999999943191</v>
      </c>
      <c r="T329" s="300">
        <f>SUM(Q329:S329)</f>
        <v>7.8080000001917966</v>
      </c>
      <c r="U329" s="300"/>
      <c r="V329" s="300">
        <v>7.8340000000415122</v>
      </c>
      <c r="W329" s="300">
        <v>0.80200000000972049</v>
      </c>
      <c r="X329" s="300">
        <v>0.13299999999982981</v>
      </c>
      <c r="Y329" s="300">
        <f>SUM(V329:X329)</f>
        <v>8.7690000000510633</v>
      </c>
    </row>
    <row r="330" spans="1:25" x14ac:dyDescent="0.2">
      <c r="A330" s="260" t="s">
        <v>355</v>
      </c>
      <c r="B330" s="300">
        <v>36.270999999511751</v>
      </c>
      <c r="C330" s="300">
        <v>1.5150000000127861</v>
      </c>
      <c r="D330" s="300">
        <v>5.6820000000211541</v>
      </c>
      <c r="E330" s="300">
        <f t="shared" ref="E330:E331" si="864">SUM(B330:D330)</f>
        <v>43.46799999954569</v>
      </c>
      <c r="F330" s="300"/>
      <c r="G330" s="300">
        <v>31.076999999581343</v>
      </c>
      <c r="H330" s="300">
        <v>0.82200000000773188</v>
      </c>
      <c r="I330" s="300">
        <v>2.4569999999950825</v>
      </c>
      <c r="J330" s="300">
        <f t="shared" ref="J330:J331" si="865">SUM(G330:I330)</f>
        <v>34.355999999584157</v>
      </c>
      <c r="K330" s="300"/>
      <c r="L330" s="300">
        <v>29.134999999711997</v>
      </c>
      <c r="M330" s="300">
        <v>0.7630000000005841</v>
      </c>
      <c r="N330" s="300">
        <v>3.3680000000140136</v>
      </c>
      <c r="O330" s="300">
        <f t="shared" ref="O330:O331" si="866">SUM(L330:N330)</f>
        <v>33.265999999726596</v>
      </c>
      <c r="P330" s="300"/>
      <c r="Q330" s="300">
        <v>31.235999999668518</v>
      </c>
      <c r="R330" s="300">
        <v>0.83100000000531338</v>
      </c>
      <c r="S330" s="300">
        <v>3.7210000000483996</v>
      </c>
      <c r="T330" s="300">
        <f t="shared" ref="T330:T331" si="867">SUM(Q330:S330)</f>
        <v>35.787999999722231</v>
      </c>
      <c r="U330" s="300"/>
      <c r="V330" s="300">
        <v>33.61899999926846</v>
      </c>
      <c r="W330" s="300">
        <v>0.91100000001227821</v>
      </c>
      <c r="X330" s="300">
        <v>4.1390000000047209</v>
      </c>
      <c r="Y330" s="300">
        <f t="shared" ref="Y330:Y331" si="868">SUM(V330:X330)</f>
        <v>38.668999999285461</v>
      </c>
    </row>
    <row r="331" spans="1:25" x14ac:dyDescent="0.2">
      <c r="A331" s="260" t="s">
        <v>354</v>
      </c>
      <c r="B331" s="300">
        <f>SUM(B329:B330)</f>
        <v>43.167999999436311</v>
      </c>
      <c r="C331" s="300">
        <f t="shared" ref="C331" si="869">SUM(C329:C330)</f>
        <v>3.4200000000350275</v>
      </c>
      <c r="D331" s="300">
        <f t="shared" ref="D331" si="870">SUM(D329:D330)</f>
        <v>6.6280000000267778</v>
      </c>
      <c r="E331" s="300">
        <f t="shared" si="864"/>
        <v>53.215999999498116</v>
      </c>
      <c r="F331" s="300"/>
      <c r="G331" s="300">
        <f>SUM(G329:G330)</f>
        <v>36.505999999496701</v>
      </c>
      <c r="H331" s="300">
        <f t="shared" ref="H331" si="871">SUM(H329:H330)</f>
        <v>1.6860000000133397</v>
      </c>
      <c r="I331" s="300">
        <f t="shared" ref="I331" si="872">SUM(I329:I330)</f>
        <v>2.5749999999954269</v>
      </c>
      <c r="J331" s="300">
        <f t="shared" si="865"/>
        <v>40.766999999505465</v>
      </c>
      <c r="K331" s="300"/>
      <c r="L331" s="300">
        <f>SUM(L329:L330)</f>
        <v>35.380999999637865</v>
      </c>
      <c r="M331" s="300">
        <f t="shared" ref="M331" si="873">SUM(M329:M330)</f>
        <v>1.4790000000077523</v>
      </c>
      <c r="N331" s="300">
        <f t="shared" ref="N331" si="874">SUM(N329:N330)</f>
        <v>3.522000000011956</v>
      </c>
      <c r="O331" s="300">
        <f t="shared" si="866"/>
        <v>40.381999999657573</v>
      </c>
      <c r="P331" s="300"/>
      <c r="Q331" s="300">
        <f>SUM(Q329:Q330)</f>
        <v>38.138999999844437</v>
      </c>
      <c r="R331" s="300">
        <f t="shared" ref="R331" si="875">SUM(R329:R330)</f>
        <v>1.5940000000217618</v>
      </c>
      <c r="S331" s="300">
        <f t="shared" ref="S331" si="876">SUM(S329:S330)</f>
        <v>3.8630000000478315</v>
      </c>
      <c r="T331" s="300">
        <f t="shared" si="867"/>
        <v>43.595999999914035</v>
      </c>
      <c r="U331" s="300"/>
      <c r="V331" s="300">
        <f>SUM(V329:V330)</f>
        <v>41.452999999309974</v>
      </c>
      <c r="W331" s="300">
        <f t="shared" ref="W331" si="877">SUM(W329:W330)</f>
        <v>1.7130000000219987</v>
      </c>
      <c r="X331" s="300">
        <f t="shared" ref="X331" si="878">SUM(X329:X330)</f>
        <v>4.2720000000045504</v>
      </c>
      <c r="Y331" s="300">
        <f t="shared" si="868"/>
        <v>47.437999999336526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34.347999999591295</v>
      </c>
      <c r="C334" s="300">
        <v>9.586999999872976</v>
      </c>
      <c r="D334" s="300">
        <v>4.1830000000112273</v>
      </c>
      <c r="E334" s="300">
        <f>SUM(B334:D334)</f>
        <v>48.117999999475494</v>
      </c>
      <c r="F334" s="300"/>
      <c r="G334" s="300">
        <v>33.571999999328654</v>
      </c>
      <c r="H334" s="300">
        <v>14.329999999718378</v>
      </c>
      <c r="I334" s="300">
        <v>1.0799999999882319</v>
      </c>
      <c r="J334" s="300">
        <f>SUM(G334:I334)</f>
        <v>48.981999999035267</v>
      </c>
      <c r="K334" s="300"/>
      <c r="L334" s="300">
        <v>38.62399999946264</v>
      </c>
      <c r="M334" s="300">
        <v>11.874999999809219</v>
      </c>
      <c r="N334" s="300">
        <v>6.4369999998240903</v>
      </c>
      <c r="O334" s="300">
        <f>SUM(L334:N334)</f>
        <v>56.935999999095948</v>
      </c>
      <c r="P334" s="300"/>
      <c r="Q334" s="300">
        <v>42.68700000055955</v>
      </c>
      <c r="R334" s="300">
        <v>12.646999999686887</v>
      </c>
      <c r="S334" s="300">
        <v>7.0859999998365977</v>
      </c>
      <c r="T334" s="300">
        <f>SUM(Q334:S334)</f>
        <v>62.420000000083029</v>
      </c>
      <c r="U334" s="300"/>
      <c r="V334" s="300">
        <v>48.441000000063831</v>
      </c>
      <c r="W334" s="300">
        <v>13.291999999979067</v>
      </c>
      <c r="X334" s="300">
        <v>7.7729999999821215</v>
      </c>
      <c r="Y334" s="300">
        <f>SUM(V334:X334)</f>
        <v>69.506000000025026</v>
      </c>
    </row>
    <row r="335" spans="1:25" x14ac:dyDescent="0.2">
      <c r="A335" s="260" t="s">
        <v>355</v>
      </c>
      <c r="B335" s="300">
        <v>105.29599999814278</v>
      </c>
      <c r="C335" s="300">
        <v>5.7799999998862939</v>
      </c>
      <c r="D335" s="300">
        <v>17.187000000115791</v>
      </c>
      <c r="E335" s="300">
        <f t="shared" ref="E335:E336" si="879">SUM(B335:D335)</f>
        <v>128.26299999814486</v>
      </c>
      <c r="F335" s="300"/>
      <c r="G335" s="300">
        <v>112.02199999797639</v>
      </c>
      <c r="H335" s="300">
        <v>10.332999999808823</v>
      </c>
      <c r="I335" s="300">
        <v>10.355999999900332</v>
      </c>
      <c r="J335" s="300">
        <f t="shared" ref="J335:J336" si="880">SUM(G335:I335)</f>
        <v>132.71099999768555</v>
      </c>
      <c r="K335" s="300"/>
      <c r="L335" s="300">
        <v>105.02099999866466</v>
      </c>
      <c r="M335" s="300">
        <v>9.5939999999643959</v>
      </c>
      <c r="N335" s="300">
        <v>14.198000000107335</v>
      </c>
      <c r="O335" s="300">
        <f t="shared" ref="O335:O336" si="881">SUM(L335:N335)</f>
        <v>128.81299999873639</v>
      </c>
      <c r="P335" s="300"/>
      <c r="Q335" s="300">
        <v>112.59399999820833</v>
      </c>
      <c r="R335" s="300">
        <v>10.440999999903052</v>
      </c>
      <c r="S335" s="300">
        <v>15.687000000422577</v>
      </c>
      <c r="T335" s="300">
        <f t="shared" ref="T335:T336" si="882">SUM(Q335:S335)</f>
        <v>138.72199999853396</v>
      </c>
      <c r="U335" s="300"/>
      <c r="V335" s="300">
        <v>121.18099999649152</v>
      </c>
      <c r="W335" s="300">
        <v>11.449999999811828</v>
      </c>
      <c r="X335" s="300">
        <v>17.448000000070355</v>
      </c>
      <c r="Y335" s="300">
        <f t="shared" ref="Y335:Y336" si="883">SUM(V335:X335)</f>
        <v>150.07899999637371</v>
      </c>
    </row>
    <row r="336" spans="1:25" x14ac:dyDescent="0.2">
      <c r="A336" s="260" t="s">
        <v>354</v>
      </c>
      <c r="B336" s="300">
        <f>SUM(B334:B335)</f>
        <v>139.64399999773406</v>
      </c>
      <c r="C336" s="300">
        <f t="shared" ref="C336" si="884">SUM(C334:C335)</f>
        <v>15.366999999759269</v>
      </c>
      <c r="D336" s="300">
        <f t="shared" ref="D336" si="885">SUM(D334:D335)</f>
        <v>21.370000000127018</v>
      </c>
      <c r="E336" s="300">
        <f t="shared" si="879"/>
        <v>176.38099999762034</v>
      </c>
      <c r="F336" s="300"/>
      <c r="G336" s="300">
        <f>SUM(G334:G335)</f>
        <v>145.59399999730505</v>
      </c>
      <c r="H336" s="300">
        <f t="shared" ref="H336" si="886">SUM(H334:H335)</f>
        <v>24.662999999527202</v>
      </c>
      <c r="I336" s="300">
        <f t="shared" ref="I336" si="887">SUM(I334:I335)</f>
        <v>11.435999999888564</v>
      </c>
      <c r="J336" s="300">
        <f t="shared" si="880"/>
        <v>181.6929999967208</v>
      </c>
      <c r="K336" s="300"/>
      <c r="L336" s="300">
        <f>SUM(L334:L335)</f>
        <v>143.6449999981273</v>
      </c>
      <c r="M336" s="300">
        <f t="shared" ref="M336" si="888">SUM(M334:M335)</f>
        <v>21.468999999773615</v>
      </c>
      <c r="N336" s="300">
        <f t="shared" ref="N336" si="889">SUM(N334:N335)</f>
        <v>20.634999999931424</v>
      </c>
      <c r="O336" s="300">
        <f t="shared" si="881"/>
        <v>185.74899999783236</v>
      </c>
      <c r="P336" s="300"/>
      <c r="Q336" s="300">
        <f>SUM(Q334:Q335)</f>
        <v>155.28099999876787</v>
      </c>
      <c r="R336" s="300">
        <f t="shared" ref="R336" si="890">SUM(R334:R335)</f>
        <v>23.08799999958994</v>
      </c>
      <c r="S336" s="300">
        <f t="shared" ref="S336" si="891">SUM(S334:S335)</f>
        <v>22.773000000259174</v>
      </c>
      <c r="T336" s="300">
        <f t="shared" si="882"/>
        <v>201.141999998617</v>
      </c>
      <c r="U336" s="300"/>
      <c r="V336" s="300">
        <f>SUM(V334:V335)</f>
        <v>169.62199999655536</v>
      </c>
      <c r="W336" s="300">
        <f t="shared" ref="W336" si="892">SUM(W334:W335)</f>
        <v>24.741999999790895</v>
      </c>
      <c r="X336" s="300">
        <f t="shared" ref="X336" si="893">SUM(X334:X335)</f>
        <v>25.221000000052477</v>
      </c>
      <c r="Y336" s="300">
        <f t="shared" si="883"/>
        <v>219.58499999639872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4.0459999999661296</v>
      </c>
      <c r="C339" s="300">
        <v>0.7360000000057918</v>
      </c>
      <c r="D339" s="300">
        <v>0.30100000000204902</v>
      </c>
      <c r="E339" s="300">
        <f>SUM(B339:D339)</f>
        <v>5.0829999999739703</v>
      </c>
      <c r="F339" s="300"/>
      <c r="G339" s="300">
        <v>3.411999999957875</v>
      </c>
      <c r="H339" s="300">
        <v>0.50500000000828094</v>
      </c>
      <c r="I339" s="300">
        <v>8.1000000000153824E-2</v>
      </c>
      <c r="J339" s="300">
        <f>SUM(G339:I339)</f>
        <v>3.9979999999663094</v>
      </c>
      <c r="K339" s="300"/>
      <c r="L339" s="300">
        <v>3.9249999999641894</v>
      </c>
      <c r="M339" s="300">
        <v>0.4180000000045821</v>
      </c>
      <c r="N339" s="300">
        <v>0.38099999999270007</v>
      </c>
      <c r="O339" s="300">
        <f>SUM(L339:N339)</f>
        <v>4.7239999999614719</v>
      </c>
      <c r="P339" s="300"/>
      <c r="Q339" s="300">
        <v>4.3380000000762537</v>
      </c>
      <c r="R339" s="300">
        <v>0.44600000000988305</v>
      </c>
      <c r="S339" s="300">
        <v>0.41999999999755172</v>
      </c>
      <c r="T339" s="300">
        <f>SUM(Q339:S339)</f>
        <v>5.2040000000836892</v>
      </c>
      <c r="U339" s="300"/>
      <c r="V339" s="300">
        <v>4.9230000000133831</v>
      </c>
      <c r="W339" s="300">
        <v>0.46800000000117548</v>
      </c>
      <c r="X339" s="300">
        <v>0.44399999999933998</v>
      </c>
      <c r="Y339" s="300">
        <f>SUM(V339:X339)</f>
        <v>5.8350000000138991</v>
      </c>
    </row>
    <row r="340" spans="1:25" x14ac:dyDescent="0.2">
      <c r="A340" s="260" t="s">
        <v>355</v>
      </c>
      <c r="B340" s="300">
        <v>7.6039999998881935</v>
      </c>
      <c r="C340" s="300">
        <v>0.36800000000328587</v>
      </c>
      <c r="D340" s="300">
        <v>1.1800000000105451</v>
      </c>
      <c r="E340" s="300">
        <f t="shared" ref="E340:E341" si="894">SUM(B340:D340)</f>
        <v>9.1519999999020243</v>
      </c>
      <c r="F340" s="300"/>
      <c r="G340" s="300">
        <v>6.9799999998926046</v>
      </c>
      <c r="H340" s="300">
        <v>0.30200000000247557</v>
      </c>
      <c r="I340" s="300">
        <v>0.57799999999699747</v>
      </c>
      <c r="J340" s="300">
        <f t="shared" ref="J340:J341" si="895">SUM(G340:I340)</f>
        <v>7.8599999998920778</v>
      </c>
      <c r="K340" s="300"/>
      <c r="L340" s="300">
        <v>6.5429999999281341</v>
      </c>
      <c r="M340" s="300">
        <v>0.28000000000090502</v>
      </c>
      <c r="N340" s="300">
        <v>0.79200000000752568</v>
      </c>
      <c r="O340" s="300">
        <f t="shared" ref="O340:O341" si="896">SUM(L340:N340)</f>
        <v>7.6149999999365647</v>
      </c>
      <c r="P340" s="300"/>
      <c r="Q340" s="300">
        <v>7.0149999999043775</v>
      </c>
      <c r="R340" s="300">
        <v>0.30500000000162031</v>
      </c>
      <c r="S340" s="300">
        <v>0.87500000002493816</v>
      </c>
      <c r="T340" s="300">
        <f t="shared" ref="T340:T341" si="897">SUM(Q340:S340)</f>
        <v>8.1949999999309355</v>
      </c>
      <c r="U340" s="300"/>
      <c r="V340" s="300">
        <v>7.5499999998043705</v>
      </c>
      <c r="W340" s="300">
        <v>0.33400000000370678</v>
      </c>
      <c r="X340" s="300">
        <v>0.97300000001101206</v>
      </c>
      <c r="Y340" s="300">
        <f t="shared" ref="Y340:Y341" si="898">SUM(V340:X340)</f>
        <v>8.8569999998190898</v>
      </c>
    </row>
    <row r="341" spans="1:25" x14ac:dyDescent="0.2">
      <c r="A341" s="260" t="s">
        <v>354</v>
      </c>
      <c r="B341" s="300">
        <f>SUM(B339:B340)</f>
        <v>11.649999999854323</v>
      </c>
      <c r="C341" s="300">
        <f t="shared" ref="C341" si="899">SUM(C339:C340)</f>
        <v>1.1040000000090777</v>
      </c>
      <c r="D341" s="300">
        <f t="shared" ref="D341" si="900">SUM(D339:D340)</f>
        <v>1.481000000012594</v>
      </c>
      <c r="E341" s="300">
        <f t="shared" si="894"/>
        <v>14.234999999875996</v>
      </c>
      <c r="F341" s="300"/>
      <c r="G341" s="300">
        <f>SUM(G339:G340)</f>
        <v>10.39199999985048</v>
      </c>
      <c r="H341" s="300">
        <f t="shared" ref="H341" si="901">SUM(H339:H340)</f>
        <v>0.80700000001075645</v>
      </c>
      <c r="I341" s="300">
        <f t="shared" ref="I341" si="902">SUM(I339:I340)</f>
        <v>0.65899999999715131</v>
      </c>
      <c r="J341" s="300">
        <f t="shared" si="895"/>
        <v>11.857999999858388</v>
      </c>
      <c r="K341" s="300"/>
      <c r="L341" s="300">
        <f>SUM(L339:L340)</f>
        <v>10.467999999892324</v>
      </c>
      <c r="M341" s="300">
        <f t="shared" ref="M341" si="903">SUM(M339:M340)</f>
        <v>0.69800000000548712</v>
      </c>
      <c r="N341" s="300">
        <f t="shared" ref="N341" si="904">SUM(N339:N340)</f>
        <v>1.1730000000002256</v>
      </c>
      <c r="O341" s="300">
        <f t="shared" si="896"/>
        <v>12.338999999898038</v>
      </c>
      <c r="P341" s="300"/>
      <c r="Q341" s="300">
        <f>SUM(Q339:Q340)</f>
        <v>11.352999999980632</v>
      </c>
      <c r="R341" s="300">
        <f t="shared" ref="R341" si="905">SUM(R339:R340)</f>
        <v>0.75100000001150335</v>
      </c>
      <c r="S341" s="300">
        <f t="shared" ref="S341" si="906">SUM(S339:S340)</f>
        <v>1.2950000000224899</v>
      </c>
      <c r="T341" s="300">
        <f t="shared" si="897"/>
        <v>13.399000000014626</v>
      </c>
      <c r="U341" s="300"/>
      <c r="V341" s="300">
        <f>SUM(V339:V340)</f>
        <v>12.472999999817754</v>
      </c>
      <c r="W341" s="300">
        <f t="shared" ref="W341" si="907">SUM(W339:W340)</f>
        <v>0.80200000000488225</v>
      </c>
      <c r="X341" s="300">
        <f t="shared" ref="X341" si="908">SUM(X339:X340)</f>
        <v>1.417000000010352</v>
      </c>
      <c r="Y341" s="300">
        <f t="shared" si="898"/>
        <v>14.691999999832989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45.290999999481983</v>
      </c>
      <c r="C344" s="300">
        <f t="shared" ref="C344:D344" si="909">SUM(C329,C334,C339)</f>
        <v>12.227999999901009</v>
      </c>
      <c r="D344" s="300">
        <f t="shared" si="909"/>
        <v>5.4300000000189002</v>
      </c>
      <c r="E344" s="300">
        <f>SUM(B344:D344)</f>
        <v>62.948999999401892</v>
      </c>
      <c r="F344" s="300"/>
      <c r="G344" s="300">
        <f>SUM(G329,G334,G339)</f>
        <v>42.412999999201894</v>
      </c>
      <c r="H344" s="300">
        <f t="shared" ref="H344:I344" si="910">SUM(H329,H334,H339)</f>
        <v>15.698999999732266</v>
      </c>
      <c r="I344" s="300">
        <f t="shared" si="910"/>
        <v>1.2789999999887303</v>
      </c>
      <c r="J344" s="300">
        <f>SUM(G344:I344)</f>
        <v>59.390999998922887</v>
      </c>
      <c r="K344" s="300"/>
      <c r="L344" s="300">
        <f>SUM(L329,L334,L339)</f>
        <v>48.794999999352697</v>
      </c>
      <c r="M344" s="300">
        <f t="shared" ref="M344:N344" si="911">SUM(M329,M334,M339)</f>
        <v>13.00899999982097</v>
      </c>
      <c r="N344" s="300">
        <f t="shared" si="911"/>
        <v>6.9719999998147326</v>
      </c>
      <c r="O344" s="300">
        <f>SUM(L344:N344)</f>
        <v>68.775999998988397</v>
      </c>
      <c r="P344" s="300"/>
      <c r="Q344" s="300">
        <f>SUM(Q329,Q334,Q339)</f>
        <v>53.928000000811721</v>
      </c>
      <c r="R344" s="300">
        <f t="shared" ref="R344:S344" si="912">SUM(R329,R334,R339)</f>
        <v>13.855999999713219</v>
      </c>
      <c r="S344" s="300">
        <f t="shared" si="912"/>
        <v>7.6479999998335817</v>
      </c>
      <c r="T344" s="300">
        <f>SUM(Q344:S344)</f>
        <v>75.432000000358528</v>
      </c>
      <c r="U344" s="300"/>
      <c r="V344" s="300">
        <f>SUM(V329,V334,V339)</f>
        <v>61.198000000118725</v>
      </c>
      <c r="W344" s="300">
        <f t="shared" ref="W344:X344" si="913">SUM(W329,W334,W339)</f>
        <v>14.561999999989963</v>
      </c>
      <c r="X344" s="300">
        <f t="shared" si="913"/>
        <v>8.3499999999812911</v>
      </c>
      <c r="Y344" s="300">
        <f>SUM(V344:X344)</f>
        <v>84.110000000089983</v>
      </c>
    </row>
    <row r="345" spans="1:25" x14ac:dyDescent="0.2">
      <c r="A345" s="260" t="s">
        <v>355</v>
      </c>
      <c r="B345" s="300">
        <f>SUM(B330,B335,B340)</f>
        <v>149.17099999754274</v>
      </c>
      <c r="C345" s="300">
        <f t="shared" ref="C345:D345" si="914">SUM(C330,C335,C340)</f>
        <v>7.6629999999023655</v>
      </c>
      <c r="D345" s="300">
        <f t="shared" si="914"/>
        <v>24.04900000014749</v>
      </c>
      <c r="E345" s="300">
        <f t="shared" ref="E345:E346" si="915">SUM(B345:D345)</f>
        <v>180.88299999759258</v>
      </c>
      <c r="F345" s="300"/>
      <c r="G345" s="300">
        <f>SUM(G330,G335,G340)</f>
        <v>150.07899999745035</v>
      </c>
      <c r="H345" s="300">
        <f t="shared" ref="H345:I345" si="916">SUM(H330,H335,H340)</f>
        <v>11.456999999819031</v>
      </c>
      <c r="I345" s="300">
        <f t="shared" si="916"/>
        <v>13.390999999892411</v>
      </c>
      <c r="J345" s="300">
        <f t="shared" ref="J345:J346" si="917">SUM(G345:I345)</f>
        <v>174.9269999971618</v>
      </c>
      <c r="K345" s="300"/>
      <c r="L345" s="300">
        <f>SUM(L330,L335,L340)</f>
        <v>140.6989999983048</v>
      </c>
      <c r="M345" s="300">
        <f t="shared" ref="M345:N345" si="918">SUM(M330,M335,M340)</f>
        <v>10.636999999965886</v>
      </c>
      <c r="N345" s="300">
        <f t="shared" si="918"/>
        <v>18.358000000128875</v>
      </c>
      <c r="O345" s="300">
        <f t="shared" ref="O345:O346" si="919">SUM(L345:N345)</f>
        <v>169.69399999839956</v>
      </c>
      <c r="P345" s="300"/>
      <c r="Q345" s="300">
        <f>SUM(Q330,Q335,Q340)</f>
        <v>150.84499999778123</v>
      </c>
      <c r="R345" s="300">
        <f t="shared" ref="R345:S345" si="920">SUM(R330,R335,R340)</f>
        <v>11.576999999909985</v>
      </c>
      <c r="S345" s="300">
        <f t="shared" si="920"/>
        <v>20.283000000495914</v>
      </c>
      <c r="T345" s="300">
        <f t="shared" ref="T345:T346" si="921">SUM(Q345:S345)</f>
        <v>182.70499999818713</v>
      </c>
      <c r="U345" s="300"/>
      <c r="V345" s="300">
        <f>SUM(V330,V335,V340)</f>
        <v>162.34999999556436</v>
      </c>
      <c r="W345" s="300">
        <f t="shared" ref="W345:X345" si="922">SUM(W330,W335,W340)</f>
        <v>12.694999999827813</v>
      </c>
      <c r="X345" s="300">
        <f t="shared" si="922"/>
        <v>22.560000000086088</v>
      </c>
      <c r="Y345" s="300">
        <f t="shared" ref="Y345:Y346" si="923">SUM(V345:X345)</f>
        <v>197.60499999547827</v>
      </c>
    </row>
    <row r="346" spans="1:25" x14ac:dyDescent="0.2">
      <c r="A346" s="264" t="s">
        <v>354</v>
      </c>
      <c r="B346" s="301">
        <f>SUM(B344:B345)</f>
        <v>194.46199999702472</v>
      </c>
      <c r="C346" s="301">
        <f t="shared" ref="C346" si="924">SUM(C344:C345)</f>
        <v>19.890999999803373</v>
      </c>
      <c r="D346" s="301">
        <f t="shared" ref="D346" si="925">SUM(D344:D345)</f>
        <v>29.479000000166391</v>
      </c>
      <c r="E346" s="301">
        <f t="shared" si="915"/>
        <v>243.83199999699448</v>
      </c>
      <c r="F346" s="301"/>
      <c r="G346" s="301">
        <f>SUM(G344:G345)</f>
        <v>192.49199999665225</v>
      </c>
      <c r="H346" s="301">
        <f t="shared" ref="H346" si="926">SUM(H344:H345)</f>
        <v>27.155999999551298</v>
      </c>
      <c r="I346" s="301">
        <f t="shared" ref="I346" si="927">SUM(I344:I345)</f>
        <v>14.669999999881142</v>
      </c>
      <c r="J346" s="301">
        <f t="shared" si="917"/>
        <v>234.31799999608472</v>
      </c>
      <c r="K346" s="301"/>
      <c r="L346" s="301">
        <f>SUM(L344:L345)</f>
        <v>189.49399999765751</v>
      </c>
      <c r="M346" s="301">
        <f t="shared" ref="M346" si="928">SUM(M344:M345)</f>
        <v>23.645999999786856</v>
      </c>
      <c r="N346" s="301">
        <f t="shared" ref="N346" si="929">SUM(N344:N345)</f>
        <v>25.32999999994361</v>
      </c>
      <c r="O346" s="301">
        <f t="shared" si="919"/>
        <v>238.46999999738796</v>
      </c>
      <c r="P346" s="301"/>
      <c r="Q346" s="301">
        <f>SUM(Q344:Q345)</f>
        <v>204.77299999859295</v>
      </c>
      <c r="R346" s="301">
        <f t="shared" ref="R346" si="930">SUM(R344:R345)</f>
        <v>25.432999999623206</v>
      </c>
      <c r="S346" s="301">
        <f t="shared" ref="S346" si="931">SUM(S344:S345)</f>
        <v>27.931000000329497</v>
      </c>
      <c r="T346" s="301">
        <f t="shared" si="921"/>
        <v>258.13699999854566</v>
      </c>
      <c r="U346" s="301"/>
      <c r="V346" s="301">
        <f>SUM(V344:V345)</f>
        <v>223.54799999568309</v>
      </c>
      <c r="W346" s="301">
        <f t="shared" ref="W346" si="932">SUM(W344:W345)</f>
        <v>27.256999999817776</v>
      </c>
      <c r="X346" s="301">
        <f t="shared" ref="X346" si="933">SUM(X344:X345)</f>
        <v>30.910000000067377</v>
      </c>
      <c r="Y346" s="301">
        <f t="shared" si="923"/>
        <v>281.71499999556823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15.084999999841356</v>
      </c>
      <c r="C354" s="300">
        <v>7.3610000000465083</v>
      </c>
      <c r="D354" s="300">
        <v>1.3360000000266052</v>
      </c>
      <c r="E354" s="300">
        <f>SUM(B354:D354)</f>
        <v>23.781999999914468</v>
      </c>
      <c r="F354" s="300"/>
      <c r="G354" s="300">
        <v>16.453999999663612</v>
      </c>
      <c r="H354" s="300">
        <v>6.5450000000782902</v>
      </c>
      <c r="I354" s="300">
        <v>0.56700000001098139</v>
      </c>
      <c r="J354" s="300">
        <f>SUM(G354:I354)</f>
        <v>23.565999999752883</v>
      </c>
      <c r="K354" s="300"/>
      <c r="L354" s="300">
        <v>15.978999999754278</v>
      </c>
      <c r="M354" s="300">
        <v>5.7950000000532942</v>
      </c>
      <c r="N354" s="300">
        <v>0.45499999999182034</v>
      </c>
      <c r="O354" s="300">
        <f>SUM(L354:N354)</f>
        <v>22.228999999799392</v>
      </c>
      <c r="P354" s="300"/>
      <c r="Q354" s="300">
        <v>15.452000000166436</v>
      </c>
      <c r="R354" s="300">
        <v>5.5440000000949858</v>
      </c>
      <c r="S354" s="300">
        <v>0.42099999999992704</v>
      </c>
      <c r="T354" s="300">
        <f>SUM(Q354:S354)</f>
        <v>21.41700000026135</v>
      </c>
      <c r="U354" s="300"/>
      <c r="V354" s="300">
        <v>14.167999999950407</v>
      </c>
      <c r="W354" s="300">
        <v>5.0359999999865828</v>
      </c>
      <c r="X354" s="300">
        <v>0.39099999999907187</v>
      </c>
      <c r="Y354" s="300">
        <f>SUM(V354:X354)</f>
        <v>19.594999999936061</v>
      </c>
    </row>
    <row r="355" spans="1:25" x14ac:dyDescent="0.2">
      <c r="A355" s="260" t="s">
        <v>355</v>
      </c>
      <c r="B355" s="300">
        <v>20.449999999723303</v>
      </c>
      <c r="C355" s="300">
        <v>0.81399999999961348</v>
      </c>
      <c r="D355" s="300">
        <v>3.1810000000385186</v>
      </c>
      <c r="E355" s="300">
        <f t="shared" ref="E355:E356" si="934">SUM(B355:D355)</f>
        <v>24.444999999761436</v>
      </c>
      <c r="F355" s="300"/>
      <c r="G355" s="300">
        <v>19.512999999738177</v>
      </c>
      <c r="H355" s="300">
        <v>0.72100000000112796</v>
      </c>
      <c r="I355" s="300">
        <v>1.973999999990367</v>
      </c>
      <c r="J355" s="300">
        <f t="shared" ref="J355:J356" si="935">SUM(G355:I355)</f>
        <v>22.207999999729672</v>
      </c>
      <c r="K355" s="300"/>
      <c r="L355" s="300">
        <v>19.636999999801294</v>
      </c>
      <c r="M355" s="300">
        <v>0.86800000000194644</v>
      </c>
      <c r="N355" s="300">
        <v>2.3110000000294941</v>
      </c>
      <c r="O355" s="300">
        <f t="shared" ref="O355:O356" si="936">SUM(L355:N355)</f>
        <v>22.815999999832734</v>
      </c>
      <c r="P355" s="300"/>
      <c r="Q355" s="300">
        <v>19.069999999798416</v>
      </c>
      <c r="R355" s="300">
        <v>0.87800000000522782</v>
      </c>
      <c r="S355" s="300">
        <v>2.2090000000886172</v>
      </c>
      <c r="T355" s="300">
        <f t="shared" ref="T355:T356" si="937">SUM(Q355:S355)</f>
        <v>22.15699999989226</v>
      </c>
      <c r="U355" s="300"/>
      <c r="V355" s="300">
        <v>17.541999999573822</v>
      </c>
      <c r="W355" s="300">
        <v>0.86300000001549904</v>
      </c>
      <c r="X355" s="300">
        <v>2.1120000000476815</v>
      </c>
      <c r="Y355" s="300">
        <f t="shared" ref="Y355:Y356" si="938">SUM(V355:X355)</f>
        <v>20.516999999637004</v>
      </c>
    </row>
    <row r="356" spans="1:25" x14ac:dyDescent="0.2">
      <c r="A356" s="260" t="s">
        <v>354</v>
      </c>
      <c r="B356" s="300">
        <f>SUM(B354:B355)</f>
        <v>35.534999999564661</v>
      </c>
      <c r="C356" s="300">
        <f t="shared" ref="C356" si="939">SUM(C354:C355)</f>
        <v>8.175000000046122</v>
      </c>
      <c r="D356" s="300">
        <f t="shared" ref="D356" si="940">SUM(D354:D355)</f>
        <v>4.5170000000651243</v>
      </c>
      <c r="E356" s="300">
        <f t="shared" si="934"/>
        <v>48.226999999675911</v>
      </c>
      <c r="F356" s="300"/>
      <c r="G356" s="300">
        <f>SUM(G354:G355)</f>
        <v>35.966999999401793</v>
      </c>
      <c r="H356" s="300">
        <f t="shared" ref="H356" si="941">SUM(H354:H355)</f>
        <v>7.2660000000794183</v>
      </c>
      <c r="I356" s="300">
        <f t="shared" ref="I356" si="942">SUM(I354:I355)</f>
        <v>2.5410000000013486</v>
      </c>
      <c r="J356" s="300">
        <f t="shared" si="935"/>
        <v>45.773999999482555</v>
      </c>
      <c r="K356" s="300"/>
      <c r="L356" s="300">
        <f>SUM(L354:L355)</f>
        <v>35.615999999555569</v>
      </c>
      <c r="M356" s="300">
        <f t="shared" ref="M356" si="943">SUM(M354:M355)</f>
        <v>6.6630000000552405</v>
      </c>
      <c r="N356" s="300">
        <f t="shared" ref="N356" si="944">SUM(N354:N355)</f>
        <v>2.7660000000213145</v>
      </c>
      <c r="O356" s="300">
        <f t="shared" si="936"/>
        <v>45.044999999632125</v>
      </c>
      <c r="P356" s="300"/>
      <c r="Q356" s="300">
        <f>SUM(Q354:Q355)</f>
        <v>34.521999999964848</v>
      </c>
      <c r="R356" s="300">
        <f t="shared" ref="R356" si="945">SUM(R354:R355)</f>
        <v>6.4220000001002138</v>
      </c>
      <c r="S356" s="300">
        <f t="shared" ref="S356" si="946">SUM(S354:S355)</f>
        <v>2.6300000000885442</v>
      </c>
      <c r="T356" s="300">
        <f t="shared" si="937"/>
        <v>43.574000000153603</v>
      </c>
      <c r="U356" s="300"/>
      <c r="V356" s="300">
        <f>SUM(V354:V355)</f>
        <v>31.709999999524229</v>
      </c>
      <c r="W356" s="300">
        <f t="shared" ref="W356" si="947">SUM(W354:W355)</f>
        <v>5.8990000000020819</v>
      </c>
      <c r="X356" s="300">
        <f t="shared" ref="X356" si="948">SUM(X354:X355)</f>
        <v>2.5030000000467534</v>
      </c>
      <c r="Y356" s="300">
        <f t="shared" si="938"/>
        <v>40.111999999573065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14.845999999864132</v>
      </c>
      <c r="C359" s="300">
        <v>2.5170000000113122</v>
      </c>
      <c r="D359" s="300">
        <v>0.1390000000007641</v>
      </c>
      <c r="E359" s="300">
        <f>SUM(B359:D359)</f>
        <v>17.501999999876208</v>
      </c>
      <c r="F359" s="300"/>
      <c r="G359" s="300">
        <v>12.318999999780813</v>
      </c>
      <c r="H359" s="300">
        <v>1.8010000000122195</v>
      </c>
      <c r="I359" s="300">
        <v>0.11699999999982288</v>
      </c>
      <c r="J359" s="300">
        <f>SUM(G359:I359)</f>
        <v>14.236999999792856</v>
      </c>
      <c r="K359" s="300"/>
      <c r="L359" s="300">
        <v>11.962999999839273</v>
      </c>
      <c r="M359" s="300">
        <v>1.5940000000088199</v>
      </c>
      <c r="N359" s="300">
        <v>0.16199999999744494</v>
      </c>
      <c r="O359" s="300">
        <f>SUM(L359:N359)</f>
        <v>13.718999999845536</v>
      </c>
      <c r="P359" s="300"/>
      <c r="Q359" s="300">
        <v>11.569000000095501</v>
      </c>
      <c r="R359" s="300">
        <v>1.5250000000148123</v>
      </c>
      <c r="S359" s="300">
        <v>0.13699999999835005</v>
      </c>
      <c r="T359" s="300">
        <f>SUM(Q359:S359)</f>
        <v>13.231000000108663</v>
      </c>
      <c r="U359" s="300"/>
      <c r="V359" s="300">
        <v>10.60799999996822</v>
      </c>
      <c r="W359" s="300">
        <v>1.3859999999966028</v>
      </c>
      <c r="X359" s="300">
        <v>0.1009999999997491</v>
      </c>
      <c r="Y359" s="300">
        <f>SUM(V359:X359)</f>
        <v>12.094999999964571</v>
      </c>
    </row>
    <row r="360" spans="1:25" x14ac:dyDescent="0.2">
      <c r="A360" s="260" t="s">
        <v>355</v>
      </c>
      <c r="B360" s="300">
        <v>12.304999999863975</v>
      </c>
      <c r="C360" s="300">
        <v>0.35600000000081028</v>
      </c>
      <c r="D360" s="300">
        <v>1.9830000000180192</v>
      </c>
      <c r="E360" s="300">
        <f t="shared" ref="E360:E361" si="949">SUM(B360:D360)</f>
        <v>14.643999999882805</v>
      </c>
      <c r="F360" s="300"/>
      <c r="G360" s="300">
        <v>8.9319999999021569</v>
      </c>
      <c r="H360" s="300">
        <v>0.25400000000091794</v>
      </c>
      <c r="I360" s="300">
        <v>0.96599999999722419</v>
      </c>
      <c r="J360" s="300">
        <f t="shared" ref="J360:J361" si="950">SUM(G360:I360)</f>
        <v>10.151999999900299</v>
      </c>
      <c r="K360" s="300"/>
      <c r="L360" s="300">
        <v>8.9879999999246074</v>
      </c>
      <c r="M360" s="300">
        <v>0.30500000000121352</v>
      </c>
      <c r="N360" s="300">
        <v>1.0500000000053475</v>
      </c>
      <c r="O360" s="300">
        <f t="shared" ref="O360:O361" si="951">SUM(L360:N360)</f>
        <v>10.342999999931168</v>
      </c>
      <c r="P360" s="300"/>
      <c r="Q360" s="300">
        <v>8.728999999927689</v>
      </c>
      <c r="R360" s="300">
        <v>0.30900000000226358</v>
      </c>
      <c r="S360" s="300">
        <v>0.92800000001746386</v>
      </c>
      <c r="T360" s="300">
        <f t="shared" ref="T360:T361" si="952">SUM(Q360:S360)</f>
        <v>9.9659999999474174</v>
      </c>
      <c r="U360" s="300"/>
      <c r="V360" s="300">
        <v>8.0299999998502756</v>
      </c>
      <c r="W360" s="300">
        <v>0.30400000000523314</v>
      </c>
      <c r="X360" s="300">
        <v>0.7320000000040523</v>
      </c>
      <c r="Y360" s="300">
        <f t="shared" ref="Y360:Y361" si="953">SUM(V360:X360)</f>
        <v>9.065999999859562</v>
      </c>
    </row>
    <row r="361" spans="1:25" x14ac:dyDescent="0.2">
      <c r="A361" s="260" t="s">
        <v>354</v>
      </c>
      <c r="B361" s="300">
        <f>SUM(B359:B360)</f>
        <v>27.150999999728107</v>
      </c>
      <c r="C361" s="300">
        <f t="shared" ref="C361" si="954">SUM(C359:C360)</f>
        <v>2.8730000000121225</v>
      </c>
      <c r="D361" s="300">
        <f t="shared" ref="D361" si="955">SUM(D359:D360)</f>
        <v>2.1220000000187835</v>
      </c>
      <c r="E361" s="300">
        <f t="shared" si="949"/>
        <v>32.145999999759013</v>
      </c>
      <c r="F361" s="300"/>
      <c r="G361" s="300">
        <f>SUM(G359:G360)</f>
        <v>21.250999999682968</v>
      </c>
      <c r="H361" s="300">
        <f t="shared" ref="H361" si="956">SUM(H359:H360)</f>
        <v>2.0550000000131377</v>
      </c>
      <c r="I361" s="300">
        <f t="shared" ref="I361" si="957">SUM(I359:I360)</f>
        <v>1.082999999997047</v>
      </c>
      <c r="J361" s="300">
        <f t="shared" si="950"/>
        <v>24.388999999693151</v>
      </c>
      <c r="K361" s="300"/>
      <c r="L361" s="300">
        <f>SUM(L359:L360)</f>
        <v>20.95099999976388</v>
      </c>
      <c r="M361" s="300">
        <f t="shared" ref="M361" si="958">SUM(M359:M360)</f>
        <v>1.8990000000100333</v>
      </c>
      <c r="N361" s="300">
        <f t="shared" ref="N361" si="959">SUM(N359:N360)</f>
        <v>1.2120000000027924</v>
      </c>
      <c r="O361" s="300">
        <f t="shared" si="951"/>
        <v>24.061999999776706</v>
      </c>
      <c r="P361" s="300"/>
      <c r="Q361" s="300">
        <f>SUM(Q359:Q360)</f>
        <v>20.29800000002319</v>
      </c>
      <c r="R361" s="300">
        <f t="shared" ref="R361" si="960">SUM(R359:R360)</f>
        <v>1.8340000000170757</v>
      </c>
      <c r="S361" s="300">
        <f t="shared" ref="S361" si="961">SUM(S359:S360)</f>
        <v>1.065000000015814</v>
      </c>
      <c r="T361" s="300">
        <f t="shared" si="952"/>
        <v>23.197000000056079</v>
      </c>
      <c r="U361" s="300"/>
      <c r="V361" s="300">
        <f>SUM(V359:V360)</f>
        <v>18.637999999818497</v>
      </c>
      <c r="W361" s="300">
        <f t="shared" ref="W361" si="962">SUM(W359:W360)</f>
        <v>1.690000000001836</v>
      </c>
      <c r="X361" s="300">
        <f t="shared" ref="X361" si="963">SUM(X359:X360)</f>
        <v>0.83300000000380137</v>
      </c>
      <c r="Y361" s="300">
        <f t="shared" si="953"/>
        <v>21.160999999824131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14.406999999835705</v>
      </c>
      <c r="C364" s="300">
        <v>6.2390000000187209</v>
      </c>
      <c r="D364" s="300">
        <v>3.0070000000297297</v>
      </c>
      <c r="E364" s="300">
        <f>SUM(B364:D364)</f>
        <v>23.652999999884155</v>
      </c>
      <c r="F364" s="300"/>
      <c r="G364" s="300">
        <v>17.859999999587732</v>
      </c>
      <c r="H364" s="300">
        <v>6.0690000000362936</v>
      </c>
      <c r="I364" s="300">
        <v>4.2610000000268133</v>
      </c>
      <c r="J364" s="300">
        <f>SUM(G364:I364)</f>
        <v>28.189999999650837</v>
      </c>
      <c r="K364" s="300"/>
      <c r="L364" s="300">
        <v>17.343999999707709</v>
      </c>
      <c r="M364" s="300">
        <v>5.3730000000215989</v>
      </c>
      <c r="N364" s="300">
        <v>1.8789999999753686</v>
      </c>
      <c r="O364" s="300">
        <f>SUM(L364:N364)</f>
        <v>24.595999999704674</v>
      </c>
      <c r="P364" s="300"/>
      <c r="Q364" s="300">
        <v>16.772000000098732</v>
      </c>
      <c r="R364" s="300">
        <v>5.1400000000308212</v>
      </c>
      <c r="S364" s="300">
        <v>1.9639999999894378</v>
      </c>
      <c r="T364" s="300">
        <f>SUM(Q364:S364)</f>
        <v>23.876000000118989</v>
      </c>
      <c r="U364" s="300"/>
      <c r="V364" s="300">
        <v>15.378999999946657</v>
      </c>
      <c r="W364" s="300">
        <v>4.669999999988403</v>
      </c>
      <c r="X364" s="300">
        <v>1.862999999993959</v>
      </c>
      <c r="Y364" s="300">
        <f>SUM(V364:X364)</f>
        <v>21.911999999929019</v>
      </c>
    </row>
    <row r="365" spans="1:25" x14ac:dyDescent="0.2">
      <c r="A365" s="260" t="s">
        <v>355</v>
      </c>
      <c r="B365" s="300">
        <v>24.122999999662696</v>
      </c>
      <c r="C365" s="300">
        <v>1.0239999999990044</v>
      </c>
      <c r="D365" s="300">
        <v>4.5780000000523673</v>
      </c>
      <c r="E365" s="300">
        <f t="shared" ref="E365:E366" si="964">SUM(B365:D365)</f>
        <v>29.724999999714068</v>
      </c>
      <c r="F365" s="300"/>
      <c r="G365" s="300">
        <v>26.158999999635913</v>
      </c>
      <c r="H365" s="300">
        <v>0.99300000000080024</v>
      </c>
      <c r="I365" s="300">
        <v>3.2499999999787228</v>
      </c>
      <c r="J365" s="300">
        <f t="shared" ref="J365:J366" si="965">SUM(G365:I365)</f>
        <v>30.401999999615438</v>
      </c>
      <c r="K365" s="300"/>
      <c r="L365" s="300">
        <v>26.324999999726852</v>
      </c>
      <c r="M365" s="300">
        <v>1.1950000000032901</v>
      </c>
      <c r="N365" s="300">
        <v>8.6960000001225506</v>
      </c>
      <c r="O365" s="300">
        <f t="shared" ref="O365:O366" si="966">SUM(L365:N365)</f>
        <v>36.215999999852691</v>
      </c>
      <c r="P365" s="300"/>
      <c r="Q365" s="300">
        <v>25.564999999708832</v>
      </c>
      <c r="R365" s="300">
        <v>1.2090000000069774</v>
      </c>
      <c r="S365" s="300">
        <v>9.1590000003868344</v>
      </c>
      <c r="T365" s="300">
        <f t="shared" ref="T365:T366" si="967">SUM(Q365:S365)</f>
        <v>35.933000000102645</v>
      </c>
      <c r="U365" s="300"/>
      <c r="V365" s="300">
        <v>23.516999999390915</v>
      </c>
      <c r="W365" s="300">
        <v>1.1880000000184681</v>
      </c>
      <c r="X365" s="300">
        <v>8.9230000002194387</v>
      </c>
      <c r="Y365" s="300">
        <f t="shared" ref="Y365:Y366" si="968">SUM(V365:X365)</f>
        <v>33.627999999628827</v>
      </c>
    </row>
    <row r="366" spans="1:25" x14ac:dyDescent="0.2">
      <c r="A366" s="260" t="s">
        <v>354</v>
      </c>
      <c r="B366" s="300">
        <f>SUM(B364:B365)</f>
        <v>38.529999999498401</v>
      </c>
      <c r="C366" s="300">
        <f t="shared" ref="C366" si="969">SUM(C364:C365)</f>
        <v>7.2630000000177253</v>
      </c>
      <c r="D366" s="300">
        <f t="shared" ref="D366" si="970">SUM(D364:D365)</f>
        <v>7.585000000082097</v>
      </c>
      <c r="E366" s="300">
        <f t="shared" si="964"/>
        <v>53.377999999598224</v>
      </c>
      <c r="F366" s="300"/>
      <c r="G366" s="300">
        <f>SUM(G364:G365)</f>
        <v>44.018999999223645</v>
      </c>
      <c r="H366" s="300">
        <f t="shared" ref="H366" si="971">SUM(H364:H365)</f>
        <v>7.0620000000370942</v>
      </c>
      <c r="I366" s="300">
        <f t="shared" ref="I366" si="972">SUM(I364:I365)</f>
        <v>7.5110000000055361</v>
      </c>
      <c r="J366" s="300">
        <f t="shared" si="965"/>
        <v>58.591999999266278</v>
      </c>
      <c r="K366" s="300"/>
      <c r="L366" s="300">
        <f>SUM(L364:L365)</f>
        <v>43.668999999434561</v>
      </c>
      <c r="M366" s="300">
        <f t="shared" ref="M366" si="973">SUM(M364:M365)</f>
        <v>6.568000000024889</v>
      </c>
      <c r="N366" s="300">
        <f t="shared" ref="N366" si="974">SUM(N364:N365)</f>
        <v>10.575000000097919</v>
      </c>
      <c r="O366" s="300">
        <f t="shared" si="966"/>
        <v>60.811999999557372</v>
      </c>
      <c r="P366" s="300"/>
      <c r="Q366" s="300">
        <f>SUM(Q364:Q365)</f>
        <v>42.33699999980756</v>
      </c>
      <c r="R366" s="300">
        <f t="shared" ref="R366" si="975">SUM(R364:R365)</f>
        <v>6.3490000000377984</v>
      </c>
      <c r="S366" s="300">
        <f t="shared" ref="S366" si="976">SUM(S364:S365)</f>
        <v>11.123000000376273</v>
      </c>
      <c r="T366" s="300">
        <f t="shared" si="967"/>
        <v>59.80900000022163</v>
      </c>
      <c r="U366" s="300"/>
      <c r="V366" s="300">
        <f>SUM(V364:V365)</f>
        <v>38.895999999337576</v>
      </c>
      <c r="W366" s="300">
        <f t="shared" ref="W366" si="977">SUM(W364:W365)</f>
        <v>5.8580000000068715</v>
      </c>
      <c r="X366" s="300">
        <f t="shared" ref="X366" si="978">SUM(X364:X365)</f>
        <v>10.786000000213399</v>
      </c>
      <c r="Y366" s="300">
        <f t="shared" si="968"/>
        <v>55.539999999557843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44.337999999541196</v>
      </c>
      <c r="C369" s="300">
        <f t="shared" ref="C369:D369" si="979">SUM(C354,C359,C364)</f>
        <v>16.117000000076541</v>
      </c>
      <c r="D369" s="300">
        <f t="shared" si="979"/>
        <v>4.4820000000570985</v>
      </c>
      <c r="E369" s="300">
        <f>SUM(B369:D369)</f>
        <v>64.936999999674839</v>
      </c>
      <c r="F369" s="300"/>
      <c r="G369" s="300">
        <f>SUM(G354,G359,G364)</f>
        <v>46.632999999032151</v>
      </c>
      <c r="H369" s="300">
        <f t="shared" ref="H369:I369" si="980">SUM(H354,H359,H364)</f>
        <v>14.415000000126803</v>
      </c>
      <c r="I369" s="300">
        <f t="shared" si="980"/>
        <v>4.9450000000376173</v>
      </c>
      <c r="J369" s="300">
        <f>SUM(G369:I369)</f>
        <v>65.99299999919657</v>
      </c>
      <c r="K369" s="300"/>
      <c r="L369" s="300">
        <f>SUM(L354,L359,L364)</f>
        <v>45.285999999301254</v>
      </c>
      <c r="M369" s="300">
        <f t="shared" ref="M369:N369" si="981">SUM(M354,M359,M364)</f>
        <v>12.762000000083713</v>
      </c>
      <c r="N369" s="300">
        <f t="shared" si="981"/>
        <v>2.4959999999646341</v>
      </c>
      <c r="O369" s="300">
        <f>SUM(L369:N369)</f>
        <v>60.543999999349602</v>
      </c>
      <c r="P369" s="300"/>
      <c r="Q369" s="300">
        <f>SUM(Q354,Q359,Q364)</f>
        <v>43.793000000360664</v>
      </c>
      <c r="R369" s="300">
        <f t="shared" ref="R369:S369" si="982">SUM(R354,R359,R364)</f>
        <v>12.20900000014062</v>
      </c>
      <c r="S369" s="300">
        <f t="shared" si="982"/>
        <v>2.521999999987715</v>
      </c>
      <c r="T369" s="300">
        <f>SUM(Q369:S369)</f>
        <v>58.524000000488996</v>
      </c>
      <c r="U369" s="300"/>
      <c r="V369" s="300">
        <f>SUM(V354,V359,V364)</f>
        <v>40.154999999865282</v>
      </c>
      <c r="W369" s="300">
        <f t="shared" ref="W369:X369" si="983">SUM(W354,W359,W364)</f>
        <v>11.091999999971588</v>
      </c>
      <c r="X369" s="300">
        <f t="shared" si="983"/>
        <v>2.35499999999278</v>
      </c>
      <c r="Y369" s="300">
        <f>SUM(V369:X369)</f>
        <v>53.601999999829651</v>
      </c>
    </row>
    <row r="370" spans="1:25" x14ac:dyDescent="0.2">
      <c r="A370" s="260" t="s">
        <v>355</v>
      </c>
      <c r="B370" s="300">
        <f>SUM(B355,B360,B365)</f>
        <v>56.877999999249973</v>
      </c>
      <c r="C370" s="300">
        <f t="shared" ref="C370:D370" si="984">SUM(C355,C360,C365)</f>
        <v>2.193999999999428</v>
      </c>
      <c r="D370" s="300">
        <f t="shared" si="984"/>
        <v>9.7420000001089058</v>
      </c>
      <c r="E370" s="300">
        <f t="shared" ref="E370:E371" si="985">SUM(B370:D370)</f>
        <v>68.813999999358302</v>
      </c>
      <c r="F370" s="300"/>
      <c r="G370" s="300">
        <f>SUM(G355,G360,G365)</f>
        <v>54.603999999276247</v>
      </c>
      <c r="H370" s="300">
        <f t="shared" ref="H370:I370" si="986">SUM(H355,H360,H365)</f>
        <v>1.9680000000028461</v>
      </c>
      <c r="I370" s="300">
        <f t="shared" si="986"/>
        <v>6.1899999999663144</v>
      </c>
      <c r="J370" s="300">
        <f t="shared" ref="J370:J371" si="987">SUM(G370:I370)</f>
        <v>62.761999999245404</v>
      </c>
      <c r="K370" s="300"/>
      <c r="L370" s="300">
        <f>SUM(L355,L360,L365)</f>
        <v>54.949999999452757</v>
      </c>
      <c r="M370" s="300">
        <f t="shared" ref="M370:N370" si="988">SUM(M355,M360,M365)</f>
        <v>2.3680000000064503</v>
      </c>
      <c r="N370" s="300">
        <f t="shared" si="988"/>
        <v>12.057000000157393</v>
      </c>
      <c r="O370" s="300">
        <f t="shared" ref="O370:O371" si="989">SUM(L370:N370)</f>
        <v>69.374999999616591</v>
      </c>
      <c r="P370" s="300"/>
      <c r="Q370" s="300">
        <f>SUM(Q355,Q360,Q365)</f>
        <v>53.363999999434938</v>
      </c>
      <c r="R370" s="300">
        <f t="shared" ref="R370:S370" si="990">SUM(R355,R360,R365)</f>
        <v>2.3960000000144688</v>
      </c>
      <c r="S370" s="300">
        <f t="shared" si="990"/>
        <v>12.296000000492915</v>
      </c>
      <c r="T370" s="300">
        <f t="shared" ref="T370:T371" si="991">SUM(Q370:S370)</f>
        <v>68.055999999942316</v>
      </c>
      <c r="U370" s="300"/>
      <c r="V370" s="300">
        <f>SUM(V355,V360,V365)</f>
        <v>49.088999998815012</v>
      </c>
      <c r="W370" s="300">
        <f t="shared" ref="W370:X370" si="992">SUM(W355,W360,W365)</f>
        <v>2.3550000000392002</v>
      </c>
      <c r="X370" s="300">
        <f t="shared" si="992"/>
        <v>11.767000000271173</v>
      </c>
      <c r="Y370" s="300">
        <f t="shared" ref="Y370:Y371" si="993">SUM(V370:X370)</f>
        <v>63.210999999125384</v>
      </c>
    </row>
    <row r="371" spans="1:25" x14ac:dyDescent="0.2">
      <c r="A371" s="264" t="s">
        <v>354</v>
      </c>
      <c r="B371" s="301">
        <f>SUM(B369:B370)</f>
        <v>101.21599999879118</v>
      </c>
      <c r="C371" s="301">
        <f t="shared" ref="C371" si="994">SUM(C369:C370)</f>
        <v>18.311000000075968</v>
      </c>
      <c r="D371" s="301">
        <f t="shared" ref="D371" si="995">SUM(D369:D370)</f>
        <v>14.224000000166004</v>
      </c>
      <c r="E371" s="301">
        <f t="shared" si="985"/>
        <v>133.75099999903316</v>
      </c>
      <c r="F371" s="301"/>
      <c r="G371" s="301">
        <f>SUM(G369:G370)</f>
        <v>101.23699999830839</v>
      </c>
      <c r="H371" s="301">
        <f t="shared" ref="H371" si="996">SUM(H369:H370)</f>
        <v>16.383000000129648</v>
      </c>
      <c r="I371" s="301">
        <f t="shared" ref="I371" si="997">SUM(I369:I370)</f>
        <v>11.135000000003931</v>
      </c>
      <c r="J371" s="301">
        <f t="shared" si="987"/>
        <v>128.75499999844197</v>
      </c>
      <c r="K371" s="301"/>
      <c r="L371" s="301">
        <f>SUM(L369:L370)</f>
        <v>100.23599999875401</v>
      </c>
      <c r="M371" s="301">
        <f t="shared" ref="M371" si="998">SUM(M369:M370)</f>
        <v>15.130000000090163</v>
      </c>
      <c r="N371" s="301">
        <f t="shared" ref="N371" si="999">SUM(N369:N370)</f>
        <v>14.553000000122026</v>
      </c>
      <c r="O371" s="301">
        <f t="shared" si="989"/>
        <v>129.9189999989662</v>
      </c>
      <c r="P371" s="301"/>
      <c r="Q371" s="301">
        <f>SUM(Q369:Q370)</f>
        <v>97.156999999795602</v>
      </c>
      <c r="R371" s="301">
        <f t="shared" ref="R371" si="1000">SUM(R369:R370)</f>
        <v>14.605000000155089</v>
      </c>
      <c r="S371" s="301">
        <f t="shared" ref="S371" si="1001">SUM(S369:S370)</f>
        <v>14.81800000048063</v>
      </c>
      <c r="T371" s="301">
        <f t="shared" si="991"/>
        <v>126.58000000043131</v>
      </c>
      <c r="U371" s="301"/>
      <c r="V371" s="301">
        <f>SUM(V369:V370)</f>
        <v>89.243999998680295</v>
      </c>
      <c r="W371" s="301">
        <f t="shared" ref="W371" si="1002">SUM(W369:W370)</f>
        <v>13.447000000010789</v>
      </c>
      <c r="X371" s="301">
        <f t="shared" ref="X371" si="1003">SUM(X369:X370)</f>
        <v>14.122000000263952</v>
      </c>
      <c r="Y371" s="301">
        <f t="shared" si="993"/>
        <v>116.81299999895504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24.023999999845888</v>
      </c>
      <c r="C379" s="300">
        <v>14.456000000141318</v>
      </c>
      <c r="D379" s="300">
        <v>4.2920000000470653</v>
      </c>
      <c r="E379" s="300">
        <f>SUM(B379:D379)</f>
        <v>42.772000000034275</v>
      </c>
      <c r="F379" s="300"/>
      <c r="G379" s="300">
        <v>23.334999999782752</v>
      </c>
      <c r="H379" s="300">
        <v>11.960000000237443</v>
      </c>
      <c r="I379" s="300">
        <v>7.1850000000477348</v>
      </c>
      <c r="J379" s="300">
        <f>SUM(G379:I379)</f>
        <v>42.480000000067932</v>
      </c>
      <c r="K379" s="300"/>
      <c r="L379" s="300">
        <v>25.557999999820023</v>
      </c>
      <c r="M379" s="300">
        <v>19.523000000285997</v>
      </c>
      <c r="N379" s="300">
        <v>5.3009999998866482</v>
      </c>
      <c r="O379" s="300">
        <f>SUM(L379:N379)</f>
        <v>50.381999999992665</v>
      </c>
      <c r="P379" s="300"/>
      <c r="Q379" s="300">
        <v>26.327000000501222</v>
      </c>
      <c r="R379" s="300">
        <v>18.573000000621349</v>
      </c>
      <c r="S379" s="300">
        <v>5.3479999999595176</v>
      </c>
      <c r="T379" s="300">
        <f>SUM(Q379:S379)</f>
        <v>50.24800000108209</v>
      </c>
      <c r="U379" s="300"/>
      <c r="V379" s="300">
        <v>31.037999999953687</v>
      </c>
      <c r="W379" s="300">
        <v>18.720000000098171</v>
      </c>
      <c r="X379" s="300">
        <v>5.9299999999966033</v>
      </c>
      <c r="Y379" s="300">
        <f>SUM(V379:X379)</f>
        <v>55.688000000048461</v>
      </c>
    </row>
    <row r="380" spans="1:25" x14ac:dyDescent="0.2">
      <c r="A380" s="260" t="s">
        <v>355</v>
      </c>
      <c r="B380" s="300">
        <v>25.807999999730079</v>
      </c>
      <c r="C380" s="300">
        <v>6.2829999999459236</v>
      </c>
      <c r="D380" s="300">
        <v>7.777000000041447</v>
      </c>
      <c r="E380" s="300">
        <f t="shared" ref="E380:E381" si="1004">SUM(B380:D380)</f>
        <v>39.867999999717448</v>
      </c>
      <c r="F380" s="300"/>
      <c r="G380" s="300">
        <v>22.519999999791587</v>
      </c>
      <c r="H380" s="300">
        <v>3.0909999999749731</v>
      </c>
      <c r="I380" s="300">
        <v>5.0690000000540341</v>
      </c>
      <c r="J380" s="300">
        <f t="shared" ref="J380:J381" si="1005">SUM(G380:I380)</f>
        <v>30.679999999820595</v>
      </c>
      <c r="K380" s="300"/>
      <c r="L380" s="300">
        <v>26.237999999811844</v>
      </c>
      <c r="M380" s="300">
        <v>6.4049999999717189</v>
      </c>
      <c r="N380" s="300">
        <v>4.0860000000244874</v>
      </c>
      <c r="O380" s="300">
        <f t="shared" ref="O380:O381" si="1006">SUM(L380:N380)</f>
        <v>36.728999999808053</v>
      </c>
      <c r="P380" s="300"/>
      <c r="Q380" s="300">
        <v>26.078999999871417</v>
      </c>
      <c r="R380" s="300">
        <v>6.3829999999670015</v>
      </c>
      <c r="S380" s="300">
        <v>4.2750000000432111</v>
      </c>
      <c r="T380" s="300">
        <f t="shared" ref="T380:T381" si="1007">SUM(Q380:S380)</f>
        <v>36.736999999881633</v>
      </c>
      <c r="U380" s="300"/>
      <c r="V380" s="300">
        <v>28.702999999728647</v>
      </c>
      <c r="W380" s="300">
        <v>7.152999999919766</v>
      </c>
      <c r="X380" s="300">
        <v>5.1120000000449908</v>
      </c>
      <c r="Y380" s="300">
        <f t="shared" ref="Y380:Y381" si="1008">SUM(V380:X380)</f>
        <v>40.967999999693404</v>
      </c>
    </row>
    <row r="381" spans="1:25" x14ac:dyDescent="0.2">
      <c r="A381" s="264" t="s">
        <v>354</v>
      </c>
      <c r="B381" s="301">
        <f>SUM(B379:B380)</f>
        <v>49.83199999957597</v>
      </c>
      <c r="C381" s="301">
        <f t="shared" ref="C381" si="1009">SUM(C379:C380)</f>
        <v>20.739000000087241</v>
      </c>
      <c r="D381" s="301">
        <f t="shared" ref="D381" si="1010">SUM(D379:D380)</f>
        <v>12.069000000088511</v>
      </c>
      <c r="E381" s="301">
        <f t="shared" si="1004"/>
        <v>82.639999999751723</v>
      </c>
      <c r="F381" s="301"/>
      <c r="G381" s="301">
        <f>SUM(G379:G380)</f>
        <v>45.854999999574339</v>
      </c>
      <c r="H381" s="301">
        <f t="shared" ref="H381" si="1011">SUM(H379:H380)</f>
        <v>15.051000000212415</v>
      </c>
      <c r="I381" s="301">
        <f t="shared" ref="I381" si="1012">SUM(I379:I380)</f>
        <v>12.254000000101769</v>
      </c>
      <c r="J381" s="301">
        <f t="shared" si="1005"/>
        <v>73.159999999888527</v>
      </c>
      <c r="K381" s="301"/>
      <c r="L381" s="301">
        <f>SUM(L379:L380)</f>
        <v>51.795999999631867</v>
      </c>
      <c r="M381" s="301">
        <f t="shared" ref="M381" si="1013">SUM(M379:M380)</f>
        <v>25.928000000257715</v>
      </c>
      <c r="N381" s="301">
        <f t="shared" ref="N381" si="1014">SUM(N379:N380)</f>
        <v>9.3869999999111364</v>
      </c>
      <c r="O381" s="301">
        <f t="shared" si="1006"/>
        <v>87.110999999800725</v>
      </c>
      <c r="P381" s="301"/>
      <c r="Q381" s="301">
        <f>SUM(Q379:Q380)</f>
        <v>52.406000000372643</v>
      </c>
      <c r="R381" s="301">
        <f t="shared" ref="R381" si="1015">SUM(R379:R380)</f>
        <v>24.95600000058835</v>
      </c>
      <c r="S381" s="301">
        <f t="shared" ref="S381" si="1016">SUM(S379:S380)</f>
        <v>9.6230000000027296</v>
      </c>
      <c r="T381" s="301">
        <f t="shared" si="1007"/>
        <v>86.985000000963723</v>
      </c>
      <c r="U381" s="301"/>
      <c r="V381" s="301">
        <f>SUM(V379:V380)</f>
        <v>59.74099999968233</v>
      </c>
      <c r="W381" s="301">
        <f t="shared" ref="W381" si="1017">SUM(W379:W380)</f>
        <v>25.873000000017939</v>
      </c>
      <c r="X381" s="301">
        <f t="shared" ref="X381" si="1018">SUM(X379:X380)</f>
        <v>11.042000000041593</v>
      </c>
      <c r="Y381" s="301">
        <f t="shared" si="1008"/>
        <v>96.655999999741866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28.203999999513307</v>
      </c>
      <c r="C389" s="300">
        <v>17.752999999909626</v>
      </c>
      <c r="D389" s="300">
        <v>7.4730000000058272</v>
      </c>
      <c r="E389" s="300">
        <f>SUM(B389:D389)</f>
        <v>53.429999999428759</v>
      </c>
      <c r="F389" s="300"/>
      <c r="G389" s="300">
        <v>31.099999998897854</v>
      </c>
      <c r="H389" s="300">
        <v>11.23899999989459</v>
      </c>
      <c r="I389" s="300">
        <v>8.9909999998483663</v>
      </c>
      <c r="J389" s="300">
        <f>SUM(G389:I389)</f>
        <v>51.329999998640815</v>
      </c>
      <c r="K389" s="300"/>
      <c r="L389" s="300">
        <v>28.873999999305365</v>
      </c>
      <c r="M389" s="300">
        <v>11.308999999915843</v>
      </c>
      <c r="N389" s="300">
        <v>5.4849999998255905</v>
      </c>
      <c r="O389" s="300">
        <f>SUM(L389:N389)</f>
        <v>45.667999999046799</v>
      </c>
      <c r="P389" s="300"/>
      <c r="Q389" s="300">
        <v>29.577999999815368</v>
      </c>
      <c r="R389" s="300">
        <v>11.793999999850008</v>
      </c>
      <c r="S389" s="300">
        <v>5.6549999998255087</v>
      </c>
      <c r="T389" s="300">
        <f>SUM(Q389:S389)</f>
        <v>47.026999999490883</v>
      </c>
      <c r="U389" s="300"/>
      <c r="V389" s="300">
        <v>29.891999999898239</v>
      </c>
      <c r="W389" s="300">
        <v>12.339000000019578</v>
      </c>
      <c r="X389" s="300">
        <v>5.7809999999890858</v>
      </c>
      <c r="Y389" s="300">
        <f>SUM(V389:X389)</f>
        <v>48.011999999906898</v>
      </c>
    </row>
    <row r="390" spans="1:25" x14ac:dyDescent="0.2">
      <c r="A390" s="260" t="s">
        <v>355</v>
      </c>
      <c r="B390" s="300">
        <v>28.610999999369433</v>
      </c>
      <c r="C390" s="300">
        <v>4.0319999999419176</v>
      </c>
      <c r="D390" s="300">
        <v>9.1640000001004083</v>
      </c>
      <c r="E390" s="300">
        <f t="shared" ref="E390:E391" si="1019">SUM(B390:D390)</f>
        <v>41.806999999411758</v>
      </c>
      <c r="F390" s="300"/>
      <c r="G390" s="300">
        <v>27.23799999944174</v>
      </c>
      <c r="H390" s="300">
        <v>2.8639999999640096</v>
      </c>
      <c r="I390" s="300">
        <v>8.2209999999033467</v>
      </c>
      <c r="J390" s="300">
        <f t="shared" ref="J390:J391" si="1020">SUM(G390:I390)</f>
        <v>38.322999999309097</v>
      </c>
      <c r="K390" s="300"/>
      <c r="L390" s="300">
        <v>24.924999999640821</v>
      </c>
      <c r="M390" s="300">
        <v>4.3739999999931367</v>
      </c>
      <c r="N390" s="300">
        <v>5.885000000092063</v>
      </c>
      <c r="O390" s="300">
        <f t="shared" ref="O390:O391" si="1021">SUM(L390:N390)</f>
        <v>35.183999999726019</v>
      </c>
      <c r="P390" s="300"/>
      <c r="Q390" s="300">
        <v>26.070999999577158</v>
      </c>
      <c r="R390" s="300">
        <v>4.6599999999802346</v>
      </c>
      <c r="S390" s="300">
        <v>6.0480000003030225</v>
      </c>
      <c r="T390" s="300">
        <f t="shared" ref="T390:T391" si="1022">SUM(Q390:S390)</f>
        <v>36.77899999986041</v>
      </c>
      <c r="U390" s="300"/>
      <c r="V390" s="300">
        <v>27.516999999138246</v>
      </c>
      <c r="W390" s="300">
        <v>5.0869999999695867</v>
      </c>
      <c r="X390" s="300">
        <v>6.1460000001264108</v>
      </c>
      <c r="Y390" s="300">
        <f t="shared" ref="Y390:Y391" si="1023">SUM(V390:X390)</f>
        <v>38.749999999234248</v>
      </c>
    </row>
    <row r="391" spans="1:25" x14ac:dyDescent="0.2">
      <c r="A391" s="260" t="s">
        <v>354</v>
      </c>
      <c r="B391" s="300">
        <f>SUM(B389:B390)</f>
        <v>56.81499999888274</v>
      </c>
      <c r="C391" s="300">
        <f t="shared" ref="C391" si="1024">SUM(C389:C390)</f>
        <v>21.784999999851543</v>
      </c>
      <c r="D391" s="300">
        <f t="shared" ref="D391" si="1025">SUM(D389:D390)</f>
        <v>16.637000000106234</v>
      </c>
      <c r="E391" s="300">
        <f t="shared" si="1019"/>
        <v>95.236999998840531</v>
      </c>
      <c r="F391" s="300"/>
      <c r="G391" s="300">
        <f>SUM(G389:G390)</f>
        <v>58.337999998339598</v>
      </c>
      <c r="H391" s="300">
        <f t="shared" ref="H391" si="1026">SUM(H389:H390)</f>
        <v>14.1029999998586</v>
      </c>
      <c r="I391" s="300">
        <f t="shared" ref="I391" si="1027">SUM(I389:I390)</f>
        <v>17.211999999751711</v>
      </c>
      <c r="J391" s="300">
        <f t="shared" si="1020"/>
        <v>89.652999997949905</v>
      </c>
      <c r="K391" s="300"/>
      <c r="L391" s="300">
        <f>SUM(L389:L390)</f>
        <v>53.798999998946186</v>
      </c>
      <c r="M391" s="300">
        <f t="shared" ref="M391" si="1028">SUM(M389:M390)</f>
        <v>15.682999999908979</v>
      </c>
      <c r="N391" s="300">
        <f t="shared" ref="N391" si="1029">SUM(N389:N390)</f>
        <v>11.369999999917653</v>
      </c>
      <c r="O391" s="300">
        <f t="shared" si="1021"/>
        <v>80.851999998772826</v>
      </c>
      <c r="P391" s="300"/>
      <c r="Q391" s="300">
        <f>SUM(Q389:Q390)</f>
        <v>55.64899999939253</v>
      </c>
      <c r="R391" s="300">
        <f t="shared" ref="R391" si="1030">SUM(R389:R390)</f>
        <v>16.453999999830245</v>
      </c>
      <c r="S391" s="300">
        <f t="shared" ref="S391" si="1031">SUM(S389:S390)</f>
        <v>11.703000000128531</v>
      </c>
      <c r="T391" s="300">
        <f t="shared" si="1022"/>
        <v>83.8059999993513</v>
      </c>
      <c r="U391" s="300"/>
      <c r="V391" s="300">
        <f>SUM(V389:V390)</f>
        <v>57.408999999036482</v>
      </c>
      <c r="W391" s="300">
        <f t="shared" ref="W391" si="1032">SUM(W389:W390)</f>
        <v>17.425999999989166</v>
      </c>
      <c r="X391" s="300">
        <f t="shared" ref="X391" si="1033">SUM(X389:X390)</f>
        <v>11.927000000115497</v>
      </c>
      <c r="Y391" s="300">
        <f t="shared" si="1023"/>
        <v>86.761999999141153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29.574999999489663</v>
      </c>
      <c r="C394" s="300">
        <v>24.755999999873996</v>
      </c>
      <c r="D394" s="300">
        <v>8.2080000000063897</v>
      </c>
      <c r="E394" s="300">
        <f>SUM(B394:D394)</f>
        <v>62.538999999370048</v>
      </c>
      <c r="F394" s="300"/>
      <c r="G394" s="300">
        <v>37.329999998677032</v>
      </c>
      <c r="H394" s="300">
        <v>18.672999999824842</v>
      </c>
      <c r="I394" s="300">
        <v>9.3699999998419816</v>
      </c>
      <c r="J394" s="300">
        <f>SUM(G394:I394)</f>
        <v>65.372999998343857</v>
      </c>
      <c r="K394" s="300"/>
      <c r="L394" s="300">
        <v>33.967999999182823</v>
      </c>
      <c r="M394" s="300">
        <v>16.75399999987534</v>
      </c>
      <c r="N394" s="300">
        <v>6.1449999998046057</v>
      </c>
      <c r="O394" s="300">
        <f>SUM(L394:N394)</f>
        <v>56.866999998862767</v>
      </c>
      <c r="P394" s="300"/>
      <c r="Q394" s="300">
        <v>35.49099999977841</v>
      </c>
      <c r="R394" s="300">
        <v>17.666999999775317</v>
      </c>
      <c r="S394" s="300">
        <v>6.142999999810451</v>
      </c>
      <c r="T394" s="300">
        <f>SUM(Q394:S394)</f>
        <v>59.300999999364173</v>
      </c>
      <c r="U394" s="300"/>
      <c r="V394" s="300">
        <v>37.579999999872093</v>
      </c>
      <c r="W394" s="300">
        <v>19.006000000030149</v>
      </c>
      <c r="X394" s="300">
        <v>5.91399999998883</v>
      </c>
      <c r="Y394" s="300">
        <f>SUM(V394:X394)</f>
        <v>62.499999999891074</v>
      </c>
    </row>
    <row r="395" spans="1:25" x14ac:dyDescent="0.2">
      <c r="A395" s="260" t="s">
        <v>355</v>
      </c>
      <c r="B395" s="300">
        <v>53.556999998819663</v>
      </c>
      <c r="C395" s="300">
        <v>9.4199999998642951</v>
      </c>
      <c r="D395" s="300">
        <v>9.8480000001078878</v>
      </c>
      <c r="E395" s="300">
        <f t="shared" ref="E395:E396" si="1034">SUM(B395:D395)</f>
        <v>72.824999998791839</v>
      </c>
      <c r="F395" s="300"/>
      <c r="G395" s="300">
        <v>53.932999998894651</v>
      </c>
      <c r="H395" s="300">
        <v>8.6079999998918293</v>
      </c>
      <c r="I395" s="300">
        <v>9.370999999889829</v>
      </c>
      <c r="J395" s="300">
        <f t="shared" ref="J395:J396" si="1035">SUM(G395:I395)</f>
        <v>71.911999998676308</v>
      </c>
      <c r="K395" s="300"/>
      <c r="L395" s="300">
        <v>55.090999999206034</v>
      </c>
      <c r="M395" s="300">
        <v>12.482999999980422</v>
      </c>
      <c r="N395" s="300">
        <v>7.7410000001210966</v>
      </c>
      <c r="O395" s="300">
        <f t="shared" ref="O395:O396" si="1036">SUM(L395:N395)</f>
        <v>75.314999999307545</v>
      </c>
      <c r="P395" s="300"/>
      <c r="Q395" s="300">
        <v>55.952999999092491</v>
      </c>
      <c r="R395" s="300">
        <v>13.108999999944391</v>
      </c>
      <c r="S395" s="300">
        <v>8.014000000401527</v>
      </c>
      <c r="T395" s="300">
        <f t="shared" ref="T395:T396" si="1037">SUM(Q395:S395)</f>
        <v>77.075999999438409</v>
      </c>
      <c r="U395" s="300"/>
      <c r="V395" s="300">
        <v>55.975999998246905</v>
      </c>
      <c r="W395" s="300">
        <v>14.006999999916269</v>
      </c>
      <c r="X395" s="300">
        <v>8.336000000171456</v>
      </c>
      <c r="Y395" s="300">
        <f t="shared" ref="Y395:Y396" si="1038">SUM(V395:X395)</f>
        <v>78.318999998334633</v>
      </c>
    </row>
    <row r="396" spans="1:25" x14ac:dyDescent="0.2">
      <c r="A396" s="260" t="s">
        <v>354</v>
      </c>
      <c r="B396" s="300">
        <f>SUM(B394:B395)</f>
        <v>83.131999998309325</v>
      </c>
      <c r="C396" s="300">
        <f t="shared" ref="C396" si="1039">SUM(C394:C395)</f>
        <v>34.175999999738295</v>
      </c>
      <c r="D396" s="300">
        <f t="shared" ref="D396" si="1040">SUM(D394:D395)</f>
        <v>18.056000000114278</v>
      </c>
      <c r="E396" s="300">
        <f t="shared" si="1034"/>
        <v>135.36399999816189</v>
      </c>
      <c r="F396" s="300"/>
      <c r="G396" s="300">
        <f>SUM(G394:G395)</f>
        <v>91.262999997571683</v>
      </c>
      <c r="H396" s="300">
        <f t="shared" ref="H396" si="1041">SUM(H394:H395)</f>
        <v>27.28099999971667</v>
      </c>
      <c r="I396" s="300">
        <f t="shared" ref="I396" si="1042">SUM(I394:I395)</f>
        <v>18.740999999731812</v>
      </c>
      <c r="J396" s="300">
        <f t="shared" si="1035"/>
        <v>137.28499999702018</v>
      </c>
      <c r="K396" s="300"/>
      <c r="L396" s="300">
        <f>SUM(L394:L395)</f>
        <v>89.058999998388856</v>
      </c>
      <c r="M396" s="300">
        <f t="shared" ref="M396" si="1043">SUM(M394:M395)</f>
        <v>29.236999999855762</v>
      </c>
      <c r="N396" s="300">
        <f t="shared" ref="N396" si="1044">SUM(N394:N395)</f>
        <v>13.885999999925701</v>
      </c>
      <c r="O396" s="300">
        <f t="shared" si="1036"/>
        <v>132.18199999817031</v>
      </c>
      <c r="P396" s="300"/>
      <c r="Q396" s="300">
        <f>SUM(Q394:Q395)</f>
        <v>91.443999998870908</v>
      </c>
      <c r="R396" s="300">
        <f t="shared" ref="R396" si="1045">SUM(R394:R395)</f>
        <v>30.775999999719708</v>
      </c>
      <c r="S396" s="300">
        <f t="shared" ref="S396" si="1046">SUM(S394:S395)</f>
        <v>14.157000000211978</v>
      </c>
      <c r="T396" s="300">
        <f t="shared" si="1037"/>
        <v>136.3769999988026</v>
      </c>
      <c r="U396" s="300"/>
      <c r="V396" s="300">
        <f>SUM(V394:V395)</f>
        <v>93.555999998119006</v>
      </c>
      <c r="W396" s="300">
        <f t="shared" ref="W396" si="1047">SUM(W394:W395)</f>
        <v>33.012999999946416</v>
      </c>
      <c r="X396" s="300">
        <f t="shared" ref="X396" si="1048">SUM(X394:X395)</f>
        <v>14.250000000160286</v>
      </c>
      <c r="Y396" s="300">
        <f t="shared" si="1038"/>
        <v>140.81899999822571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13.004999999775594</v>
      </c>
      <c r="C399" s="300">
        <v>6.3419999999677223</v>
      </c>
      <c r="D399" s="300">
        <v>2.5430000000019803</v>
      </c>
      <c r="E399" s="300">
        <f>SUM(B399:D399)</f>
        <v>21.889999999745299</v>
      </c>
      <c r="F399" s="300"/>
      <c r="G399" s="300">
        <v>17.227999999389464</v>
      </c>
      <c r="H399" s="300">
        <v>6.9469999999348291</v>
      </c>
      <c r="I399" s="300">
        <v>2.7569999999535044</v>
      </c>
      <c r="J399" s="300">
        <f>SUM(G399:I399)</f>
        <v>26.931999999277796</v>
      </c>
      <c r="K399" s="300"/>
      <c r="L399" s="300">
        <v>16.461999999603957</v>
      </c>
      <c r="M399" s="300">
        <v>5.8679999999563384</v>
      </c>
      <c r="N399" s="300">
        <v>2.438999999922447</v>
      </c>
      <c r="O399" s="300">
        <f>SUM(L399:N399)</f>
        <v>24.768999999482745</v>
      </c>
      <c r="P399" s="300"/>
      <c r="Q399" s="300">
        <v>16.433999999897402</v>
      </c>
      <c r="R399" s="300">
        <v>5.7289999999271437</v>
      </c>
      <c r="S399" s="300">
        <v>2.3089999999287558</v>
      </c>
      <c r="T399" s="300">
        <f>SUM(Q399:S399)</f>
        <v>24.471999999753301</v>
      </c>
      <c r="U399" s="300"/>
      <c r="V399" s="300">
        <v>17.852999999939225</v>
      </c>
      <c r="W399" s="300">
        <v>5.991000000009497</v>
      </c>
      <c r="X399" s="300">
        <v>2.2619999999957288</v>
      </c>
      <c r="Y399" s="300">
        <f>SUM(V399:X399)</f>
        <v>26.105999999944451</v>
      </c>
    </row>
    <row r="400" spans="1:25" x14ac:dyDescent="0.2">
      <c r="A400" s="260" t="s">
        <v>355</v>
      </c>
      <c r="B400" s="300">
        <v>39.871999999121343</v>
      </c>
      <c r="C400" s="300">
        <v>2.1919999999684241</v>
      </c>
      <c r="D400" s="300">
        <v>7.7810000000852462</v>
      </c>
      <c r="E400" s="300">
        <f t="shared" ref="E400:E401" si="1049">SUM(B400:D400)</f>
        <v>49.844999999175016</v>
      </c>
      <c r="F400" s="300"/>
      <c r="G400" s="300">
        <v>46.980999999037074</v>
      </c>
      <c r="H400" s="300">
        <v>4.1269999999481426</v>
      </c>
      <c r="I400" s="300">
        <v>10.042999999881934</v>
      </c>
      <c r="J400" s="300">
        <f t="shared" ref="J400:J401" si="1050">SUM(G400:I400)</f>
        <v>61.15099999886715</v>
      </c>
      <c r="K400" s="300"/>
      <c r="L400" s="300">
        <v>48.495999999301134</v>
      </c>
      <c r="M400" s="300">
        <v>4.9179999999922837</v>
      </c>
      <c r="N400" s="300">
        <v>8.2220000001286326</v>
      </c>
      <c r="O400" s="300">
        <f t="shared" ref="O400:O401" si="1051">SUM(L400:N400)</f>
        <v>61.635999999422047</v>
      </c>
      <c r="P400" s="300"/>
      <c r="Q400" s="300">
        <v>46.230999999250159</v>
      </c>
      <c r="R400" s="300">
        <v>4.8739999999793246</v>
      </c>
      <c r="S400" s="300">
        <v>7.8560000003936121</v>
      </c>
      <c r="T400" s="300">
        <f t="shared" ref="T400:T401" si="1052">SUM(Q400:S400)</f>
        <v>58.960999999623098</v>
      </c>
      <c r="U400" s="300"/>
      <c r="V400" s="300">
        <v>46.066999998557321</v>
      </c>
      <c r="W400" s="300">
        <v>5.2469999999686321</v>
      </c>
      <c r="X400" s="300">
        <v>7.8680000001618327</v>
      </c>
      <c r="Y400" s="300">
        <f t="shared" ref="Y400:Y401" si="1053">SUM(V400:X400)</f>
        <v>59.181999998687786</v>
      </c>
    </row>
    <row r="401" spans="1:25" x14ac:dyDescent="0.2">
      <c r="A401" s="260" t="s">
        <v>354</v>
      </c>
      <c r="B401" s="300">
        <f>SUM(B399:B400)</f>
        <v>52.876999998896935</v>
      </c>
      <c r="C401" s="300">
        <f t="shared" ref="C401" si="1054">SUM(C399:C400)</f>
        <v>8.533999999936146</v>
      </c>
      <c r="D401" s="300">
        <f t="shared" ref="D401" si="1055">SUM(D399:D400)</f>
        <v>10.324000000087226</v>
      </c>
      <c r="E401" s="300">
        <f t="shared" si="1049"/>
        <v>71.734999998920301</v>
      </c>
      <c r="F401" s="300"/>
      <c r="G401" s="300">
        <f>SUM(G399:G400)</f>
        <v>64.208999998426535</v>
      </c>
      <c r="H401" s="300">
        <f t="shared" ref="H401" si="1056">SUM(H399:H400)</f>
        <v>11.073999999882972</v>
      </c>
      <c r="I401" s="300">
        <f t="shared" ref="I401" si="1057">SUM(I399:I400)</f>
        <v>12.799999999835439</v>
      </c>
      <c r="J401" s="300">
        <f t="shared" si="1050"/>
        <v>88.082999998144942</v>
      </c>
      <c r="K401" s="300"/>
      <c r="L401" s="300">
        <f>SUM(L399:L400)</f>
        <v>64.957999998905095</v>
      </c>
      <c r="M401" s="300">
        <f t="shared" ref="M401" si="1058">SUM(M399:M400)</f>
        <v>10.785999999948622</v>
      </c>
      <c r="N401" s="300">
        <f t="shared" ref="N401" si="1059">SUM(N399:N400)</f>
        <v>10.661000000051079</v>
      </c>
      <c r="O401" s="300">
        <f t="shared" si="1051"/>
        <v>86.404999998904799</v>
      </c>
      <c r="P401" s="300"/>
      <c r="Q401" s="300">
        <f>SUM(Q399:Q400)</f>
        <v>62.664999999147561</v>
      </c>
      <c r="R401" s="300">
        <f t="shared" ref="R401" si="1060">SUM(R399:R400)</f>
        <v>10.602999999906469</v>
      </c>
      <c r="S401" s="300">
        <f t="shared" ref="S401" si="1061">SUM(S399:S400)</f>
        <v>10.165000000322369</v>
      </c>
      <c r="T401" s="300">
        <f t="shared" si="1052"/>
        <v>83.432999999376392</v>
      </c>
      <c r="U401" s="300"/>
      <c r="V401" s="300">
        <f>SUM(V399:V400)</f>
        <v>63.91999999849655</v>
      </c>
      <c r="W401" s="300">
        <f t="shared" ref="W401" si="1062">SUM(W399:W400)</f>
        <v>11.237999999978129</v>
      </c>
      <c r="X401" s="300">
        <f t="shared" ref="X401" si="1063">SUM(X399:X400)</f>
        <v>10.130000000157562</v>
      </c>
      <c r="Y401" s="300">
        <f t="shared" si="1053"/>
        <v>85.287999998632245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5.7749999999498662</v>
      </c>
      <c r="C404" s="300">
        <v>1.9179999999704171</v>
      </c>
      <c r="D404" s="300">
        <v>4.8399999999870786</v>
      </c>
      <c r="E404" s="300">
        <f>SUM(B404:D404)</f>
        <v>12.532999999907362</v>
      </c>
      <c r="F404" s="300"/>
      <c r="G404" s="300">
        <v>6.8599999998028984</v>
      </c>
      <c r="H404" s="300">
        <v>1.1769999999748604</v>
      </c>
      <c r="I404" s="300">
        <v>6.7019999998437436</v>
      </c>
      <c r="J404" s="300">
        <f>SUM(G404:I404)</f>
        <v>14.738999999621502</v>
      </c>
      <c r="K404" s="300"/>
      <c r="L404" s="300">
        <v>6.6019999998873793</v>
      </c>
      <c r="M404" s="300">
        <v>1.080999999978558</v>
      </c>
      <c r="N404" s="300">
        <v>3.8229999998792592</v>
      </c>
      <c r="O404" s="300">
        <f>SUM(L404:N404)</f>
        <v>11.505999999745196</v>
      </c>
      <c r="P404" s="300"/>
      <c r="Q404" s="300">
        <v>7.5189999996013848</v>
      </c>
      <c r="R404" s="300">
        <v>1.2159999999603956</v>
      </c>
      <c r="S404" s="300">
        <v>4.5169999998403538</v>
      </c>
      <c r="T404" s="300">
        <f>SUM(Q404:S404)</f>
        <v>13.251999999402134</v>
      </c>
      <c r="U404" s="300"/>
      <c r="V404" s="300">
        <v>8.6350000000331857</v>
      </c>
      <c r="W404" s="300">
        <v>1.3810000000045721</v>
      </c>
      <c r="X404" s="300">
        <v>5.7159999999916753</v>
      </c>
      <c r="Y404" s="300">
        <f>SUM(V404:X404)</f>
        <v>15.732000000029434</v>
      </c>
    </row>
    <row r="405" spans="1:25" x14ac:dyDescent="0.2">
      <c r="A405" s="260" t="s">
        <v>355</v>
      </c>
      <c r="B405" s="300">
        <v>19.181999999769982</v>
      </c>
      <c r="C405" s="300">
        <v>1.5779999999603922</v>
      </c>
      <c r="D405" s="300">
        <v>8.1180000000313068</v>
      </c>
      <c r="E405" s="300">
        <f t="shared" ref="E405:E406" si="1064">SUM(B405:D405)</f>
        <v>28.877999999761684</v>
      </c>
      <c r="F405" s="300"/>
      <c r="G405" s="300">
        <v>19.779999999737825</v>
      </c>
      <c r="H405" s="300">
        <v>1.1569999999698581</v>
      </c>
      <c r="I405" s="300">
        <v>7.5549999998731359</v>
      </c>
      <c r="J405" s="300">
        <f t="shared" ref="J405:J406" si="1065">SUM(G405:I405)</f>
        <v>28.49199999958082</v>
      </c>
      <c r="K405" s="300"/>
      <c r="L405" s="300">
        <v>19.121999999894349</v>
      </c>
      <c r="M405" s="300">
        <v>1.2300000000112155</v>
      </c>
      <c r="N405" s="300">
        <v>5.7550000000570858</v>
      </c>
      <c r="O405" s="300">
        <f t="shared" ref="O405:O406" si="1066">SUM(L405:N405)</f>
        <v>26.106999999962653</v>
      </c>
      <c r="P405" s="300"/>
      <c r="Q405" s="300">
        <v>21.475999999580221</v>
      </c>
      <c r="R405" s="300">
        <v>1.4419999999928159</v>
      </c>
      <c r="S405" s="300">
        <v>6.6010000002499192</v>
      </c>
      <c r="T405" s="300">
        <f t="shared" ref="T405:T406" si="1067">SUM(Q405:S405)</f>
        <v>29.518999999822956</v>
      </c>
      <c r="U405" s="300"/>
      <c r="V405" s="300">
        <v>23.944999999343391</v>
      </c>
      <c r="W405" s="300">
        <v>1.7769999999842701</v>
      </c>
      <c r="X405" s="300">
        <v>7.7690000000847013</v>
      </c>
      <c r="Y405" s="300">
        <f t="shared" ref="Y405:Y406" si="1068">SUM(V405:X405)</f>
        <v>33.49099999941236</v>
      </c>
    </row>
    <row r="406" spans="1:25" x14ac:dyDescent="0.2">
      <c r="A406" s="260" t="s">
        <v>354</v>
      </c>
      <c r="B406" s="300">
        <f>SUM(B404:B405)</f>
        <v>24.956999999719848</v>
      </c>
      <c r="C406" s="300">
        <f t="shared" ref="C406" si="1069">SUM(C404:C405)</f>
        <v>3.4959999999308096</v>
      </c>
      <c r="D406" s="300">
        <f t="shared" ref="D406" si="1070">SUM(D404:D405)</f>
        <v>12.958000000018385</v>
      </c>
      <c r="E406" s="300">
        <f t="shared" si="1064"/>
        <v>41.410999999669045</v>
      </c>
      <c r="F406" s="300"/>
      <c r="G406" s="300">
        <f>SUM(G404:G405)</f>
        <v>26.639999999540724</v>
      </c>
      <c r="H406" s="300">
        <f t="shared" ref="H406" si="1071">SUM(H404:H405)</f>
        <v>2.3339999999447185</v>
      </c>
      <c r="I406" s="300">
        <f t="shared" ref="I406" si="1072">SUM(I404:I405)</f>
        <v>14.256999999716879</v>
      </c>
      <c r="J406" s="300">
        <f t="shared" si="1065"/>
        <v>43.230999999202325</v>
      </c>
      <c r="K406" s="300"/>
      <c r="L406" s="300">
        <f>SUM(L404:L405)</f>
        <v>25.723999999781729</v>
      </c>
      <c r="M406" s="300">
        <f t="shared" ref="M406" si="1073">SUM(M404:M405)</f>
        <v>2.3109999999897735</v>
      </c>
      <c r="N406" s="300">
        <f t="shared" ref="N406" si="1074">SUM(N404:N405)</f>
        <v>9.5779999999363454</v>
      </c>
      <c r="O406" s="300">
        <f t="shared" si="1066"/>
        <v>37.612999999707846</v>
      </c>
      <c r="P406" s="300"/>
      <c r="Q406" s="300">
        <f>SUM(Q404:Q405)</f>
        <v>28.994999999181605</v>
      </c>
      <c r="R406" s="300">
        <f t="shared" ref="R406" si="1075">SUM(R404:R405)</f>
        <v>2.6579999999532116</v>
      </c>
      <c r="S406" s="300">
        <f t="shared" ref="S406" si="1076">SUM(S404:S405)</f>
        <v>11.118000000090273</v>
      </c>
      <c r="T406" s="300">
        <f t="shared" si="1067"/>
        <v>42.77099999922509</v>
      </c>
      <c r="U406" s="300"/>
      <c r="V406" s="300">
        <f>SUM(V404:V405)</f>
        <v>32.579999999376575</v>
      </c>
      <c r="W406" s="300">
        <f t="shared" ref="W406" si="1077">SUM(W404:W405)</f>
        <v>3.1579999999888422</v>
      </c>
      <c r="X406" s="300">
        <f t="shared" ref="X406" si="1078">SUM(X404:X405)</f>
        <v>13.485000000076376</v>
      </c>
      <c r="Y406" s="300">
        <f t="shared" si="1068"/>
        <v>49.222999999441789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15.974999999724343</v>
      </c>
      <c r="C409" s="300">
        <v>10.689999999945583</v>
      </c>
      <c r="D409" s="300">
        <v>5.3540000000041683</v>
      </c>
      <c r="E409" s="300">
        <f>SUM(B409:D409)</f>
        <v>32.018999999674094</v>
      </c>
      <c r="F409" s="300"/>
      <c r="G409" s="300">
        <v>16.425999999417897</v>
      </c>
      <c r="H409" s="300">
        <v>7.3589999999309752</v>
      </c>
      <c r="I409" s="300">
        <v>6.8199999998849794</v>
      </c>
      <c r="J409" s="300">
        <f>SUM(G409:I409)</f>
        <v>30.604999999233854</v>
      </c>
      <c r="K409" s="300"/>
      <c r="L409" s="300">
        <v>15.809999999619659</v>
      </c>
      <c r="M409" s="300">
        <v>6.7559999999497284</v>
      </c>
      <c r="N409" s="300">
        <v>3.8899999998763057</v>
      </c>
      <c r="O409" s="300">
        <f>SUM(L409:N409)</f>
        <v>26.455999999445694</v>
      </c>
      <c r="P409" s="300"/>
      <c r="Q409" s="300">
        <v>18.003999999887572</v>
      </c>
      <c r="R409" s="300">
        <v>7.6029999999033118</v>
      </c>
      <c r="S409" s="300">
        <v>4.5969999998581521</v>
      </c>
      <c r="T409" s="300">
        <f>SUM(Q409:S409)</f>
        <v>30.203999999649035</v>
      </c>
      <c r="U409" s="300"/>
      <c r="V409" s="300">
        <v>20.675999999929651</v>
      </c>
      <c r="W409" s="300">
        <v>8.6370000000136979</v>
      </c>
      <c r="X409" s="300">
        <v>5.8169999999890099</v>
      </c>
      <c r="Y409" s="300">
        <f>SUM(V409:X409)</f>
        <v>35.129999999932359</v>
      </c>
    </row>
    <row r="410" spans="1:25" x14ac:dyDescent="0.2">
      <c r="A410" s="260" t="s">
        <v>355</v>
      </c>
      <c r="B410" s="300">
        <v>10.107999999777231</v>
      </c>
      <c r="C410" s="300">
        <v>2.0409999999705959</v>
      </c>
      <c r="D410" s="300">
        <v>5.0250000000550514</v>
      </c>
      <c r="E410" s="300">
        <f t="shared" ref="E410:E411" si="1079">SUM(B410:D410)</f>
        <v>17.173999999802881</v>
      </c>
      <c r="F410" s="300"/>
      <c r="G410" s="300">
        <v>9.0219999998150957</v>
      </c>
      <c r="H410" s="300">
        <v>1.6789999999789007</v>
      </c>
      <c r="I410" s="300">
        <v>4.3029999999494173</v>
      </c>
      <c r="J410" s="300">
        <f t="shared" ref="J410:J411" si="1080">SUM(G410:I410)</f>
        <v>15.003999999743414</v>
      </c>
      <c r="K410" s="300"/>
      <c r="L410" s="300">
        <v>8.7229999998742933</v>
      </c>
      <c r="M410" s="300">
        <v>1.7849999999971995</v>
      </c>
      <c r="N410" s="300">
        <v>3.2780000000512848</v>
      </c>
      <c r="O410" s="300">
        <f t="shared" ref="O410:O411" si="1081">SUM(L410:N410)</f>
        <v>13.785999999922776</v>
      </c>
      <c r="P410" s="300"/>
      <c r="Q410" s="300">
        <v>9.7959999998411114</v>
      </c>
      <c r="R410" s="300">
        <v>2.0909999999911326</v>
      </c>
      <c r="S410" s="300">
        <v>3.7590000001883426</v>
      </c>
      <c r="T410" s="300">
        <f t="shared" ref="T410:T411" si="1082">SUM(Q410:S410)</f>
        <v>15.646000000020587</v>
      </c>
      <c r="U410" s="300"/>
      <c r="V410" s="300">
        <v>10.921999999657951</v>
      </c>
      <c r="W410" s="300">
        <v>2.5769999999845914</v>
      </c>
      <c r="X410" s="300">
        <v>4.4240000000909925</v>
      </c>
      <c r="Y410" s="300">
        <f t="shared" ref="Y410:Y411" si="1083">SUM(V410:X410)</f>
        <v>17.922999999733534</v>
      </c>
    </row>
    <row r="411" spans="1:25" x14ac:dyDescent="0.2">
      <c r="A411" s="260" t="s">
        <v>354</v>
      </c>
      <c r="B411" s="300">
        <f>SUM(B409:B410)</f>
        <v>26.082999999501574</v>
      </c>
      <c r="C411" s="300">
        <f t="shared" ref="C411" si="1084">SUM(C409:C410)</f>
        <v>12.730999999916179</v>
      </c>
      <c r="D411" s="300">
        <f t="shared" ref="D411" si="1085">SUM(D409:D410)</f>
        <v>10.37900000005922</v>
      </c>
      <c r="E411" s="300">
        <f t="shared" si="1079"/>
        <v>49.192999999476974</v>
      </c>
      <c r="F411" s="300"/>
      <c r="G411" s="300">
        <f>SUM(G409:G410)</f>
        <v>25.447999999232991</v>
      </c>
      <c r="H411" s="300">
        <f t="shared" ref="H411" si="1086">SUM(H409:H410)</f>
        <v>9.037999999909875</v>
      </c>
      <c r="I411" s="300">
        <f t="shared" ref="I411" si="1087">SUM(I409:I410)</f>
        <v>11.122999999834397</v>
      </c>
      <c r="J411" s="300">
        <f t="shared" si="1080"/>
        <v>45.608999998977261</v>
      </c>
      <c r="K411" s="300"/>
      <c r="L411" s="300">
        <f>SUM(L409:L410)</f>
        <v>24.532999999493953</v>
      </c>
      <c r="M411" s="300">
        <f t="shared" ref="M411" si="1088">SUM(M409:M410)</f>
        <v>8.5409999999469282</v>
      </c>
      <c r="N411" s="300">
        <f t="shared" ref="N411" si="1089">SUM(N409:N410)</f>
        <v>7.1679999999275905</v>
      </c>
      <c r="O411" s="300">
        <f t="shared" si="1081"/>
        <v>40.241999999368467</v>
      </c>
      <c r="P411" s="300"/>
      <c r="Q411" s="300">
        <f>SUM(Q409:Q410)</f>
        <v>27.799999999728684</v>
      </c>
      <c r="R411" s="300">
        <f t="shared" ref="R411" si="1090">SUM(R409:R410)</f>
        <v>9.6939999998944444</v>
      </c>
      <c r="S411" s="300">
        <f t="shared" ref="S411" si="1091">SUM(S409:S410)</f>
        <v>8.3560000000464942</v>
      </c>
      <c r="T411" s="300">
        <f t="shared" si="1082"/>
        <v>45.84999999966962</v>
      </c>
      <c r="U411" s="300"/>
      <c r="V411" s="300">
        <f>SUM(V409:V410)</f>
        <v>31.5979999995876</v>
      </c>
      <c r="W411" s="300">
        <f t="shared" ref="W411" si="1092">SUM(W409:W410)</f>
        <v>11.21399999999829</v>
      </c>
      <c r="X411" s="300">
        <f t="shared" ref="X411" si="1093">SUM(X409:X410)</f>
        <v>10.241000000080003</v>
      </c>
      <c r="Y411" s="300">
        <f t="shared" si="1083"/>
        <v>53.0529999996659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5.199999999927539</v>
      </c>
      <c r="C414" s="300">
        <v>3.3270000000249906</v>
      </c>
      <c r="D414" s="300">
        <v>3.3180000000056449</v>
      </c>
      <c r="E414" s="300">
        <f>SUM(B414:D414)</f>
        <v>11.844999999958175</v>
      </c>
      <c r="F414" s="300"/>
      <c r="G414" s="300">
        <v>6.7259999998089279</v>
      </c>
      <c r="H414" s="300">
        <v>3.3180000000403251</v>
      </c>
      <c r="I414" s="300">
        <v>5.5319999999175602</v>
      </c>
      <c r="J414" s="300">
        <f>SUM(G414:I414)</f>
        <v>15.575999999766815</v>
      </c>
      <c r="K414" s="300"/>
      <c r="L414" s="300">
        <v>6.4729999998738359</v>
      </c>
      <c r="M414" s="300">
        <v>3.046000000025463</v>
      </c>
      <c r="N414" s="300">
        <v>3.1559999999040973</v>
      </c>
      <c r="O414" s="300">
        <f>SUM(L414:N414)</f>
        <v>12.674999999803395</v>
      </c>
      <c r="P414" s="300"/>
      <c r="Q414" s="300">
        <v>7.3719999999822914</v>
      </c>
      <c r="R414" s="300">
        <v>3.4280000000444351</v>
      </c>
      <c r="S414" s="300">
        <v>3.7289999998919989</v>
      </c>
      <c r="T414" s="300">
        <f>SUM(Q414:S414)</f>
        <v>14.528999999918724</v>
      </c>
      <c r="U414" s="300"/>
      <c r="V414" s="300">
        <v>8.4659999999758053</v>
      </c>
      <c r="W414" s="300">
        <v>3.8940000000159318</v>
      </c>
      <c r="X414" s="300">
        <v>4.7179999999909059</v>
      </c>
      <c r="Y414" s="300">
        <f>SUM(V414:X414)</f>
        <v>17.077999999982644</v>
      </c>
    </row>
    <row r="415" spans="1:25" x14ac:dyDescent="0.2">
      <c r="A415" s="260" t="s">
        <v>355</v>
      </c>
      <c r="B415" s="300">
        <v>11.740999999802501</v>
      </c>
      <c r="C415" s="300">
        <v>1.3020000000082466</v>
      </c>
      <c r="D415" s="300">
        <v>5.2980000000594458</v>
      </c>
      <c r="E415" s="300">
        <f t="shared" ref="E415:E416" si="1094">SUM(B415:D415)</f>
        <v>18.340999999870192</v>
      </c>
      <c r="F415" s="300"/>
      <c r="G415" s="300">
        <v>13.1819999997852</v>
      </c>
      <c r="H415" s="300">
        <v>1.5510000000078692</v>
      </c>
      <c r="I415" s="300">
        <v>5.9379999999552755</v>
      </c>
      <c r="J415" s="300">
        <f t="shared" ref="J415:J416" si="1095">SUM(G415:I415)</f>
        <v>20.670999999748346</v>
      </c>
      <c r="K415" s="300"/>
      <c r="L415" s="300">
        <v>12.743999999849565</v>
      </c>
      <c r="M415" s="300">
        <v>1.6490000000041767</v>
      </c>
      <c r="N415" s="300">
        <v>4.5240000000677121</v>
      </c>
      <c r="O415" s="300">
        <f t="shared" ref="O415:O416" si="1096">SUM(L415:N415)</f>
        <v>18.916999999921455</v>
      </c>
      <c r="P415" s="300"/>
      <c r="Q415" s="300">
        <v>14.31299999980768</v>
      </c>
      <c r="R415" s="300">
        <v>1.9320000000074784</v>
      </c>
      <c r="S415" s="300">
        <v>5.1880000002273148</v>
      </c>
      <c r="T415" s="300">
        <f t="shared" ref="T415:T416" si="1097">SUM(Q415:S415)</f>
        <v>21.433000000042473</v>
      </c>
      <c r="U415" s="300"/>
      <c r="V415" s="300">
        <v>15.957999999542492</v>
      </c>
      <c r="W415" s="300">
        <v>2.3810000000181488</v>
      </c>
      <c r="X415" s="300">
        <v>6.1070000001189921</v>
      </c>
      <c r="Y415" s="300">
        <f t="shared" ref="Y415:Y416" si="1098">SUM(V415:X415)</f>
        <v>24.445999999679636</v>
      </c>
    </row>
    <row r="416" spans="1:25" x14ac:dyDescent="0.2">
      <c r="A416" s="260" t="s">
        <v>354</v>
      </c>
      <c r="B416" s="300">
        <f>SUM(B414:B415)</f>
        <v>16.940999999730039</v>
      </c>
      <c r="C416" s="300">
        <f t="shared" ref="C416" si="1099">SUM(C414:C415)</f>
        <v>4.629000000033237</v>
      </c>
      <c r="D416" s="300">
        <f t="shared" ref="D416" si="1100">SUM(D414:D415)</f>
        <v>8.6160000000650907</v>
      </c>
      <c r="E416" s="300">
        <f t="shared" si="1094"/>
        <v>30.185999999828368</v>
      </c>
      <c r="F416" s="300"/>
      <c r="G416" s="300">
        <f>SUM(G414:G415)</f>
        <v>19.907999999594129</v>
      </c>
      <c r="H416" s="300">
        <f t="shared" ref="H416" si="1101">SUM(H414:H415)</f>
        <v>4.8690000000481941</v>
      </c>
      <c r="I416" s="300">
        <f t="shared" ref="I416" si="1102">SUM(I414:I415)</f>
        <v>11.469999999872837</v>
      </c>
      <c r="J416" s="300">
        <f t="shared" si="1095"/>
        <v>36.246999999515154</v>
      </c>
      <c r="K416" s="300"/>
      <c r="L416" s="300">
        <f>SUM(L414:L415)</f>
        <v>19.216999999723402</v>
      </c>
      <c r="M416" s="300">
        <f t="shared" ref="M416" si="1103">SUM(M414:M415)</f>
        <v>4.6950000000296397</v>
      </c>
      <c r="N416" s="300">
        <f t="shared" ref="N416" si="1104">SUM(N414:N415)</f>
        <v>7.6799999999718089</v>
      </c>
      <c r="O416" s="300">
        <f t="shared" si="1096"/>
        <v>31.591999999724852</v>
      </c>
      <c r="P416" s="300"/>
      <c r="Q416" s="300">
        <f>SUM(Q414:Q415)</f>
        <v>21.684999999789973</v>
      </c>
      <c r="R416" s="300">
        <f t="shared" ref="R416" si="1105">SUM(R414:R415)</f>
        <v>5.3600000000519135</v>
      </c>
      <c r="S416" s="300">
        <f t="shared" ref="S416" si="1106">SUM(S414:S415)</f>
        <v>8.9170000001193142</v>
      </c>
      <c r="T416" s="300">
        <f t="shared" si="1097"/>
        <v>35.961999999961201</v>
      </c>
      <c r="U416" s="300"/>
      <c r="V416" s="300">
        <f>SUM(V414:V415)</f>
        <v>24.423999999518298</v>
      </c>
      <c r="W416" s="300">
        <f t="shared" ref="W416" si="1107">SUM(W414:W415)</f>
        <v>6.2750000000340806</v>
      </c>
      <c r="X416" s="300">
        <f t="shared" ref="X416" si="1108">SUM(X414:X415)</f>
        <v>10.825000000109899</v>
      </c>
      <c r="Y416" s="300">
        <f t="shared" si="1098"/>
        <v>41.52399999966228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3.7749999999681725</v>
      </c>
      <c r="C419" s="300">
        <v>2.1599999999640405</v>
      </c>
      <c r="D419" s="300">
        <v>2.3649999998104501</v>
      </c>
      <c r="E419" s="300">
        <f>SUM(B419:D419)</f>
        <v>8.2999999997426634</v>
      </c>
      <c r="F419" s="300"/>
      <c r="G419" s="300">
        <v>10.269999999803321</v>
      </c>
      <c r="H419" s="300">
        <v>5.6339999999390695</v>
      </c>
      <c r="I419" s="300">
        <v>8.8409999992715367</v>
      </c>
      <c r="J419" s="300">
        <f>SUM(G419:I419)</f>
        <v>24.744999999013928</v>
      </c>
      <c r="K419" s="300"/>
      <c r="L419" s="300">
        <v>9.8849999998735179</v>
      </c>
      <c r="M419" s="300">
        <v>5.1729999999207994</v>
      </c>
      <c r="N419" s="300">
        <v>5.0440000003658927</v>
      </c>
      <c r="O419" s="300">
        <f>SUM(L419:N419)</f>
        <v>20.10200000016021</v>
      </c>
      <c r="P419" s="300"/>
      <c r="Q419" s="300">
        <v>11.256999999759914</v>
      </c>
      <c r="R419" s="300">
        <v>5.8209999998558422</v>
      </c>
      <c r="S419" s="300">
        <v>5.958999999968456</v>
      </c>
      <c r="T419" s="300">
        <f>SUM(Q419:S419)</f>
        <v>23.036999999584211</v>
      </c>
      <c r="U419" s="300"/>
      <c r="V419" s="300">
        <v>12.927999999961044</v>
      </c>
      <c r="W419" s="300">
        <v>6.6120000000290622</v>
      </c>
      <c r="X419" s="300">
        <v>7.5409999999694737</v>
      </c>
      <c r="Y419" s="300">
        <f>SUM(V419:X419)</f>
        <v>27.08099999995958</v>
      </c>
    </row>
    <row r="420" spans="1:25" x14ac:dyDescent="0.2">
      <c r="A420" s="260" t="s">
        <v>355</v>
      </c>
      <c r="B420" s="300">
        <v>3.2449999999818266</v>
      </c>
      <c r="C420" s="300">
        <v>0.55299999999948002</v>
      </c>
      <c r="D420" s="300">
        <v>0.4480000000135631</v>
      </c>
      <c r="E420" s="300">
        <f t="shared" ref="E420:E421" si="1109">SUM(B420:D420)</f>
        <v>4.2459999999948694</v>
      </c>
      <c r="F420" s="300"/>
      <c r="G420" s="300">
        <v>7.6649999999552678</v>
      </c>
      <c r="H420" s="300">
        <v>1.7249999999946335</v>
      </c>
      <c r="I420" s="300">
        <v>1.1249999999859104</v>
      </c>
      <c r="J420" s="300">
        <f t="shared" ref="J420:J421" si="1110">SUM(G420:I420)</f>
        <v>10.514999999935812</v>
      </c>
      <c r="K420" s="300"/>
      <c r="L420" s="300">
        <v>7.4109999999769638</v>
      </c>
      <c r="M420" s="300">
        <v>1.8340000000036858</v>
      </c>
      <c r="N420" s="300">
        <v>0.85700000002470655</v>
      </c>
      <c r="O420" s="300">
        <f t="shared" ref="O420:O421" si="1111">SUM(L420:N420)</f>
        <v>10.102000000005356</v>
      </c>
      <c r="P420" s="300"/>
      <c r="Q420" s="300">
        <v>8.3229999999284257</v>
      </c>
      <c r="R420" s="300">
        <v>2.1489999999981952</v>
      </c>
      <c r="S420" s="300">
        <v>0.9830000000753073</v>
      </c>
      <c r="T420" s="300">
        <f t="shared" ref="T420:T421" si="1112">SUM(Q420:S420)</f>
        <v>11.455000000001927</v>
      </c>
      <c r="U420" s="300"/>
      <c r="V420" s="300">
        <v>9.2789999998944293</v>
      </c>
      <c r="W420" s="300">
        <v>2.6479999999843877</v>
      </c>
      <c r="X420" s="300">
        <v>1.1570000000494531</v>
      </c>
      <c r="Y420" s="300">
        <f t="shared" ref="Y420:Y421" si="1113">SUM(V420:X420)</f>
        <v>13.08399999992827</v>
      </c>
    </row>
    <row r="421" spans="1:25" x14ac:dyDescent="0.2">
      <c r="A421" s="260" t="s">
        <v>354</v>
      </c>
      <c r="B421" s="300">
        <f>SUM(B419:B420)</f>
        <v>7.0199999999499987</v>
      </c>
      <c r="C421" s="300">
        <f t="shared" ref="C421" si="1114">SUM(C419:C420)</f>
        <v>2.7129999999635204</v>
      </c>
      <c r="D421" s="300">
        <f t="shared" ref="D421" si="1115">SUM(D419:D420)</f>
        <v>2.8129999998240134</v>
      </c>
      <c r="E421" s="300">
        <f t="shared" si="1109"/>
        <v>12.545999999737532</v>
      </c>
      <c r="F421" s="300"/>
      <c r="G421" s="300">
        <f>SUM(G419:G420)</f>
        <v>17.934999999758588</v>
      </c>
      <c r="H421" s="300">
        <f t="shared" ref="H421" si="1116">SUM(H419:H420)</f>
        <v>7.3589999999337028</v>
      </c>
      <c r="I421" s="300">
        <f t="shared" ref="I421" si="1117">SUM(I419:I420)</f>
        <v>9.9659999992574466</v>
      </c>
      <c r="J421" s="300">
        <f t="shared" si="1110"/>
        <v>35.259999998949738</v>
      </c>
      <c r="K421" s="300"/>
      <c r="L421" s="300">
        <f>SUM(L419:L420)</f>
        <v>17.29599999985048</v>
      </c>
      <c r="M421" s="300">
        <f t="shared" ref="M421" si="1118">SUM(M419:M420)</f>
        <v>7.006999999924485</v>
      </c>
      <c r="N421" s="300">
        <f t="shared" ref="N421" si="1119">SUM(N419:N420)</f>
        <v>5.9010000003905994</v>
      </c>
      <c r="O421" s="300">
        <f t="shared" si="1111"/>
        <v>30.204000000165564</v>
      </c>
      <c r="P421" s="300"/>
      <c r="Q421" s="300">
        <f>SUM(Q419:Q420)</f>
        <v>19.57999999968834</v>
      </c>
      <c r="R421" s="300">
        <f t="shared" ref="R421" si="1120">SUM(R419:R420)</f>
        <v>7.9699999998540374</v>
      </c>
      <c r="S421" s="300">
        <f t="shared" ref="S421" si="1121">SUM(S419:S420)</f>
        <v>6.9420000000437634</v>
      </c>
      <c r="T421" s="300">
        <f t="shared" si="1112"/>
        <v>34.491999999586142</v>
      </c>
      <c r="U421" s="300"/>
      <c r="V421" s="300">
        <f>SUM(V419:V420)</f>
        <v>22.206999999855473</v>
      </c>
      <c r="W421" s="300">
        <f t="shared" ref="W421" si="1122">SUM(W419:W420)</f>
        <v>9.2600000000134504</v>
      </c>
      <c r="X421" s="300">
        <f t="shared" ref="X421" si="1123">SUM(X419:X420)</f>
        <v>8.6980000000189275</v>
      </c>
      <c r="Y421" s="300">
        <f t="shared" si="1113"/>
        <v>40.164999999887854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101.5089999983485</v>
      </c>
      <c r="C424" s="300">
        <f t="shared" ref="C424:D425" si="1124">SUM(C389,C394,C399,C404,C409,C414,C419)</f>
        <v>66.945999999656394</v>
      </c>
      <c r="D424" s="300">
        <f t="shared" si="1124"/>
        <v>34.100999999821539</v>
      </c>
      <c r="E424" s="300">
        <f>SUM(B424:D424)</f>
        <v>202.55599999782643</v>
      </c>
      <c r="F424" s="300"/>
      <c r="G424" s="300">
        <f>SUM(G389,G394,G399,G404,G409,G414,G419)</f>
        <v>125.93999999579739</v>
      </c>
      <c r="H424" s="300">
        <f t="shared" ref="H424:I424" si="1125">SUM(H389,H394,H399,H404,H409,H414,H419)</f>
        <v>54.346999999539499</v>
      </c>
      <c r="I424" s="300">
        <f t="shared" si="1125"/>
        <v>49.012999998561675</v>
      </c>
      <c r="J424" s="300">
        <f>SUM(G424:I424)</f>
        <v>229.29999999389855</v>
      </c>
      <c r="K424" s="300"/>
      <c r="L424" s="300">
        <f>SUM(L389,L394,L399,L404,L409,L414,L419)</f>
        <v>118.07399999734655</v>
      </c>
      <c r="M424" s="300">
        <f t="shared" ref="M424:N424" si="1126">SUM(M389,M394,M399,M404,M409,M414,M419)</f>
        <v>49.986999999622071</v>
      </c>
      <c r="N424" s="300">
        <f t="shared" si="1126"/>
        <v>29.9819999995782</v>
      </c>
      <c r="O424" s="300">
        <f>SUM(L424:N424)</f>
        <v>198.04299999654683</v>
      </c>
      <c r="P424" s="300"/>
      <c r="Q424" s="300">
        <f>SUM(Q389,Q394,Q399,Q404,Q409,Q414,Q419)</f>
        <v>125.65499999872235</v>
      </c>
      <c r="R424" s="300">
        <f t="shared" ref="R424:S424" si="1127">SUM(R389,R394,R399,R404,R409,R414,R419)</f>
        <v>53.257999999316453</v>
      </c>
      <c r="S424" s="300">
        <f t="shared" si="1127"/>
        <v>32.908999999123679</v>
      </c>
      <c r="T424" s="300">
        <f>SUM(Q424:S424)</f>
        <v>211.82199999716249</v>
      </c>
      <c r="U424" s="300"/>
      <c r="V424" s="300">
        <f>SUM(V389,V394,V399,V404,V409,V414,V419)</f>
        <v>136.02999999960926</v>
      </c>
      <c r="W424" s="300">
        <f t="shared" ref="W424:X424" si="1128">SUM(W389,W394,W399,W404,W409,W414,W419)</f>
        <v>57.860000000122483</v>
      </c>
      <c r="X424" s="300">
        <f t="shared" si="1128"/>
        <v>37.748999999914709</v>
      </c>
      <c r="Y424" s="300">
        <f>SUM(V424:X424)</f>
        <v>231.63899999964644</v>
      </c>
    </row>
    <row r="425" spans="1:25" x14ac:dyDescent="0.2">
      <c r="A425" s="260" t="s">
        <v>355</v>
      </c>
      <c r="B425" s="300">
        <f>SUM(B390,B395,B400,B405,B410,B415,B420)</f>
        <v>166.31599999664198</v>
      </c>
      <c r="C425" s="300">
        <f t="shared" si="1124"/>
        <v>21.117999999713348</v>
      </c>
      <c r="D425" s="300">
        <f t="shared" si="1124"/>
        <v>45.682000000452909</v>
      </c>
      <c r="E425" s="300">
        <f t="shared" ref="E425:E426" si="1129">SUM(B425:D425)</f>
        <v>233.11599999680826</v>
      </c>
      <c r="F425" s="300"/>
      <c r="G425" s="300">
        <f>SUM(G390,G395,G400,G405,G410,G415,G420)</f>
        <v>177.80099999666686</v>
      </c>
      <c r="H425" s="300">
        <f t="shared" ref="H425:I425" si="1130">SUM(H390,H395,H400,H405,H410,H415,H420)</f>
        <v>21.710999999755241</v>
      </c>
      <c r="I425" s="300">
        <f t="shared" si="1130"/>
        <v>46.555999999438853</v>
      </c>
      <c r="J425" s="300">
        <f t="shared" ref="J425:J426" si="1131">SUM(G425:I425)</f>
        <v>246.06799999586096</v>
      </c>
      <c r="K425" s="300"/>
      <c r="L425" s="300">
        <f>SUM(L390,L395,L400,L405,L410,L415,L420)</f>
        <v>176.51199999774315</v>
      </c>
      <c r="M425" s="300">
        <f t="shared" ref="M425:N425" si="1132">SUM(M390,M395,M400,M405,M410,M415,M420)</f>
        <v>28.272999999982122</v>
      </c>
      <c r="N425" s="300">
        <f t="shared" si="1132"/>
        <v>36.262000000542578</v>
      </c>
      <c r="O425" s="300">
        <f t="shared" ref="O425:O426" si="1133">SUM(L425:N425)</f>
        <v>241.04699999826784</v>
      </c>
      <c r="P425" s="300"/>
      <c r="Q425" s="300">
        <f>SUM(Q390,Q395,Q400,Q405,Q410,Q415,Q420)</f>
        <v>182.16299999707724</v>
      </c>
      <c r="R425" s="300">
        <f t="shared" ref="R425:S425" si="1134">SUM(R390,R395,R400,R405,R410,R415,R420)</f>
        <v>30.256999999893573</v>
      </c>
      <c r="S425" s="300">
        <f t="shared" si="1134"/>
        <v>38.449000001839046</v>
      </c>
      <c r="T425" s="300">
        <f t="shared" ref="T425:T426" si="1135">SUM(Q425:S425)</f>
        <v>250.86899999880984</v>
      </c>
      <c r="U425" s="300"/>
      <c r="V425" s="300">
        <f>SUM(V390,V395,V400,V405,V410,V415,V420)</f>
        <v>189.66399999438073</v>
      </c>
      <c r="W425" s="300">
        <f t="shared" ref="W425:X425" si="1136">SUM(W390,W395,W400,W405,W410,W415,W420)</f>
        <v>33.723999999825885</v>
      </c>
      <c r="X425" s="300">
        <f t="shared" si="1136"/>
        <v>41.807000000803839</v>
      </c>
      <c r="Y425" s="300">
        <f t="shared" ref="Y425:Y426" si="1137">SUM(V425:X425)</f>
        <v>265.19499999501045</v>
      </c>
    </row>
    <row r="426" spans="1:25" x14ac:dyDescent="0.2">
      <c r="A426" s="264" t="s">
        <v>354</v>
      </c>
      <c r="B426" s="301">
        <f>SUM(B424:B425)</f>
        <v>267.82499999499049</v>
      </c>
      <c r="C426" s="301">
        <f t="shared" ref="C426" si="1138">SUM(C424:C425)</f>
        <v>88.063999999369742</v>
      </c>
      <c r="D426" s="301">
        <f t="shared" ref="D426" si="1139">SUM(D424:D425)</f>
        <v>79.783000000274455</v>
      </c>
      <c r="E426" s="301">
        <f t="shared" si="1129"/>
        <v>435.67199999463469</v>
      </c>
      <c r="F426" s="301"/>
      <c r="G426" s="301">
        <f>SUM(G424:G425)</f>
        <v>303.74099999246425</v>
      </c>
      <c r="H426" s="301">
        <f t="shared" ref="H426" si="1140">SUM(H424:H425)</f>
        <v>76.057999999294736</v>
      </c>
      <c r="I426" s="301">
        <f t="shared" ref="I426" si="1141">SUM(I424:I425)</f>
        <v>95.568999998000521</v>
      </c>
      <c r="J426" s="301">
        <f t="shared" si="1131"/>
        <v>475.36799998975948</v>
      </c>
      <c r="K426" s="301"/>
      <c r="L426" s="301">
        <f>SUM(L424:L425)</f>
        <v>294.58599999508971</v>
      </c>
      <c r="M426" s="301">
        <f t="shared" ref="M426" si="1142">SUM(M424:M425)</f>
        <v>78.25999999960419</v>
      </c>
      <c r="N426" s="301">
        <f t="shared" ref="N426" si="1143">SUM(N424:N425)</f>
        <v>66.244000000120778</v>
      </c>
      <c r="O426" s="301">
        <f t="shared" si="1133"/>
        <v>439.08999999481466</v>
      </c>
      <c r="P426" s="301"/>
      <c r="Q426" s="301">
        <f>SUM(Q424:Q425)</f>
        <v>307.8179999957996</v>
      </c>
      <c r="R426" s="301">
        <f t="shared" ref="R426" si="1144">SUM(R424:R425)</f>
        <v>83.514999999210033</v>
      </c>
      <c r="S426" s="301">
        <f t="shared" ref="S426" si="1145">SUM(S424:S425)</f>
        <v>71.358000000962733</v>
      </c>
      <c r="T426" s="301">
        <f t="shared" si="1135"/>
        <v>462.69099999597233</v>
      </c>
      <c r="U426" s="301"/>
      <c r="V426" s="301">
        <f>SUM(V424:V425)</f>
        <v>325.69399999399002</v>
      </c>
      <c r="W426" s="301">
        <f t="shared" ref="W426" si="1146">SUM(W424:W425)</f>
        <v>91.583999999948361</v>
      </c>
      <c r="X426" s="301">
        <f t="shared" ref="X426" si="1147">SUM(X424:X425)</f>
        <v>79.556000000718541</v>
      </c>
      <c r="Y426" s="301">
        <f t="shared" si="1137"/>
        <v>496.83399999465689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2.7669999999842538</v>
      </c>
      <c r="C434" s="300">
        <v>1.3120000000251018</v>
      </c>
      <c r="D434" s="300">
        <v>1.019000000003017</v>
      </c>
      <c r="E434" s="300">
        <f>SUM(B434:D434)</f>
        <v>5.0980000000123731</v>
      </c>
      <c r="F434" s="300"/>
      <c r="G434" s="300">
        <v>2.8669999999867923</v>
      </c>
      <c r="H434" s="300">
        <v>1.7520000000397284</v>
      </c>
      <c r="I434" s="300">
        <v>1.2759999999966083</v>
      </c>
      <c r="J434" s="300">
        <f>SUM(G434:I434)</f>
        <v>5.8950000000231295</v>
      </c>
      <c r="K434" s="300"/>
      <c r="L434" s="300">
        <v>2.342999999990075</v>
      </c>
      <c r="M434" s="300">
        <v>1.7340000000377953</v>
      </c>
      <c r="N434" s="300">
        <v>1.130999999988527</v>
      </c>
      <c r="O434" s="300">
        <f>SUM(L434:N434)</f>
        <v>5.2080000000163968</v>
      </c>
      <c r="P434" s="300"/>
      <c r="Q434" s="300">
        <v>2.5160000000793659</v>
      </c>
      <c r="R434" s="300">
        <v>1.7950000000750894</v>
      </c>
      <c r="S434" s="300">
        <v>1.1729999999865848</v>
      </c>
      <c r="T434" s="300">
        <f>SUM(Q434:S434)</f>
        <v>5.4840000001410401</v>
      </c>
      <c r="U434" s="300"/>
      <c r="V434" s="300">
        <v>2.8069999999893551</v>
      </c>
      <c r="W434" s="300">
        <v>1.8920000000027088</v>
      </c>
      <c r="X434" s="300">
        <v>1.2919999999987974</v>
      </c>
      <c r="Y434" s="300">
        <f>SUM(V434:X434)</f>
        <v>5.9909999999908612</v>
      </c>
    </row>
    <row r="435" spans="1:25" x14ac:dyDescent="0.2">
      <c r="A435" s="260" t="s">
        <v>355</v>
      </c>
      <c r="B435" s="300">
        <v>14.706999999985623</v>
      </c>
      <c r="C435" s="300">
        <v>2.5720000000220402</v>
      </c>
      <c r="D435" s="300">
        <v>3.2430000000419059</v>
      </c>
      <c r="E435" s="300">
        <f t="shared" ref="E435:E436" si="1148">SUM(B435:D435)</f>
        <v>20.522000000049569</v>
      </c>
      <c r="F435" s="300"/>
      <c r="G435" s="300">
        <v>13.983999999975222</v>
      </c>
      <c r="H435" s="300">
        <v>3.7770000000286066</v>
      </c>
      <c r="I435" s="300">
        <v>3.5920000000097216</v>
      </c>
      <c r="J435" s="300">
        <f t="shared" ref="J435:J436" si="1149">SUM(G435:I435)</f>
        <v>21.353000000013552</v>
      </c>
      <c r="K435" s="300"/>
      <c r="L435" s="300">
        <v>12.381999999975784</v>
      </c>
      <c r="M435" s="300">
        <v>3.6020000000075791</v>
      </c>
      <c r="N435" s="300">
        <v>2.9020000000262676</v>
      </c>
      <c r="O435" s="300">
        <f t="shared" ref="O435:O436" si="1150">SUM(L435:N435)</f>
        <v>18.886000000009631</v>
      </c>
      <c r="P435" s="300"/>
      <c r="Q435" s="300">
        <v>13.06099999999352</v>
      </c>
      <c r="R435" s="300">
        <v>3.7920000000222447</v>
      </c>
      <c r="S435" s="300">
        <v>3.0130000000677954</v>
      </c>
      <c r="T435" s="300">
        <f t="shared" ref="T435:T436" si="1151">SUM(Q435:S435)</f>
        <v>19.866000000083559</v>
      </c>
      <c r="U435" s="300"/>
      <c r="V435" s="300">
        <v>14.256999999950507</v>
      </c>
      <c r="W435" s="300">
        <v>4.1020000000353951</v>
      </c>
      <c r="X435" s="300">
        <v>3.2990000000443649</v>
      </c>
      <c r="Y435" s="300">
        <f t="shared" ref="Y435:Y436" si="1152">SUM(V435:X435)</f>
        <v>21.658000000030267</v>
      </c>
    </row>
    <row r="436" spans="1:25" x14ac:dyDescent="0.2">
      <c r="A436" s="260" t="s">
        <v>354</v>
      </c>
      <c r="B436" s="300">
        <f>SUM(B434:B435)</f>
        <v>17.473999999969877</v>
      </c>
      <c r="C436" s="300">
        <f t="shared" ref="C436" si="1153">SUM(C434:C435)</f>
        <v>3.8840000000471422</v>
      </c>
      <c r="D436" s="300">
        <f t="shared" ref="D436" si="1154">SUM(D434:D435)</f>
        <v>4.2620000000449227</v>
      </c>
      <c r="E436" s="300">
        <f t="shared" si="1148"/>
        <v>25.620000000061943</v>
      </c>
      <c r="F436" s="300"/>
      <c r="G436" s="300">
        <f>SUM(G434:G435)</f>
        <v>16.850999999962013</v>
      </c>
      <c r="H436" s="300">
        <f t="shared" ref="H436" si="1155">SUM(H434:H435)</f>
        <v>5.5290000000683346</v>
      </c>
      <c r="I436" s="300">
        <f t="shared" ref="I436" si="1156">SUM(I434:I435)</f>
        <v>4.8680000000063295</v>
      </c>
      <c r="J436" s="300">
        <f t="shared" si="1149"/>
        <v>27.248000000036679</v>
      </c>
      <c r="K436" s="300"/>
      <c r="L436" s="300">
        <f>SUM(L434:L435)</f>
        <v>14.72499999996586</v>
      </c>
      <c r="M436" s="300">
        <f t="shared" ref="M436" si="1157">SUM(M434:M435)</f>
        <v>5.3360000000453747</v>
      </c>
      <c r="N436" s="300">
        <f t="shared" ref="N436" si="1158">SUM(N434:N435)</f>
        <v>4.0330000000147948</v>
      </c>
      <c r="O436" s="300">
        <f t="shared" si="1150"/>
        <v>24.094000000026028</v>
      </c>
      <c r="P436" s="300"/>
      <c r="Q436" s="300">
        <f>SUM(Q434:Q435)</f>
        <v>15.577000000072886</v>
      </c>
      <c r="R436" s="300">
        <f t="shared" ref="R436" si="1159">SUM(R434:R435)</f>
        <v>5.5870000000973343</v>
      </c>
      <c r="S436" s="300">
        <f t="shared" ref="S436" si="1160">SUM(S434:S435)</f>
        <v>4.1860000000543804</v>
      </c>
      <c r="T436" s="300">
        <f t="shared" si="1151"/>
        <v>25.3500000002246</v>
      </c>
      <c r="U436" s="300"/>
      <c r="V436" s="300">
        <f>SUM(V434:V435)</f>
        <v>17.063999999939863</v>
      </c>
      <c r="W436" s="300">
        <f t="shared" ref="W436" si="1161">SUM(W434:W435)</f>
        <v>5.9940000000381044</v>
      </c>
      <c r="X436" s="300">
        <f t="shared" ref="X436" si="1162">SUM(X434:X435)</f>
        <v>4.5910000000431621</v>
      </c>
      <c r="Y436" s="300">
        <f t="shared" si="1152"/>
        <v>27.649000000021129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29.936999999960712</v>
      </c>
      <c r="C439" s="300">
        <v>11.120000000221509</v>
      </c>
      <c r="D439" s="300">
        <v>8.6750000000778531</v>
      </c>
      <c r="E439" s="300">
        <f>SUM(B439:D439)</f>
        <v>49.732000000260072</v>
      </c>
      <c r="F439" s="300"/>
      <c r="G439" s="300">
        <v>28.325000000092356</v>
      </c>
      <c r="H439" s="300">
        <v>12.60100000045909</v>
      </c>
      <c r="I439" s="300">
        <v>10.289000000007253</v>
      </c>
      <c r="J439" s="300">
        <f>SUM(G439:I439)</f>
        <v>51.215000000558703</v>
      </c>
      <c r="K439" s="300"/>
      <c r="L439" s="300">
        <v>23.146000000025136</v>
      </c>
      <c r="M439" s="300">
        <v>12.470000000329327</v>
      </c>
      <c r="N439" s="300">
        <v>9.1199999997799761</v>
      </c>
      <c r="O439" s="300">
        <f>SUM(L439:N439)</f>
        <v>44.736000000134439</v>
      </c>
      <c r="P439" s="300"/>
      <c r="Q439" s="300">
        <v>24.854000000686707</v>
      </c>
      <c r="R439" s="300">
        <v>12.906000000592742</v>
      </c>
      <c r="S439" s="300">
        <v>9.4599999998493942</v>
      </c>
      <c r="T439" s="300">
        <f>SUM(Q439:S439)</f>
        <v>47.220000001128845</v>
      </c>
      <c r="U439" s="300"/>
      <c r="V439" s="300">
        <v>27.734999999934843</v>
      </c>
      <c r="W439" s="300">
        <v>13.607000000041518</v>
      </c>
      <c r="X439" s="300">
        <v>10.41899999997498</v>
      </c>
      <c r="Y439" s="300">
        <f>SUM(V439:X439)</f>
        <v>51.760999999951338</v>
      </c>
    </row>
    <row r="440" spans="1:25" x14ac:dyDescent="0.2">
      <c r="A440" s="260" t="s">
        <v>355</v>
      </c>
      <c r="B440" s="300">
        <v>50.494000000163048</v>
      </c>
      <c r="C440" s="300">
        <v>18.351000000309437</v>
      </c>
      <c r="D440" s="300">
        <v>10.75900000019166</v>
      </c>
      <c r="E440" s="300">
        <f t="shared" ref="E440:E441" si="1163">SUM(B440:D440)</f>
        <v>79.604000000664143</v>
      </c>
      <c r="F440" s="300"/>
      <c r="G440" s="300">
        <v>43.84000000009452</v>
      </c>
      <c r="H440" s="300">
        <v>22.862000000345802</v>
      </c>
      <c r="I440" s="300">
        <v>11.286000000059893</v>
      </c>
      <c r="J440" s="300">
        <f t="shared" ref="J440:J441" si="1164">SUM(G440:I440)</f>
        <v>77.988000000500222</v>
      </c>
      <c r="K440" s="300"/>
      <c r="L440" s="300">
        <v>38.820000000027044</v>
      </c>
      <c r="M440" s="300">
        <v>21.807000000095648</v>
      </c>
      <c r="N440" s="300">
        <v>9.1170000001414877</v>
      </c>
      <c r="O440" s="300">
        <f t="shared" ref="O440:O441" si="1165">SUM(L440:N440)</f>
        <v>69.74400000026418</v>
      </c>
      <c r="P440" s="300"/>
      <c r="Q440" s="300">
        <v>40.948000000115869</v>
      </c>
      <c r="R440" s="300">
        <v>22.955000000198687</v>
      </c>
      <c r="S440" s="300">
        <v>9.4660000003092115</v>
      </c>
      <c r="T440" s="300">
        <f t="shared" ref="T440:T441" si="1166">SUM(Q440:S440)</f>
        <v>73.369000000623771</v>
      </c>
      <c r="U440" s="300"/>
      <c r="V440" s="300">
        <v>44.699000000188207</v>
      </c>
      <c r="W440" s="300">
        <v>24.828000000393434</v>
      </c>
      <c r="X440" s="300">
        <v>10.366000000224917</v>
      </c>
      <c r="Y440" s="300">
        <f t="shared" ref="Y440:Y441" si="1167">SUM(V440:X440)</f>
        <v>79.893000000806552</v>
      </c>
    </row>
    <row r="441" spans="1:25" x14ac:dyDescent="0.2">
      <c r="A441" s="260" t="s">
        <v>354</v>
      </c>
      <c r="B441" s="300">
        <f>SUM(B439:B440)</f>
        <v>80.43100000012376</v>
      </c>
      <c r="C441" s="300">
        <f t="shared" ref="C441" si="1168">SUM(C439:C440)</f>
        <v>29.471000000530946</v>
      </c>
      <c r="D441" s="300">
        <f t="shared" ref="D441" si="1169">SUM(D439:D440)</f>
        <v>19.434000000269513</v>
      </c>
      <c r="E441" s="300">
        <f t="shared" si="1163"/>
        <v>129.33600000092423</v>
      </c>
      <c r="F441" s="300"/>
      <c r="G441" s="300">
        <f>SUM(G439:G440)</f>
        <v>72.165000000186879</v>
      </c>
      <c r="H441" s="300">
        <f t="shared" ref="H441" si="1170">SUM(H439:H440)</f>
        <v>35.46300000080489</v>
      </c>
      <c r="I441" s="300">
        <f t="shared" ref="I441" si="1171">SUM(I439:I440)</f>
        <v>21.575000000067146</v>
      </c>
      <c r="J441" s="300">
        <f t="shared" si="1164"/>
        <v>129.20300000105891</v>
      </c>
      <c r="K441" s="300"/>
      <c r="L441" s="300">
        <f>SUM(L439:L440)</f>
        <v>61.966000000052176</v>
      </c>
      <c r="M441" s="300">
        <f t="shared" ref="M441" si="1172">SUM(M439:M440)</f>
        <v>34.277000000424977</v>
      </c>
      <c r="N441" s="300">
        <f t="shared" ref="N441" si="1173">SUM(N439:N440)</f>
        <v>18.236999999921466</v>
      </c>
      <c r="O441" s="300">
        <f t="shared" si="1165"/>
        <v>114.48000000039862</v>
      </c>
      <c r="P441" s="300"/>
      <c r="Q441" s="300">
        <f>SUM(Q439:Q440)</f>
        <v>65.802000000802579</v>
      </c>
      <c r="R441" s="300">
        <f t="shared" ref="R441" si="1174">SUM(R439:R440)</f>
        <v>35.861000000791428</v>
      </c>
      <c r="S441" s="300">
        <f t="shared" ref="S441" si="1175">SUM(S439:S440)</f>
        <v>18.926000000158606</v>
      </c>
      <c r="T441" s="300">
        <f t="shared" si="1166"/>
        <v>120.58900000175262</v>
      </c>
      <c r="U441" s="300"/>
      <c r="V441" s="300">
        <f>SUM(V439:V440)</f>
        <v>72.434000000123049</v>
      </c>
      <c r="W441" s="300">
        <f t="shared" ref="W441" si="1176">SUM(W439:W440)</f>
        <v>38.435000000434954</v>
      </c>
      <c r="X441" s="300">
        <f t="shared" ref="X441" si="1177">SUM(X439:X440)</f>
        <v>20.785000000199897</v>
      </c>
      <c r="Y441" s="300">
        <f t="shared" si="1167"/>
        <v>131.65400000075789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1.3479999999945165</v>
      </c>
      <c r="C444" s="300">
        <v>0.91800000001347104</v>
      </c>
      <c r="D444" s="300">
        <v>1.340000000029568</v>
      </c>
      <c r="E444" s="300">
        <f>SUM(B444:D444)</f>
        <v>3.6060000000375556</v>
      </c>
      <c r="F444" s="300"/>
      <c r="G444" s="300">
        <v>2.1670000000042196</v>
      </c>
      <c r="H444" s="300">
        <v>1.932000000055758</v>
      </c>
      <c r="I444" s="300">
        <v>2.7520000000651312</v>
      </c>
      <c r="J444" s="300">
        <f>SUM(G444:I444)</f>
        <v>6.8510000001251079</v>
      </c>
      <c r="K444" s="300"/>
      <c r="L444" s="300">
        <v>1.770999999998967</v>
      </c>
      <c r="M444" s="300">
        <v>1.9120000000417359</v>
      </c>
      <c r="N444" s="300">
        <v>2.4399999999386344</v>
      </c>
      <c r="O444" s="300">
        <f>SUM(L444:N444)</f>
        <v>6.1229999999793367</v>
      </c>
      <c r="P444" s="300"/>
      <c r="Q444" s="300">
        <v>1.9010000000888632</v>
      </c>
      <c r="R444" s="300">
        <v>1.9790000000822234</v>
      </c>
      <c r="S444" s="300">
        <v>2.5310000000009181</v>
      </c>
      <c r="T444" s="300">
        <f>SUM(Q444:S444)</f>
        <v>6.4110000001720042</v>
      </c>
      <c r="U444" s="300"/>
      <c r="V444" s="300">
        <v>2.1219999999916483</v>
      </c>
      <c r="W444" s="300">
        <v>2.0870000000258018</v>
      </c>
      <c r="X444" s="300">
        <v>2.7869999999935691</v>
      </c>
      <c r="Y444" s="300">
        <f>SUM(V444:X444)</f>
        <v>6.9960000000110192</v>
      </c>
    </row>
    <row r="445" spans="1:25" x14ac:dyDescent="0.2">
      <c r="A445" s="260" t="s">
        <v>355</v>
      </c>
      <c r="B445" s="300">
        <v>6.9660000000471891</v>
      </c>
      <c r="C445" s="300">
        <v>1.977000000031111</v>
      </c>
      <c r="D445" s="300">
        <v>0.74800000001172251</v>
      </c>
      <c r="E445" s="300">
        <f t="shared" ref="E445:E446" si="1178">SUM(B445:D445)</f>
        <v>9.6910000000900229</v>
      </c>
      <c r="F445" s="300"/>
      <c r="G445" s="300">
        <v>10.27500000007162</v>
      </c>
      <c r="H445" s="300">
        <v>4.5750000000700828</v>
      </c>
      <c r="I445" s="300">
        <v>1.3589999999930338</v>
      </c>
      <c r="J445" s="300">
        <f t="shared" ref="J445:J446" si="1179">SUM(G445:I445)</f>
        <v>16.209000000134736</v>
      </c>
      <c r="K445" s="300"/>
      <c r="L445" s="300">
        <v>9.0990000000251001</v>
      </c>
      <c r="M445" s="300">
        <v>4.3640000000165671</v>
      </c>
      <c r="N445" s="300">
        <v>1.0980000000146466</v>
      </c>
      <c r="O445" s="300">
        <f t="shared" ref="O445:O446" si="1180">SUM(L445:N445)</f>
        <v>14.561000000056314</v>
      </c>
      <c r="P445" s="300"/>
      <c r="Q445" s="300">
        <v>9.5970000000950737</v>
      </c>
      <c r="R445" s="300">
        <v>4.5940000000451953</v>
      </c>
      <c r="S445" s="300">
        <v>1.1400000000417896</v>
      </c>
      <c r="T445" s="300">
        <f t="shared" ref="T445:T446" si="1181">SUM(Q445:S445)</f>
        <v>15.331000000182058</v>
      </c>
      <c r="U445" s="300"/>
      <c r="V445" s="300">
        <v>10.476000000153945</v>
      </c>
      <c r="W445" s="300">
        <v>4.9690000000878909</v>
      </c>
      <c r="X445" s="300">
        <v>1.248000000027133</v>
      </c>
      <c r="Y445" s="300">
        <f t="shared" ref="Y445:Y446" si="1182">SUM(V445:X445)</f>
        <v>16.69300000026897</v>
      </c>
    </row>
    <row r="446" spans="1:25" x14ac:dyDescent="0.2">
      <c r="A446" s="260" t="s">
        <v>354</v>
      </c>
      <c r="B446" s="300">
        <f>SUM(B444:B445)</f>
        <v>8.3140000000417054</v>
      </c>
      <c r="C446" s="300">
        <f t="shared" ref="C446" si="1183">SUM(C444:C445)</f>
        <v>2.8950000000445821</v>
      </c>
      <c r="D446" s="300">
        <f t="shared" ref="D446" si="1184">SUM(D444:D445)</f>
        <v>2.0880000000412906</v>
      </c>
      <c r="E446" s="300">
        <f t="shared" si="1178"/>
        <v>13.297000000127579</v>
      </c>
      <c r="F446" s="300"/>
      <c r="G446" s="300">
        <f>SUM(G444:G445)</f>
        <v>12.44200000007584</v>
      </c>
      <c r="H446" s="300">
        <f t="shared" ref="H446" si="1185">SUM(H444:H445)</f>
        <v>6.5070000001258403</v>
      </c>
      <c r="I446" s="300">
        <f t="shared" ref="I446" si="1186">SUM(I444:I445)</f>
        <v>4.1110000000581648</v>
      </c>
      <c r="J446" s="300">
        <f t="shared" si="1179"/>
        <v>23.060000000259844</v>
      </c>
      <c r="K446" s="300"/>
      <c r="L446" s="300">
        <f>SUM(L444:L445)</f>
        <v>10.870000000024067</v>
      </c>
      <c r="M446" s="300">
        <f t="shared" ref="M446" si="1187">SUM(M444:M445)</f>
        <v>6.2760000000583034</v>
      </c>
      <c r="N446" s="300">
        <f t="shared" ref="N446" si="1188">SUM(N444:N445)</f>
        <v>3.5379999999532812</v>
      </c>
      <c r="O446" s="300">
        <f t="shared" si="1180"/>
        <v>20.684000000035653</v>
      </c>
      <c r="P446" s="300"/>
      <c r="Q446" s="300">
        <f>SUM(Q444:Q445)</f>
        <v>11.498000000183938</v>
      </c>
      <c r="R446" s="300">
        <f t="shared" ref="R446" si="1189">SUM(R444:R445)</f>
        <v>6.5730000001274185</v>
      </c>
      <c r="S446" s="300">
        <f t="shared" ref="S446" si="1190">SUM(S444:S445)</f>
        <v>3.6710000000427074</v>
      </c>
      <c r="T446" s="300">
        <f t="shared" si="1181"/>
        <v>21.742000000354064</v>
      </c>
      <c r="U446" s="300"/>
      <c r="V446" s="300">
        <f>SUM(V444:V445)</f>
        <v>12.598000000145593</v>
      </c>
      <c r="W446" s="300">
        <f t="shared" ref="W446" si="1191">SUM(W444:W445)</f>
        <v>7.0560000001136931</v>
      </c>
      <c r="X446" s="300">
        <f t="shared" ref="X446" si="1192">SUM(X444:X445)</f>
        <v>4.0350000000207018</v>
      </c>
      <c r="Y446" s="300">
        <f t="shared" si="1182"/>
        <v>23.689000000279989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4.1579999999951207</v>
      </c>
      <c r="C449" s="300">
        <v>1.9900000000421365</v>
      </c>
      <c r="D449" s="300">
        <v>0.56100000000471584</v>
      </c>
      <c r="E449" s="300">
        <f>SUM(B449:D449)</f>
        <v>6.7090000000419732</v>
      </c>
      <c r="F449" s="300"/>
      <c r="G449" s="300">
        <v>5.3850000000218783</v>
      </c>
      <c r="H449" s="300">
        <v>2.1080000000820074</v>
      </c>
      <c r="I449" s="300">
        <v>0.81700000000134165</v>
      </c>
      <c r="J449" s="300">
        <f>SUM(G449:I449)</f>
        <v>8.3100000001052265</v>
      </c>
      <c r="K449" s="300"/>
      <c r="L449" s="300">
        <v>4.4010000000067233</v>
      </c>
      <c r="M449" s="300">
        <v>2.0860000000589753</v>
      </c>
      <c r="N449" s="300">
        <v>0.72499999998545683</v>
      </c>
      <c r="O449" s="300">
        <f>SUM(L449:N449)</f>
        <v>7.2120000000511553</v>
      </c>
      <c r="P449" s="300"/>
      <c r="Q449" s="300">
        <v>4.7250000001395707</v>
      </c>
      <c r="R449" s="300">
        <v>2.1590000001059777</v>
      </c>
      <c r="S449" s="300">
        <v>0.751999999990006</v>
      </c>
      <c r="T449" s="300">
        <f>SUM(Q449:S449)</f>
        <v>7.6360000002355539</v>
      </c>
      <c r="U449" s="300"/>
      <c r="V449" s="300">
        <v>5.2729999999872845</v>
      </c>
      <c r="W449" s="300">
        <v>2.2770000000054043</v>
      </c>
      <c r="X449" s="300">
        <v>0.82799999999838936</v>
      </c>
      <c r="Y449" s="300">
        <f>SUM(V449:X449)</f>
        <v>8.3779999999910792</v>
      </c>
    </row>
    <row r="450" spans="1:25" x14ac:dyDescent="0.2">
      <c r="A450" s="260" t="s">
        <v>355</v>
      </c>
      <c r="B450" s="300">
        <v>10.655000000037004</v>
      </c>
      <c r="C450" s="300">
        <v>3.4000000000598973</v>
      </c>
      <c r="D450" s="300">
        <v>3.313000000055943</v>
      </c>
      <c r="E450" s="300">
        <f t="shared" ref="E450:E451" si="1193">SUM(B450:D450)</f>
        <v>17.368000000152843</v>
      </c>
      <c r="F450" s="300"/>
      <c r="G450" s="300">
        <v>12.664000000030322</v>
      </c>
      <c r="H450" s="300">
        <v>3.961000000062703</v>
      </c>
      <c r="I450" s="300">
        <v>4.2680000000292253</v>
      </c>
      <c r="J450" s="300">
        <f t="shared" ref="J450:J451" si="1194">SUM(G450:I450)</f>
        <v>20.89300000012225</v>
      </c>
      <c r="K450" s="300"/>
      <c r="L450" s="300">
        <v>11.214000000009328</v>
      </c>
      <c r="M450" s="300">
        <v>3.7780000000162293</v>
      </c>
      <c r="N450" s="300">
        <v>3.4480000000495608</v>
      </c>
      <c r="O450" s="300">
        <f t="shared" ref="O450:O451" si="1195">SUM(L450:N450)</f>
        <v>18.440000000075116</v>
      </c>
      <c r="P450" s="300"/>
      <c r="Q450" s="300">
        <v>11.828000000036161</v>
      </c>
      <c r="R450" s="300">
        <v>3.9770000000347663</v>
      </c>
      <c r="S450" s="300">
        <v>3.5800000001090466</v>
      </c>
      <c r="T450" s="300">
        <f t="shared" ref="T450:T451" si="1196">SUM(Q450:S450)</f>
        <v>19.385000000179971</v>
      </c>
      <c r="U450" s="300"/>
      <c r="V450" s="300">
        <v>12.912000000058715</v>
      </c>
      <c r="W450" s="300">
        <v>4.302000000069178</v>
      </c>
      <c r="X450" s="300">
        <v>3.9200000000848201</v>
      </c>
      <c r="Y450" s="300">
        <f t="shared" ref="Y450:Y451" si="1197">SUM(V450:X450)</f>
        <v>21.134000000212712</v>
      </c>
    </row>
    <row r="451" spans="1:25" x14ac:dyDescent="0.2">
      <c r="A451" s="260" t="s">
        <v>354</v>
      </c>
      <c r="B451" s="300">
        <f>SUM(B449:B450)</f>
        <v>14.813000000032126</v>
      </c>
      <c r="C451" s="300">
        <f t="shared" ref="C451" si="1198">SUM(C449:C450)</f>
        <v>5.3900000001020336</v>
      </c>
      <c r="D451" s="300">
        <f t="shared" ref="D451" si="1199">SUM(D449:D450)</f>
        <v>3.8740000000606587</v>
      </c>
      <c r="E451" s="300">
        <f t="shared" si="1193"/>
        <v>24.077000000194818</v>
      </c>
      <c r="F451" s="300"/>
      <c r="G451" s="300">
        <f>SUM(G449:G450)</f>
        <v>18.0490000000522</v>
      </c>
      <c r="H451" s="300">
        <f t="shared" ref="H451" si="1200">SUM(H449:H450)</f>
        <v>6.06900000014471</v>
      </c>
      <c r="I451" s="300">
        <f t="shared" ref="I451" si="1201">SUM(I449:I450)</f>
        <v>5.0850000000305666</v>
      </c>
      <c r="J451" s="300">
        <f t="shared" si="1194"/>
        <v>29.203000000227476</v>
      </c>
      <c r="K451" s="300"/>
      <c r="L451" s="300">
        <f>SUM(L449:L450)</f>
        <v>15.615000000016051</v>
      </c>
      <c r="M451" s="300">
        <f t="shared" ref="M451" si="1202">SUM(M449:M450)</f>
        <v>5.8640000000752046</v>
      </c>
      <c r="N451" s="300">
        <f t="shared" ref="N451" si="1203">SUM(N449:N450)</f>
        <v>4.1730000000350174</v>
      </c>
      <c r="O451" s="300">
        <f t="shared" si="1195"/>
        <v>25.652000000126272</v>
      </c>
      <c r="P451" s="300"/>
      <c r="Q451" s="300">
        <f>SUM(Q449:Q450)</f>
        <v>16.553000000175732</v>
      </c>
      <c r="R451" s="300">
        <f t="shared" ref="R451" si="1204">SUM(R449:R450)</f>
        <v>6.1360000001407435</v>
      </c>
      <c r="S451" s="300">
        <f t="shared" ref="S451" si="1205">SUM(S449:S450)</f>
        <v>4.3320000000990522</v>
      </c>
      <c r="T451" s="300">
        <f t="shared" si="1196"/>
        <v>27.021000000415526</v>
      </c>
      <c r="U451" s="300"/>
      <c r="V451" s="300">
        <f>SUM(V449:V450)</f>
        <v>18.185000000045999</v>
      </c>
      <c r="W451" s="300">
        <f t="shared" ref="W451" si="1206">SUM(W449:W450)</f>
        <v>6.5790000000745827</v>
      </c>
      <c r="X451" s="300">
        <f t="shared" ref="X451" si="1207">SUM(X449:X450)</f>
        <v>4.7480000000832092</v>
      </c>
      <c r="Y451" s="300">
        <f t="shared" si="1197"/>
        <v>29.512000000203791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25.793999999965202</v>
      </c>
      <c r="C454" s="300">
        <v>45.845000000853069</v>
      </c>
      <c r="D454" s="300">
        <v>7.5550000000401081</v>
      </c>
      <c r="E454" s="300">
        <f>SUM(B454:D454)</f>
        <v>79.194000000858381</v>
      </c>
      <c r="F454" s="300"/>
      <c r="G454" s="300">
        <v>32.067000000116487</v>
      </c>
      <c r="H454" s="300">
        <v>48.274000001700522</v>
      </c>
      <c r="I454" s="300">
        <v>10.503999999990338</v>
      </c>
      <c r="J454" s="300">
        <f>SUM(G454:I454)</f>
        <v>90.84500000180735</v>
      </c>
      <c r="K454" s="300"/>
      <c r="L454" s="300">
        <v>26.203000000033402</v>
      </c>
      <c r="M454" s="300">
        <v>47.772000001210571</v>
      </c>
      <c r="N454" s="300">
        <v>9.3109999998595701</v>
      </c>
      <c r="O454" s="300">
        <f>SUM(L454:N454)</f>
        <v>83.286000001103545</v>
      </c>
      <c r="P454" s="300"/>
      <c r="Q454" s="300">
        <v>28.136000000758891</v>
      </c>
      <c r="R454" s="300">
        <v>49.444000002240863</v>
      </c>
      <c r="S454" s="300">
        <v>9.6569999998814726</v>
      </c>
      <c r="T454" s="300">
        <f>SUM(Q454:S454)</f>
        <v>87.237000002881231</v>
      </c>
      <c r="U454" s="300"/>
      <c r="V454" s="300">
        <v>31.397999999920224</v>
      </c>
      <c r="W454" s="300">
        <v>52.128000000120196</v>
      </c>
      <c r="X454" s="300">
        <v>10.636000000001264</v>
      </c>
      <c r="Y454" s="300">
        <f>SUM(V454:X454)</f>
        <v>94.162000000041687</v>
      </c>
    </row>
    <row r="455" spans="1:25" x14ac:dyDescent="0.2">
      <c r="A455" s="260" t="s">
        <v>355</v>
      </c>
      <c r="B455" s="300">
        <v>23.136000000054601</v>
      </c>
      <c r="C455" s="300">
        <v>13.607000000210542</v>
      </c>
      <c r="D455" s="300">
        <v>9.6630000001407765</v>
      </c>
      <c r="E455" s="300">
        <f t="shared" ref="E455:E456" si="1208">SUM(B455:D455)</f>
        <v>46.406000000405918</v>
      </c>
      <c r="F455" s="300"/>
      <c r="G455" s="300">
        <v>26.394000000036481</v>
      </c>
      <c r="H455" s="300">
        <v>15.752000000213199</v>
      </c>
      <c r="I455" s="300">
        <v>11.882000000079987</v>
      </c>
      <c r="J455" s="300">
        <f t="shared" ref="J455:J456" si="1209">SUM(G455:I455)</f>
        <v>54.028000000329669</v>
      </c>
      <c r="K455" s="300"/>
      <c r="L455" s="300">
        <v>23.371000000004216</v>
      </c>
      <c r="M455" s="300">
        <v>15.026000000057405</v>
      </c>
      <c r="N455" s="300">
        <v>9.5990000001247608</v>
      </c>
      <c r="O455" s="300">
        <f t="shared" ref="O455:O456" si="1210">SUM(L455:N455)</f>
        <v>47.996000000186385</v>
      </c>
      <c r="P455" s="300"/>
      <c r="Q455" s="300">
        <v>24.652000000053146</v>
      </c>
      <c r="R455" s="300">
        <v>15.816000000119926</v>
      </c>
      <c r="S455" s="300">
        <v>9.9670000002852959</v>
      </c>
      <c r="T455" s="300">
        <f t="shared" ref="T455:T456" si="1211">SUM(Q455:S455)</f>
        <v>50.435000000458366</v>
      </c>
      <c r="U455" s="300"/>
      <c r="V455" s="300">
        <v>26.910000000077723</v>
      </c>
      <c r="W455" s="300">
        <v>17.107000000230759</v>
      </c>
      <c r="X455" s="300">
        <v>10.914000000234212</v>
      </c>
      <c r="Y455" s="300">
        <f t="shared" ref="Y455:Y456" si="1212">SUM(V455:X455)</f>
        <v>54.931000000542696</v>
      </c>
    </row>
    <row r="456" spans="1:25" x14ac:dyDescent="0.2">
      <c r="A456" s="260" t="s">
        <v>354</v>
      </c>
      <c r="B456" s="300">
        <f>SUM(B454:B455)</f>
        <v>48.930000000019803</v>
      </c>
      <c r="C456" s="300">
        <f t="shared" ref="C456" si="1213">SUM(C454:C455)</f>
        <v>59.45200000106361</v>
      </c>
      <c r="D456" s="300">
        <f t="shared" ref="D456" si="1214">SUM(D454:D455)</f>
        <v>17.218000000180886</v>
      </c>
      <c r="E456" s="300">
        <f t="shared" si="1208"/>
        <v>125.60000000126431</v>
      </c>
      <c r="F456" s="300"/>
      <c r="G456" s="300">
        <f>SUM(G454:G455)</f>
        <v>58.461000000152964</v>
      </c>
      <c r="H456" s="300">
        <f t="shared" ref="H456" si="1215">SUM(H454:H455)</f>
        <v>64.026000001913715</v>
      </c>
      <c r="I456" s="300">
        <f t="shared" ref="I456" si="1216">SUM(I454:I455)</f>
        <v>22.386000000070325</v>
      </c>
      <c r="J456" s="300">
        <f t="shared" si="1209"/>
        <v>144.87300000213702</v>
      </c>
      <c r="K456" s="300"/>
      <c r="L456" s="300">
        <f>SUM(L454:L455)</f>
        <v>49.574000000037614</v>
      </c>
      <c r="M456" s="300">
        <f t="shared" ref="M456" si="1217">SUM(M454:M455)</f>
        <v>62.79800000126798</v>
      </c>
      <c r="N456" s="300">
        <f t="shared" ref="N456" si="1218">SUM(N454:N455)</f>
        <v>18.909999999984329</v>
      </c>
      <c r="O456" s="300">
        <f t="shared" si="1210"/>
        <v>131.28200000128993</v>
      </c>
      <c r="P456" s="300"/>
      <c r="Q456" s="300">
        <f>SUM(Q454:Q455)</f>
        <v>52.788000000812033</v>
      </c>
      <c r="R456" s="300">
        <f t="shared" ref="R456" si="1219">SUM(R454:R455)</f>
        <v>65.260000002360783</v>
      </c>
      <c r="S456" s="300">
        <f t="shared" ref="S456" si="1220">SUM(S454:S455)</f>
        <v>19.624000000166767</v>
      </c>
      <c r="T456" s="300">
        <f t="shared" si="1211"/>
        <v>137.67200000333958</v>
      </c>
      <c r="U456" s="300"/>
      <c r="V456" s="300">
        <f>SUM(V454:V455)</f>
        <v>58.307999999997946</v>
      </c>
      <c r="W456" s="300">
        <f t="shared" ref="W456" si="1221">SUM(W454:W455)</f>
        <v>69.235000000350951</v>
      </c>
      <c r="X456" s="300">
        <f t="shared" ref="X456" si="1222">SUM(X454:X455)</f>
        <v>21.550000000235478</v>
      </c>
      <c r="Y456" s="300">
        <f t="shared" si="1212"/>
        <v>149.09300000058437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10.218999999988018</v>
      </c>
      <c r="C459" s="300">
        <v>5.3160000001125614</v>
      </c>
      <c r="D459" s="300">
        <v>4.2530000000357528</v>
      </c>
      <c r="E459" s="300">
        <f>SUM(B459:D459)</f>
        <v>19.788000000136332</v>
      </c>
      <c r="F459" s="300"/>
      <c r="G459" s="300">
        <v>14.586000000059258</v>
      </c>
      <c r="H459" s="300">
        <v>5.1640000002008932</v>
      </c>
      <c r="I459" s="300">
        <v>6.5340000000107299</v>
      </c>
      <c r="J459" s="300">
        <f>SUM(G459:I459)</f>
        <v>26.284000000270879</v>
      </c>
      <c r="K459" s="300"/>
      <c r="L459" s="300">
        <v>11.919000000018205</v>
      </c>
      <c r="M459" s="300">
        <v>5.1100000001444679</v>
      </c>
      <c r="N459" s="300">
        <v>5.7909999998838346</v>
      </c>
      <c r="O459" s="300">
        <f>SUM(L459:N459)</f>
        <v>22.820000000046505</v>
      </c>
      <c r="P459" s="300"/>
      <c r="Q459" s="300">
        <v>12.798000000378027</v>
      </c>
      <c r="R459" s="300">
        <v>5.2890000002596178</v>
      </c>
      <c r="S459" s="300">
        <v>6.0069999999201649</v>
      </c>
      <c r="T459" s="300">
        <f>SUM(Q459:S459)</f>
        <v>24.094000000557809</v>
      </c>
      <c r="U459" s="300"/>
      <c r="V459" s="300">
        <v>14.281999999965556</v>
      </c>
      <c r="W459" s="300">
        <v>5.5760000000132361</v>
      </c>
      <c r="X459" s="300">
        <v>6.6159999999871291</v>
      </c>
      <c r="Y459" s="300">
        <f>SUM(V459:X459)</f>
        <v>26.473999999965923</v>
      </c>
    </row>
    <row r="460" spans="1:25" x14ac:dyDescent="0.2">
      <c r="A460" s="260" t="s">
        <v>355</v>
      </c>
      <c r="B460" s="300">
        <v>27.145000000094278</v>
      </c>
      <c r="C460" s="300">
        <v>6.7020000001180691</v>
      </c>
      <c r="D460" s="300">
        <v>4.832000000081587</v>
      </c>
      <c r="E460" s="300">
        <f t="shared" ref="E460:E461" si="1223">SUM(B460:D460)</f>
        <v>38.679000000293932</v>
      </c>
      <c r="F460" s="300"/>
      <c r="G460" s="300">
        <v>35.554000000085139</v>
      </c>
      <c r="H460" s="300">
        <v>7.1570000001132934</v>
      </c>
      <c r="I460" s="300">
        <v>6.564000000044949</v>
      </c>
      <c r="J460" s="300">
        <f t="shared" ref="J460:J461" si="1224">SUM(G460:I460)</f>
        <v>49.275000000243381</v>
      </c>
      <c r="K460" s="300"/>
      <c r="L460" s="300">
        <v>31.483000000026131</v>
      </c>
      <c r="M460" s="300">
        <v>6.8270000000293249</v>
      </c>
      <c r="N460" s="300">
        <v>5.3030000000762225</v>
      </c>
      <c r="O460" s="300">
        <f t="shared" ref="O460:O461" si="1225">SUM(L460:N460)</f>
        <v>43.613000000131677</v>
      </c>
      <c r="P460" s="300"/>
      <c r="Q460" s="300">
        <v>33.208000000101514</v>
      </c>
      <c r="R460" s="300">
        <v>7.1860000000628217</v>
      </c>
      <c r="S460" s="300">
        <v>5.5060000001677158</v>
      </c>
      <c r="T460" s="300">
        <f t="shared" ref="T460:T461" si="1226">SUM(Q460:S460)</f>
        <v>45.900000000332049</v>
      </c>
      <c r="U460" s="300"/>
      <c r="V460" s="300">
        <v>36.250000000164839</v>
      </c>
      <c r="W460" s="300">
        <v>7.7720000001249758</v>
      </c>
      <c r="X460" s="300">
        <v>6.0290000001304627</v>
      </c>
      <c r="Y460" s="300">
        <f t="shared" ref="Y460:Y461" si="1227">SUM(V460:X460)</f>
        <v>50.051000000420274</v>
      </c>
    </row>
    <row r="461" spans="1:25" x14ac:dyDescent="0.2">
      <c r="A461" s="260" t="s">
        <v>354</v>
      </c>
      <c r="B461" s="300">
        <f>SUM(B459:B460)</f>
        <v>37.364000000082299</v>
      </c>
      <c r="C461" s="300">
        <f t="shared" ref="C461" si="1228">SUM(C459:C460)</f>
        <v>12.01800000023063</v>
      </c>
      <c r="D461" s="300">
        <f t="shared" ref="D461" si="1229">SUM(D459:D460)</f>
        <v>9.0850000001173399</v>
      </c>
      <c r="E461" s="300">
        <f t="shared" si="1223"/>
        <v>58.467000000430268</v>
      </c>
      <c r="F461" s="300"/>
      <c r="G461" s="300">
        <f>SUM(G459:G460)</f>
        <v>50.140000000144397</v>
      </c>
      <c r="H461" s="300">
        <f t="shared" ref="H461" si="1230">SUM(H459:H460)</f>
        <v>12.321000000314186</v>
      </c>
      <c r="I461" s="300">
        <f t="shared" ref="I461" si="1231">SUM(I459:I460)</f>
        <v>13.098000000055679</v>
      </c>
      <c r="J461" s="300">
        <f t="shared" si="1224"/>
        <v>75.55900000051426</v>
      </c>
      <c r="K461" s="300"/>
      <c r="L461" s="300">
        <f>SUM(L459:L460)</f>
        <v>43.402000000044339</v>
      </c>
      <c r="M461" s="300">
        <f t="shared" ref="M461" si="1232">SUM(M459:M460)</f>
        <v>11.937000000173793</v>
      </c>
      <c r="N461" s="300">
        <f t="shared" ref="N461" si="1233">SUM(N459:N460)</f>
        <v>11.093999999960058</v>
      </c>
      <c r="O461" s="300">
        <f t="shared" si="1225"/>
        <v>66.433000000178197</v>
      </c>
      <c r="P461" s="300"/>
      <c r="Q461" s="300">
        <f>SUM(Q459:Q460)</f>
        <v>46.006000000479538</v>
      </c>
      <c r="R461" s="300">
        <f t="shared" ref="R461" si="1234">SUM(R459:R460)</f>
        <v>12.475000000322439</v>
      </c>
      <c r="S461" s="300">
        <f t="shared" ref="S461" si="1235">SUM(S459:S460)</f>
        <v>11.513000000087882</v>
      </c>
      <c r="T461" s="300">
        <f t="shared" si="1226"/>
        <v>69.994000000889855</v>
      </c>
      <c r="U461" s="300"/>
      <c r="V461" s="300">
        <f>SUM(V459:V460)</f>
        <v>50.532000000130395</v>
      </c>
      <c r="W461" s="300">
        <f t="shared" ref="W461" si="1236">SUM(W459:W460)</f>
        <v>13.348000000138212</v>
      </c>
      <c r="X461" s="300">
        <f t="shared" ref="X461" si="1237">SUM(X459:X460)</f>
        <v>12.645000000117591</v>
      </c>
      <c r="Y461" s="300">
        <f t="shared" si="1227"/>
        <v>76.5250000003862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74.222999999887818</v>
      </c>
      <c r="C464" s="300">
        <f t="shared" ref="C464:D465" si="1238">SUM(C434,C439,C444,C449,C454,C459)</f>
        <v>66.501000001267855</v>
      </c>
      <c r="D464" s="300">
        <f t="shared" si="1238"/>
        <v>23.403000000191014</v>
      </c>
      <c r="E464" s="300">
        <f>SUM(B464:D464)</f>
        <v>164.12700000134669</v>
      </c>
      <c r="F464" s="300"/>
      <c r="G464" s="300">
        <f>SUM(G434,G439,G444,G449,G454,G459)</f>
        <v>85.397000000280983</v>
      </c>
      <c r="H464" s="300">
        <f t="shared" ref="H464:I464" si="1239">SUM(H434,H439,H444,H449,H454,H459)</f>
        <v>71.831000002537991</v>
      </c>
      <c r="I464" s="300">
        <f t="shared" si="1239"/>
        <v>32.172000000071399</v>
      </c>
      <c r="J464" s="300">
        <f>SUM(G464:I464)</f>
        <v>189.40000000289038</v>
      </c>
      <c r="K464" s="300"/>
      <c r="L464" s="300">
        <f>SUM(L434,L439,L444,L449,L454,L459)</f>
        <v>69.783000000072505</v>
      </c>
      <c r="M464" s="300">
        <f t="shared" ref="M464:N464" si="1240">SUM(M434,M439,M444,M449,M454,M459)</f>
        <v>71.084000001822872</v>
      </c>
      <c r="N464" s="300">
        <f t="shared" si="1240"/>
        <v>28.517999999435997</v>
      </c>
      <c r="O464" s="300">
        <f>SUM(L464:N464)</f>
        <v>169.38500000133138</v>
      </c>
      <c r="P464" s="300"/>
      <c r="Q464" s="300">
        <f>SUM(Q434,Q439,Q444,Q449,Q454,Q459)</f>
        <v>74.930000002131422</v>
      </c>
      <c r="R464" s="300">
        <f t="shared" ref="R464:S464" si="1241">SUM(R434,R439,R444,R449,R454,R459)</f>
        <v>73.572000003356521</v>
      </c>
      <c r="S464" s="300">
        <f t="shared" si="1241"/>
        <v>29.579999999628537</v>
      </c>
      <c r="T464" s="300">
        <f>SUM(Q464:S464)</f>
        <v>178.0820000051165</v>
      </c>
      <c r="U464" s="300"/>
      <c r="V464" s="300">
        <f>SUM(V434,V439,V444,V449,V454,V459)</f>
        <v>83.616999999788902</v>
      </c>
      <c r="W464" s="300">
        <f t="shared" ref="W464:X464" si="1242">SUM(W434,W439,W444,W449,W454,W459)</f>
        <v>77.567000000208864</v>
      </c>
      <c r="X464" s="300">
        <f t="shared" si="1242"/>
        <v>32.57799999995413</v>
      </c>
      <c r="Y464" s="300">
        <f>SUM(V464:X464)</f>
        <v>193.76199999995188</v>
      </c>
    </row>
    <row r="465" spans="1:25" x14ac:dyDescent="0.2">
      <c r="A465" s="260" t="s">
        <v>355</v>
      </c>
      <c r="B465" s="300">
        <f>SUM(B435,B440,B445,B450,B455,B460)</f>
        <v>133.10300000038174</v>
      </c>
      <c r="C465" s="300">
        <f t="shared" si="1238"/>
        <v>46.609000000751095</v>
      </c>
      <c r="D465" s="300">
        <f t="shared" si="1238"/>
        <v>32.558000000523599</v>
      </c>
      <c r="E465" s="300">
        <f t="shared" ref="E465:E466" si="1243">SUM(B465:D465)</f>
        <v>212.27000000165643</v>
      </c>
      <c r="F465" s="300"/>
      <c r="G465" s="300">
        <f>SUM(G435,G440,G445,G450,G455,G460)</f>
        <v>142.71100000029332</v>
      </c>
      <c r="H465" s="300">
        <f t="shared" ref="H465:I465" si="1244">SUM(H435,H440,H445,H450,H455,H460)</f>
        <v>58.08400000083369</v>
      </c>
      <c r="I465" s="300">
        <f t="shared" si="1244"/>
        <v>38.951000000216816</v>
      </c>
      <c r="J465" s="300">
        <f t="shared" ref="J465:J466" si="1245">SUM(G465:I465)</f>
        <v>239.74600000134384</v>
      </c>
      <c r="K465" s="300"/>
      <c r="L465" s="300">
        <f>SUM(L435,L440,L445,L450,L455,L460)</f>
        <v>126.36900000006759</v>
      </c>
      <c r="M465" s="300">
        <f t="shared" ref="M465:N465" si="1246">SUM(M435,M440,M445,M450,M455,M460)</f>
        <v>55.404000000222744</v>
      </c>
      <c r="N465" s="300">
        <f t="shared" si="1246"/>
        <v>31.467000000432947</v>
      </c>
      <c r="O465" s="300">
        <f t="shared" ref="O465:O466" si="1247">SUM(L465:N465)</f>
        <v>213.24000000072328</v>
      </c>
      <c r="P465" s="300"/>
      <c r="Q465" s="300">
        <f>SUM(Q435,Q440,Q445,Q450,Q455,Q460)</f>
        <v>133.29400000039527</v>
      </c>
      <c r="R465" s="300">
        <f t="shared" ref="R465:S465" si="1248">SUM(R435,R440,R445,R450,R455,R460)</f>
        <v>58.320000000483638</v>
      </c>
      <c r="S465" s="300">
        <f t="shared" si="1248"/>
        <v>32.672000000980852</v>
      </c>
      <c r="T465" s="300">
        <f t="shared" ref="T465:T466" si="1249">SUM(Q465:S465)</f>
        <v>224.28600000185978</v>
      </c>
      <c r="U465" s="300"/>
      <c r="V465" s="300">
        <f>SUM(V435,V440,V445,V450,V455,V460)</f>
        <v>145.50400000059395</v>
      </c>
      <c r="W465" s="300">
        <f t="shared" ref="W465:X465" si="1250">SUM(W435,W440,W445,W450,W455,W460)</f>
        <v>63.080000000941638</v>
      </c>
      <c r="X465" s="300">
        <f t="shared" si="1250"/>
        <v>35.77600000074591</v>
      </c>
      <c r="Y465" s="300">
        <f t="shared" ref="Y465:Y466" si="1251">SUM(V465:X465)</f>
        <v>244.36000000228148</v>
      </c>
    </row>
    <row r="466" spans="1:25" x14ac:dyDescent="0.2">
      <c r="A466" s="264" t="s">
        <v>354</v>
      </c>
      <c r="B466" s="301">
        <f>SUM(B464:B465)</f>
        <v>207.32600000026957</v>
      </c>
      <c r="C466" s="301">
        <f t="shared" ref="C466" si="1252">SUM(C464:C465)</f>
        <v>113.11000000201895</v>
      </c>
      <c r="D466" s="301">
        <f t="shared" ref="D466" si="1253">SUM(D464:D465)</f>
        <v>55.961000000714613</v>
      </c>
      <c r="E466" s="301">
        <f t="shared" si="1243"/>
        <v>376.39700000300314</v>
      </c>
      <c r="F466" s="301"/>
      <c r="G466" s="301">
        <f>SUM(G464:G465)</f>
        <v>228.10800000057429</v>
      </c>
      <c r="H466" s="301">
        <f t="shared" ref="H466" si="1254">SUM(H464:H465)</f>
        <v>129.91500000337169</v>
      </c>
      <c r="I466" s="301">
        <f t="shared" ref="I466" si="1255">SUM(I464:I465)</f>
        <v>71.123000000288215</v>
      </c>
      <c r="J466" s="301">
        <f t="shared" si="1245"/>
        <v>429.14600000423422</v>
      </c>
      <c r="K466" s="301"/>
      <c r="L466" s="301">
        <f>SUM(L464:L465)</f>
        <v>196.15200000014011</v>
      </c>
      <c r="M466" s="301">
        <f t="shared" ref="M466" si="1256">SUM(M464:M465)</f>
        <v>126.48800000204562</v>
      </c>
      <c r="N466" s="301">
        <f t="shared" ref="N466" si="1257">SUM(N464:N465)</f>
        <v>59.984999999868947</v>
      </c>
      <c r="O466" s="301">
        <f t="shared" si="1247"/>
        <v>382.62500000205466</v>
      </c>
      <c r="P466" s="301"/>
      <c r="Q466" s="301">
        <f>SUM(Q464:Q465)</f>
        <v>208.22400000252668</v>
      </c>
      <c r="R466" s="301">
        <f t="shared" ref="R466" si="1258">SUM(R464:R465)</f>
        <v>131.89200000384017</v>
      </c>
      <c r="S466" s="301">
        <f t="shared" ref="S466" si="1259">SUM(S464:S465)</f>
        <v>62.252000000609385</v>
      </c>
      <c r="T466" s="301">
        <f t="shared" si="1249"/>
        <v>402.36800000697622</v>
      </c>
      <c r="U466" s="301"/>
      <c r="V466" s="301">
        <f>SUM(V464:V465)</f>
        <v>229.12100000038285</v>
      </c>
      <c r="W466" s="301">
        <f t="shared" ref="W466" si="1260">SUM(W464:W465)</f>
        <v>140.6470000011505</v>
      </c>
      <c r="X466" s="301">
        <f t="shared" ref="X466" si="1261">SUM(X464:X465)</f>
        <v>68.35400000070004</v>
      </c>
      <c r="Y466" s="301">
        <f t="shared" si="1251"/>
        <v>438.12200000223334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39.612999999622559</v>
      </c>
      <c r="C474" s="300">
        <v>32.79599999991612</v>
      </c>
      <c r="D474" s="300">
        <v>3.9469999999791434</v>
      </c>
      <c r="E474" s="300">
        <f>SUM(B474:D474)</f>
        <v>76.35599999951782</v>
      </c>
      <c r="F474" s="300"/>
      <c r="G474" s="300">
        <v>40.189999999258454</v>
      </c>
      <c r="H474" s="300">
        <v>32.440999999929957</v>
      </c>
      <c r="I474" s="300">
        <v>3.1539999999372572</v>
      </c>
      <c r="J474" s="300">
        <f>SUM(G474:I474)</f>
        <v>75.784999999125674</v>
      </c>
      <c r="K474" s="300"/>
      <c r="L474" s="300">
        <v>41.212999999469687</v>
      </c>
      <c r="M474" s="300">
        <v>32.803999999929573</v>
      </c>
      <c r="N474" s="300">
        <v>4.4309999999282832</v>
      </c>
      <c r="O474" s="300">
        <f>SUM(L474:N474)</f>
        <v>78.44799999932755</v>
      </c>
      <c r="P474" s="300"/>
      <c r="Q474" s="300">
        <v>43.696000000012781</v>
      </c>
      <c r="R474" s="300">
        <v>34.851999999991428</v>
      </c>
      <c r="S474" s="300">
        <v>4.7039999999285085</v>
      </c>
      <c r="T474" s="300">
        <f>SUM(Q474:S474)</f>
        <v>83.251999999932721</v>
      </c>
      <c r="U474" s="300"/>
      <c r="V474" s="300">
        <v>44.083999999948738</v>
      </c>
      <c r="W474" s="300">
        <v>35.176999999936712</v>
      </c>
      <c r="X474" s="300">
        <v>4.7849999999842652</v>
      </c>
      <c r="Y474" s="300">
        <f>SUM(V474:X474)</f>
        <v>84.045999999869721</v>
      </c>
    </row>
    <row r="475" spans="1:25" x14ac:dyDescent="0.2">
      <c r="A475" s="260" t="s">
        <v>355</v>
      </c>
      <c r="B475" s="300">
        <v>49.908999999662853</v>
      </c>
      <c r="C475" s="300">
        <v>7.2019999999393711</v>
      </c>
      <c r="D475" s="300">
        <v>4.1210000000005511</v>
      </c>
      <c r="E475" s="300">
        <f t="shared" ref="E475:E476" si="1262">SUM(B475:D475)</f>
        <v>61.231999999602778</v>
      </c>
      <c r="F475" s="300"/>
      <c r="G475" s="300">
        <v>48.191999999658627</v>
      </c>
      <c r="H475" s="300">
        <v>6.9769999999465835</v>
      </c>
      <c r="I475" s="300">
        <v>3.2839999999818841</v>
      </c>
      <c r="J475" s="300">
        <f t="shared" ref="J475:J476" si="1263">SUM(G475:I475)</f>
        <v>58.452999999587099</v>
      </c>
      <c r="K475" s="300"/>
      <c r="L475" s="300">
        <v>49.521999999725899</v>
      </c>
      <c r="M475" s="300">
        <v>7.1319999999835497</v>
      </c>
      <c r="N475" s="300">
        <v>2.6780000000196371</v>
      </c>
      <c r="O475" s="300">
        <f t="shared" ref="O475:O476" si="1264">SUM(L475:N475)</f>
        <v>59.331999999729085</v>
      </c>
      <c r="P475" s="300"/>
      <c r="Q475" s="300">
        <v>51.445999999693989</v>
      </c>
      <c r="R475" s="300">
        <v>7.9689999999622367</v>
      </c>
      <c r="S475" s="300">
        <v>2.8420000000679981</v>
      </c>
      <c r="T475" s="300">
        <f t="shared" ref="T475:T476" si="1265">SUM(Q475:S475)</f>
        <v>62.256999999724222</v>
      </c>
      <c r="U475" s="300"/>
      <c r="V475" s="300">
        <v>49.789999999301443</v>
      </c>
      <c r="W475" s="300">
        <v>8.8689999999441529</v>
      </c>
      <c r="X475" s="300">
        <v>2.8980000000377526</v>
      </c>
      <c r="Y475" s="300">
        <f t="shared" ref="Y475:Y476" si="1266">SUM(V475:X475)</f>
        <v>61.556999999283349</v>
      </c>
    </row>
    <row r="476" spans="1:25" x14ac:dyDescent="0.2">
      <c r="A476" s="264" t="s">
        <v>354</v>
      </c>
      <c r="B476" s="301">
        <f>SUM(B474:B475)</f>
        <v>89.521999999285413</v>
      </c>
      <c r="C476" s="301">
        <f t="shared" ref="C476" si="1267">SUM(C474:C475)</f>
        <v>39.997999999855494</v>
      </c>
      <c r="D476" s="301">
        <f t="shared" ref="D476" si="1268">SUM(D474:D475)</f>
        <v>8.0679999999796941</v>
      </c>
      <c r="E476" s="301">
        <f t="shared" si="1262"/>
        <v>137.5879999991206</v>
      </c>
      <c r="F476" s="301"/>
      <c r="G476" s="301">
        <f>SUM(G474:G475)</f>
        <v>88.381999998917081</v>
      </c>
      <c r="H476" s="301">
        <f t="shared" ref="H476" si="1269">SUM(H474:H475)</f>
        <v>39.417999999876542</v>
      </c>
      <c r="I476" s="301">
        <f t="shared" ref="I476" si="1270">SUM(I474:I475)</f>
        <v>6.4379999999191408</v>
      </c>
      <c r="J476" s="301">
        <f t="shared" si="1263"/>
        <v>134.23799999871275</v>
      </c>
      <c r="K476" s="301"/>
      <c r="L476" s="301">
        <f>SUM(L474:L475)</f>
        <v>90.734999999195594</v>
      </c>
      <c r="M476" s="301">
        <f t="shared" ref="M476" si="1271">SUM(M474:M475)</f>
        <v>39.935999999913122</v>
      </c>
      <c r="N476" s="301">
        <f t="shared" ref="N476" si="1272">SUM(N474:N475)</f>
        <v>7.1089999999479208</v>
      </c>
      <c r="O476" s="301">
        <f t="shared" si="1264"/>
        <v>137.77999999905663</v>
      </c>
      <c r="P476" s="301"/>
      <c r="Q476" s="301">
        <f>SUM(Q474:Q475)</f>
        <v>95.141999999706769</v>
      </c>
      <c r="R476" s="301">
        <f t="shared" ref="R476" si="1273">SUM(R474:R475)</f>
        <v>42.820999999953663</v>
      </c>
      <c r="S476" s="301">
        <f t="shared" ref="S476" si="1274">SUM(S474:S475)</f>
        <v>7.5459999999965071</v>
      </c>
      <c r="T476" s="301">
        <f t="shared" si="1265"/>
        <v>145.50899999965694</v>
      </c>
      <c r="U476" s="301"/>
      <c r="V476" s="301">
        <f>SUM(V474:V475)</f>
        <v>93.873999999250174</v>
      </c>
      <c r="W476" s="301">
        <f t="shared" ref="W476" si="1275">SUM(W474:W475)</f>
        <v>44.045999999880863</v>
      </c>
      <c r="X476" s="301">
        <f t="shared" ref="X476" si="1276">SUM(X474:X475)</f>
        <v>7.6830000000220178</v>
      </c>
      <c r="Y476" s="301">
        <f t="shared" si="1266"/>
        <v>145.60299999915307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131.09100000294509</v>
      </c>
      <c r="C484" s="300">
        <v>167.12399999339044</v>
      </c>
      <c r="D484" s="300">
        <v>40.358999999518765</v>
      </c>
      <c r="E484" s="300">
        <f>SUM(B484:D484)</f>
        <v>338.57399999585431</v>
      </c>
      <c r="F484" s="300"/>
      <c r="G484" s="300">
        <v>128.22400000257841</v>
      </c>
      <c r="H484" s="300">
        <v>169.52999999121141</v>
      </c>
      <c r="I484" s="300">
        <v>38.479999998837179</v>
      </c>
      <c r="J484" s="300">
        <f>SUM(G484:I484)</f>
        <v>336.23399999262699</v>
      </c>
      <c r="K484" s="300"/>
      <c r="L484" s="300">
        <v>119.88200000237424</v>
      </c>
      <c r="M484" s="300">
        <v>165.19199999101727</v>
      </c>
      <c r="N484" s="300">
        <v>37.345999999278796</v>
      </c>
      <c r="O484" s="300">
        <f>SUM(L484:N484)</f>
        <v>322.41999999267028</v>
      </c>
      <c r="P484" s="300"/>
      <c r="Q484" s="300">
        <v>122.08199998251187</v>
      </c>
      <c r="R484" s="300">
        <v>161.02399998298577</v>
      </c>
      <c r="S484" s="300">
        <v>37.6199999988171</v>
      </c>
      <c r="T484" s="300">
        <f>SUM(Q484:S484)</f>
        <v>320.72599996431472</v>
      </c>
      <c r="U484" s="300"/>
      <c r="V484" s="300">
        <v>131.50000000172747</v>
      </c>
      <c r="W484" s="300">
        <v>158.55200000037834</v>
      </c>
      <c r="X484" s="300">
        <v>38.780000000001181</v>
      </c>
      <c r="Y484" s="300">
        <f>SUM(V484:X484)</f>
        <v>328.83200000210701</v>
      </c>
    </row>
    <row r="485" spans="1:25" x14ac:dyDescent="0.2">
      <c r="A485" s="260" t="s">
        <v>355</v>
      </c>
      <c r="B485" s="300">
        <v>86.021000001924975</v>
      </c>
      <c r="C485" s="300">
        <v>34.268999998331829</v>
      </c>
      <c r="D485" s="300">
        <v>18.377000000323086</v>
      </c>
      <c r="E485" s="300">
        <f t="shared" ref="E485" si="1277">SUM(B485:D485)</f>
        <v>138.66700000057989</v>
      </c>
      <c r="F485" s="300"/>
      <c r="G485" s="300">
        <v>81.199000000814323</v>
      </c>
      <c r="H485" s="300">
        <v>37.155999997950587</v>
      </c>
      <c r="I485" s="300">
        <v>22.677999999123166</v>
      </c>
      <c r="J485" s="300">
        <f t="shared" ref="J485:J486" si="1278">SUM(G485:I485)</f>
        <v>141.03299999788808</v>
      </c>
      <c r="K485" s="300"/>
      <c r="L485" s="300">
        <v>76.595000001871256</v>
      </c>
      <c r="M485" s="300">
        <v>38.572000000893937</v>
      </c>
      <c r="N485" s="300">
        <v>24.862000000736369</v>
      </c>
      <c r="O485" s="300">
        <f t="shared" ref="O485:O486" si="1279">SUM(L485:N485)</f>
        <v>140.02900000350155</v>
      </c>
      <c r="P485" s="300"/>
      <c r="Q485" s="300">
        <v>75.307999997352013</v>
      </c>
      <c r="R485" s="300">
        <v>38.941999999503054</v>
      </c>
      <c r="S485" s="300">
        <v>25.248000002170805</v>
      </c>
      <c r="T485" s="300">
        <f t="shared" ref="T485:T486" si="1280">SUM(Q485:S485)</f>
        <v>139.49799999902586</v>
      </c>
      <c r="U485" s="300"/>
      <c r="V485" s="300">
        <v>75.562999997769182</v>
      </c>
      <c r="W485" s="300">
        <v>40.95399999907464</v>
      </c>
      <c r="X485" s="300">
        <v>26.788000001737345</v>
      </c>
      <c r="Y485" s="300">
        <f t="shared" ref="Y485:Y486" si="1281">SUM(V485:X485)</f>
        <v>143.30499999858117</v>
      </c>
    </row>
    <row r="486" spans="1:25" x14ac:dyDescent="0.2">
      <c r="A486" s="264" t="s">
        <v>354</v>
      </c>
      <c r="B486" s="301">
        <f>SUM(B484:B485)</f>
        <v>217.11200000487008</v>
      </c>
      <c r="C486" s="301">
        <f t="shared" ref="C486" si="1282">SUM(C484:C485)</f>
        <v>201.39299999172226</v>
      </c>
      <c r="D486" s="301">
        <f t="shared" ref="D486" si="1283">SUM(D484:D485)</f>
        <v>58.735999999841852</v>
      </c>
      <c r="E486" s="301">
        <f>SUM(B486:D486)</f>
        <v>477.2409999964342</v>
      </c>
      <c r="F486" s="301"/>
      <c r="G486" s="301">
        <f>SUM(G484:G485)</f>
        <v>209.42300000339273</v>
      </c>
      <c r="H486" s="301">
        <f t="shared" ref="H486" si="1284">SUM(H484:H485)</f>
        <v>206.68599998916199</v>
      </c>
      <c r="I486" s="301">
        <f t="shared" ref="I486" si="1285">SUM(I484:I485)</f>
        <v>61.157999997960346</v>
      </c>
      <c r="J486" s="301">
        <f t="shared" si="1278"/>
        <v>477.26699999051505</v>
      </c>
      <c r="K486" s="301"/>
      <c r="L486" s="301">
        <f>SUM(L484:L485)</f>
        <v>196.4770000042455</v>
      </c>
      <c r="M486" s="301">
        <f t="shared" ref="M486" si="1286">SUM(M484:M485)</f>
        <v>203.76399999191119</v>
      </c>
      <c r="N486" s="301">
        <f t="shared" ref="N486" si="1287">SUM(N484:N485)</f>
        <v>62.208000000015161</v>
      </c>
      <c r="O486" s="301">
        <f t="shared" si="1279"/>
        <v>462.44899999617184</v>
      </c>
      <c r="P486" s="301"/>
      <c r="Q486" s="301">
        <f>SUM(Q484:Q485)</f>
        <v>197.38999997986389</v>
      </c>
      <c r="R486" s="301">
        <f t="shared" ref="R486" si="1288">SUM(R484:R485)</f>
        <v>199.96599998248882</v>
      </c>
      <c r="S486" s="301">
        <f t="shared" ref="S486" si="1289">SUM(S484:S485)</f>
        <v>62.868000000987905</v>
      </c>
      <c r="T486" s="301">
        <f t="shared" si="1280"/>
        <v>460.22399996334059</v>
      </c>
      <c r="U486" s="301"/>
      <c r="V486" s="301">
        <f>SUM(V484:V485)</f>
        <v>207.06299999949664</v>
      </c>
      <c r="W486" s="301">
        <f t="shared" ref="W486" si="1290">SUM(W484:W485)</f>
        <v>199.50599999945297</v>
      </c>
      <c r="X486" s="301">
        <f t="shared" ref="X486" si="1291">SUM(X484:X485)</f>
        <v>65.568000001738525</v>
      </c>
      <c r="Y486" s="301">
        <f t="shared" si="1281"/>
        <v>472.13700000068815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108.91999999947299</v>
      </c>
      <c r="C494" s="300">
        <v>100.80699999838403</v>
      </c>
      <c r="D494" s="300">
        <v>21.28199999828897</v>
      </c>
      <c r="E494" s="300">
        <f>SUM(B494:D494)</f>
        <v>231.008999996146</v>
      </c>
      <c r="F494" s="300"/>
      <c r="G494" s="300">
        <v>122.70499999896052</v>
      </c>
      <c r="H494" s="300">
        <v>114.83999999896203</v>
      </c>
      <c r="I494" s="300">
        <v>20.413999998320492</v>
      </c>
      <c r="J494" s="300">
        <f>SUM(G494:I494)</f>
        <v>257.95899999624305</v>
      </c>
      <c r="K494" s="300"/>
      <c r="L494" s="300">
        <v>123.65499999930014</v>
      </c>
      <c r="M494" s="300">
        <v>115.34599999844265</v>
      </c>
      <c r="N494" s="300">
        <v>21.289000001533054</v>
      </c>
      <c r="O494" s="300">
        <f>SUM(L494:N494)</f>
        <v>260.28999999927584</v>
      </c>
      <c r="P494" s="300"/>
      <c r="Q494" s="300">
        <v>130.10399999907017</v>
      </c>
      <c r="R494" s="300">
        <v>118.15399999751742</v>
      </c>
      <c r="S494" s="300">
        <v>23.760999999855112</v>
      </c>
      <c r="T494" s="300">
        <f>SUM(Q494:S494)</f>
        <v>272.01899999644269</v>
      </c>
      <c r="U494" s="300"/>
      <c r="V494" s="300">
        <v>134.68299999956724</v>
      </c>
      <c r="W494" s="300">
        <v>115.54399999987162</v>
      </c>
      <c r="X494" s="300">
        <v>27.338999999900818</v>
      </c>
      <c r="Y494" s="300">
        <f>SUM(V494:X494)</f>
        <v>277.56599999933968</v>
      </c>
    </row>
    <row r="495" spans="1:25" x14ac:dyDescent="0.2">
      <c r="A495" s="260" t="s">
        <v>355</v>
      </c>
      <c r="B495" s="300">
        <v>49.672999999647857</v>
      </c>
      <c r="C495" s="300">
        <v>13.493999999979099</v>
      </c>
      <c r="D495" s="300">
        <v>4.5830000001414763</v>
      </c>
      <c r="E495" s="300">
        <f t="shared" ref="E495:E496" si="1292">SUM(B495:D495)</f>
        <v>67.749999999768434</v>
      </c>
      <c r="F495" s="300"/>
      <c r="G495" s="300">
        <v>49.674999999635183</v>
      </c>
      <c r="H495" s="300">
        <v>12.258999999975815</v>
      </c>
      <c r="I495" s="300">
        <v>7.958999999907256</v>
      </c>
      <c r="J495" s="300">
        <f t="shared" ref="J495:J496" si="1293">SUM(G495:I495)</f>
        <v>69.892999999518253</v>
      </c>
      <c r="K495" s="300"/>
      <c r="L495" s="300">
        <v>49.675999999810195</v>
      </c>
      <c r="M495" s="300">
        <v>15.793000000048252</v>
      </c>
      <c r="N495" s="300">
        <v>7.9260000002179085</v>
      </c>
      <c r="O495" s="300">
        <f t="shared" ref="O495:O496" si="1294">SUM(L495:N495)</f>
        <v>73.395000000076365</v>
      </c>
      <c r="P495" s="300"/>
      <c r="Q495" s="300">
        <v>51.885999999482891</v>
      </c>
      <c r="R495" s="300">
        <v>17.023000000022694</v>
      </c>
      <c r="S495" s="300">
        <v>7.8390000005683671</v>
      </c>
      <c r="T495" s="300">
        <f t="shared" ref="T495:T496" si="1295">SUM(Q495:S495)</f>
        <v>76.748000000073944</v>
      </c>
      <c r="U495" s="300"/>
      <c r="V495" s="300">
        <v>52.943999999376999</v>
      </c>
      <c r="W495" s="300">
        <v>18.428000000033943</v>
      </c>
      <c r="X495" s="300">
        <v>7.1200000002760309</v>
      </c>
      <c r="Y495" s="300">
        <f t="shared" ref="Y495:Y496" si="1296">SUM(V495:X495)</f>
        <v>78.491999999686982</v>
      </c>
    </row>
    <row r="496" spans="1:25" x14ac:dyDescent="0.2">
      <c r="A496" s="260" t="s">
        <v>354</v>
      </c>
      <c r="B496" s="300">
        <f>SUM(B494:B495)</f>
        <v>158.59299999912085</v>
      </c>
      <c r="C496" s="300">
        <f t="shared" ref="C496" si="1297">SUM(C494:C495)</f>
        <v>114.30099999836312</v>
      </c>
      <c r="D496" s="300">
        <f t="shared" ref="D496" si="1298">SUM(D494:D495)</f>
        <v>25.864999998430449</v>
      </c>
      <c r="E496" s="300">
        <f t="shared" si="1292"/>
        <v>298.75899999591445</v>
      </c>
      <c r="F496" s="300"/>
      <c r="G496" s="300">
        <f>SUM(G494:G495)</f>
        <v>172.37999999859571</v>
      </c>
      <c r="H496" s="300">
        <f t="shared" ref="H496" si="1299">SUM(H494:H495)</f>
        <v>127.09899999893784</v>
      </c>
      <c r="I496" s="300">
        <f t="shared" ref="I496" si="1300">SUM(I494:I495)</f>
        <v>28.372999998227748</v>
      </c>
      <c r="J496" s="300">
        <f t="shared" si="1293"/>
        <v>327.85199999576128</v>
      </c>
      <c r="K496" s="300"/>
      <c r="L496" s="300">
        <f>SUM(L494:L495)</f>
        <v>173.33099999911033</v>
      </c>
      <c r="M496" s="300">
        <f t="shared" ref="M496" si="1301">SUM(M494:M495)</f>
        <v>131.1389999984909</v>
      </c>
      <c r="N496" s="300">
        <f t="shared" ref="N496" si="1302">SUM(N494:N495)</f>
        <v>29.215000001750962</v>
      </c>
      <c r="O496" s="300">
        <f t="shared" si="1294"/>
        <v>333.68499999935221</v>
      </c>
      <c r="P496" s="300"/>
      <c r="Q496" s="300">
        <f>SUM(Q494:Q495)</f>
        <v>181.98999999855306</v>
      </c>
      <c r="R496" s="300">
        <f t="shared" ref="R496" si="1303">SUM(R494:R495)</f>
        <v>135.17699999754012</v>
      </c>
      <c r="S496" s="300">
        <f t="shared" ref="S496" si="1304">SUM(S494:S495)</f>
        <v>31.600000000423478</v>
      </c>
      <c r="T496" s="300">
        <f t="shared" si="1295"/>
        <v>348.76699999651669</v>
      </c>
      <c r="U496" s="300"/>
      <c r="V496" s="300">
        <f>SUM(V494:V495)</f>
        <v>187.62699999894426</v>
      </c>
      <c r="W496" s="300">
        <f t="shared" ref="W496" si="1305">SUM(W494:W495)</f>
        <v>133.97199999990556</v>
      </c>
      <c r="X496" s="300">
        <f t="shared" ref="X496" si="1306">SUM(X494:X495)</f>
        <v>34.45900000017685</v>
      </c>
      <c r="Y496" s="300">
        <f t="shared" si="1296"/>
        <v>356.05799999902666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45.872999999778003</v>
      </c>
      <c r="C499" s="300">
        <v>42.066999999325674</v>
      </c>
      <c r="D499" s="300">
        <v>11.426999999081286</v>
      </c>
      <c r="E499" s="300">
        <f>SUM(B499:D499)</f>
        <v>99.366999998184966</v>
      </c>
      <c r="F499" s="300"/>
      <c r="G499" s="300">
        <v>52.945999999551461</v>
      </c>
      <c r="H499" s="300">
        <v>40.897999999630287</v>
      </c>
      <c r="I499" s="300">
        <v>11.313999999069177</v>
      </c>
      <c r="J499" s="300">
        <f>SUM(G499:I499)</f>
        <v>105.15799999825093</v>
      </c>
      <c r="K499" s="300"/>
      <c r="L499" s="300">
        <v>49.951999999717238</v>
      </c>
      <c r="M499" s="300">
        <v>37.819999999489411</v>
      </c>
      <c r="N499" s="300">
        <v>10.304000000741986</v>
      </c>
      <c r="O499" s="300">
        <f>SUM(L499:N499)</f>
        <v>98.075999999948635</v>
      </c>
      <c r="P499" s="300"/>
      <c r="Q499" s="300">
        <v>53.733999999615961</v>
      </c>
      <c r="R499" s="300">
        <v>36.640999999230111</v>
      </c>
      <c r="S499" s="300">
        <v>10.917999999933436</v>
      </c>
      <c r="T499" s="300">
        <f>SUM(Q499:S499)</f>
        <v>101.29299999877952</v>
      </c>
      <c r="U499" s="300"/>
      <c r="V499" s="300">
        <v>59.056999999810259</v>
      </c>
      <c r="W499" s="300">
        <v>32.416999999964013</v>
      </c>
      <c r="X499" s="300">
        <v>11.176999999959447</v>
      </c>
      <c r="Y499" s="300">
        <f>SUM(V499:X499)</f>
        <v>102.65099999973371</v>
      </c>
    </row>
    <row r="500" spans="1:25" x14ac:dyDescent="0.2">
      <c r="A500" s="260" t="s">
        <v>355</v>
      </c>
      <c r="B500" s="300">
        <v>17.42299999987646</v>
      </c>
      <c r="C500" s="300">
        <v>9.0229999999860233</v>
      </c>
      <c r="D500" s="300">
        <v>1.075000000033185</v>
      </c>
      <c r="E500" s="300">
        <f t="shared" ref="E500:E501" si="1307">SUM(B500:D500)</f>
        <v>27.520999999895668</v>
      </c>
      <c r="F500" s="300"/>
      <c r="G500" s="300">
        <v>14.82299999989112</v>
      </c>
      <c r="H500" s="300">
        <v>5.9739999999882132</v>
      </c>
      <c r="I500" s="300">
        <v>1.7519999999795841</v>
      </c>
      <c r="J500" s="300">
        <f t="shared" ref="J500:J501" si="1308">SUM(G500:I500)</f>
        <v>22.548999999858918</v>
      </c>
      <c r="K500" s="300"/>
      <c r="L500" s="300">
        <v>15.151999999942104</v>
      </c>
      <c r="M500" s="300">
        <v>8.0340000000245464</v>
      </c>
      <c r="N500" s="300">
        <v>1.2900000000354674</v>
      </c>
      <c r="O500" s="300">
        <f t="shared" ref="O500:O501" si="1309">SUM(L500:N500)</f>
        <v>24.476000000002117</v>
      </c>
      <c r="P500" s="300"/>
      <c r="Q500" s="300">
        <v>15.56899999984484</v>
      </c>
      <c r="R500" s="300">
        <v>8.2530000000110011</v>
      </c>
      <c r="S500" s="300">
        <v>1.3280000000962864</v>
      </c>
      <c r="T500" s="300">
        <f t="shared" ref="T500:T501" si="1310">SUM(Q500:S500)</f>
        <v>25.149999999952126</v>
      </c>
      <c r="U500" s="300"/>
      <c r="V500" s="300">
        <v>15.775999999814351</v>
      </c>
      <c r="W500" s="300">
        <v>8.2720000000152361</v>
      </c>
      <c r="X500" s="300">
        <v>1.322000000051252</v>
      </c>
      <c r="Y500" s="300">
        <f t="shared" ref="Y500:Y501" si="1311">SUM(V500:X500)</f>
        <v>25.369999999880836</v>
      </c>
    </row>
    <row r="501" spans="1:25" x14ac:dyDescent="0.2">
      <c r="A501" s="260" t="s">
        <v>354</v>
      </c>
      <c r="B501" s="300">
        <f>SUM(B499:B500)</f>
        <v>63.295999999654462</v>
      </c>
      <c r="C501" s="300">
        <f t="shared" ref="C501" si="1312">SUM(C499:C500)</f>
        <v>51.089999999311701</v>
      </c>
      <c r="D501" s="300">
        <f t="shared" ref="D501" si="1313">SUM(D499:D500)</f>
        <v>12.501999999114471</v>
      </c>
      <c r="E501" s="300">
        <f t="shared" si="1307"/>
        <v>126.88799999808063</v>
      </c>
      <c r="F501" s="300"/>
      <c r="G501" s="300">
        <f>SUM(G499:G500)</f>
        <v>67.768999999442585</v>
      </c>
      <c r="H501" s="300">
        <f t="shared" ref="H501" si="1314">SUM(H499:H500)</f>
        <v>46.871999999618502</v>
      </c>
      <c r="I501" s="300">
        <f t="shared" ref="I501" si="1315">SUM(I499:I500)</f>
        <v>13.06599999904876</v>
      </c>
      <c r="J501" s="300">
        <f t="shared" si="1308"/>
        <v>127.70699999810984</v>
      </c>
      <c r="K501" s="300"/>
      <c r="L501" s="300">
        <f>SUM(L499:L500)</f>
        <v>65.103999999659337</v>
      </c>
      <c r="M501" s="300">
        <f t="shared" ref="M501" si="1316">SUM(M499:M500)</f>
        <v>45.85399999951396</v>
      </c>
      <c r="N501" s="300">
        <f t="shared" ref="N501" si="1317">SUM(N499:N500)</f>
        <v>11.594000000777454</v>
      </c>
      <c r="O501" s="300">
        <f t="shared" si="1309"/>
        <v>122.55199999995075</v>
      </c>
      <c r="P501" s="300"/>
      <c r="Q501" s="300">
        <f>SUM(Q499:Q500)</f>
        <v>69.302999999460795</v>
      </c>
      <c r="R501" s="300">
        <f t="shared" ref="R501" si="1318">SUM(R499:R500)</f>
        <v>44.89399999924111</v>
      </c>
      <c r="S501" s="300">
        <f t="shared" ref="S501" si="1319">SUM(S499:S500)</f>
        <v>12.246000000029722</v>
      </c>
      <c r="T501" s="300">
        <f t="shared" si="1310"/>
        <v>126.44299999873162</v>
      </c>
      <c r="U501" s="300"/>
      <c r="V501" s="300">
        <f>SUM(V499:V500)</f>
        <v>74.832999999624604</v>
      </c>
      <c r="W501" s="300">
        <f t="shared" ref="W501" si="1320">SUM(W499:W500)</f>
        <v>40.688999999979245</v>
      </c>
      <c r="X501" s="300">
        <f t="shared" ref="X501" si="1321">SUM(X499:X500)</f>
        <v>12.4990000000107</v>
      </c>
      <c r="Y501" s="300">
        <f t="shared" si="1311"/>
        <v>128.02099999961456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44.261999999785822</v>
      </c>
      <c r="C504" s="300">
        <v>45.084999999277308</v>
      </c>
      <c r="D504" s="300">
        <v>11.106999999107003</v>
      </c>
      <c r="E504" s="300">
        <f>SUM(B504:D504)</f>
        <v>100.45399999817013</v>
      </c>
      <c r="F504" s="300"/>
      <c r="G504" s="300">
        <v>46.083999999609624</v>
      </c>
      <c r="H504" s="300">
        <v>53.587999999515553</v>
      </c>
      <c r="I504" s="300">
        <v>11.335999999067351</v>
      </c>
      <c r="J504" s="300">
        <f>SUM(G504:I504)</f>
        <v>111.00799999819253</v>
      </c>
      <c r="K504" s="300"/>
      <c r="L504" s="300">
        <v>43.478999999753896</v>
      </c>
      <c r="M504" s="300">
        <v>49.555999999330993</v>
      </c>
      <c r="N504" s="300">
        <v>10.324000000743423</v>
      </c>
      <c r="O504" s="300">
        <f>SUM(L504:N504)</f>
        <v>103.35899999982831</v>
      </c>
      <c r="P504" s="300"/>
      <c r="Q504" s="300">
        <v>46.770999999665733</v>
      </c>
      <c r="R504" s="300">
        <v>48.01099999899121</v>
      </c>
      <c r="S504" s="300">
        <v>10.938999999933303</v>
      </c>
      <c r="T504" s="300">
        <f>SUM(Q504:S504)</f>
        <v>105.72099999859024</v>
      </c>
      <c r="U504" s="300"/>
      <c r="V504" s="300">
        <v>51.402999999834798</v>
      </c>
      <c r="W504" s="300">
        <v>42.475999999952805</v>
      </c>
      <c r="X504" s="300">
        <v>11.198999999959364</v>
      </c>
      <c r="Y504" s="300">
        <f>SUM(V504:X504)</f>
        <v>105.07799999974696</v>
      </c>
    </row>
    <row r="505" spans="1:25" x14ac:dyDescent="0.2">
      <c r="A505" s="260" t="s">
        <v>355</v>
      </c>
      <c r="B505" s="300">
        <v>16.157999999885455</v>
      </c>
      <c r="C505" s="300">
        <v>8.5919999999866903</v>
      </c>
      <c r="D505" s="300">
        <v>1.0340000000319203</v>
      </c>
      <c r="E505" s="300">
        <f t="shared" ref="E505:E506" si="1322">SUM(B505:D505)</f>
        <v>25.783999999904065</v>
      </c>
      <c r="F505" s="300"/>
      <c r="G505" s="300">
        <v>12.400999999908922</v>
      </c>
      <c r="H505" s="300">
        <v>6.9549999999862822</v>
      </c>
      <c r="I505" s="300">
        <v>1.7369999999797596</v>
      </c>
      <c r="J505" s="300">
        <f t="shared" ref="J505:J506" si="1323">SUM(G505:I505)</f>
        <v>21.092999999874962</v>
      </c>
      <c r="K505" s="300"/>
      <c r="L505" s="300">
        <v>12.675999999951582</v>
      </c>
      <c r="M505" s="300">
        <v>9.3540000000285755</v>
      </c>
      <c r="N505" s="300">
        <v>1.2790000000351638</v>
      </c>
      <c r="O505" s="300">
        <f t="shared" ref="O505:O506" si="1324">SUM(L505:N505)</f>
        <v>23.30900000001532</v>
      </c>
      <c r="P505" s="300"/>
      <c r="Q505" s="300">
        <v>13.024999999870195</v>
      </c>
      <c r="R505" s="300">
        <v>9.6090000000128093</v>
      </c>
      <c r="S505" s="300">
        <v>1.3160000000954162</v>
      </c>
      <c r="T505" s="300">
        <f t="shared" ref="T505:T506" si="1325">SUM(Q505:S505)</f>
        <v>23.94999999997842</v>
      </c>
      <c r="U505" s="300"/>
      <c r="V505" s="300">
        <v>13.197999999844692</v>
      </c>
      <c r="W505" s="300">
        <v>9.6310000000177443</v>
      </c>
      <c r="X505" s="300">
        <v>1.3110000000508242</v>
      </c>
      <c r="Y505" s="300">
        <f t="shared" ref="Y505:Y506" si="1326">SUM(V505:X505)</f>
        <v>24.139999999913261</v>
      </c>
    </row>
    <row r="506" spans="1:25" x14ac:dyDescent="0.2">
      <c r="A506" s="260" t="s">
        <v>354</v>
      </c>
      <c r="B506" s="300">
        <f>SUM(B504:B505)</f>
        <v>60.419999999671276</v>
      </c>
      <c r="C506" s="300">
        <f t="shared" ref="C506" si="1327">SUM(C504:C505)</f>
        <v>53.676999999263998</v>
      </c>
      <c r="D506" s="300">
        <f t="shared" ref="D506" si="1328">SUM(D504:D505)</f>
        <v>12.140999999138923</v>
      </c>
      <c r="E506" s="300">
        <f t="shared" si="1322"/>
        <v>126.2379999980742</v>
      </c>
      <c r="F506" s="300"/>
      <c r="G506" s="300">
        <f>SUM(G504:G505)</f>
        <v>58.48499999951855</v>
      </c>
      <c r="H506" s="300">
        <f t="shared" ref="H506" si="1329">SUM(H504:H505)</f>
        <v>60.542999999501838</v>
      </c>
      <c r="I506" s="300">
        <f t="shared" ref="I506" si="1330">SUM(I504:I505)</f>
        <v>13.072999999047111</v>
      </c>
      <c r="J506" s="300">
        <f t="shared" si="1323"/>
        <v>132.10099999806749</v>
      </c>
      <c r="K506" s="300"/>
      <c r="L506" s="300">
        <f>SUM(L504:L505)</f>
        <v>56.154999999705481</v>
      </c>
      <c r="M506" s="300">
        <f t="shared" ref="M506" si="1331">SUM(M504:M505)</f>
        <v>58.90999999935957</v>
      </c>
      <c r="N506" s="300">
        <f t="shared" ref="N506" si="1332">SUM(N504:N505)</f>
        <v>11.603000000778586</v>
      </c>
      <c r="O506" s="300">
        <f t="shared" si="1324"/>
        <v>126.66799999984363</v>
      </c>
      <c r="P506" s="300"/>
      <c r="Q506" s="300">
        <f>SUM(Q504:Q505)</f>
        <v>59.79599999953593</v>
      </c>
      <c r="R506" s="300">
        <f t="shared" ref="R506" si="1333">SUM(R504:R505)</f>
        <v>57.619999999004023</v>
      </c>
      <c r="S506" s="300">
        <f t="shared" ref="S506" si="1334">SUM(S504:S505)</f>
        <v>12.255000000028719</v>
      </c>
      <c r="T506" s="300">
        <f t="shared" si="1325"/>
        <v>129.67099999856867</v>
      </c>
      <c r="U506" s="300"/>
      <c r="V506" s="300">
        <f>SUM(V504:V505)</f>
        <v>64.600999999679487</v>
      </c>
      <c r="W506" s="300">
        <f t="shared" ref="W506" si="1335">SUM(W504:W505)</f>
        <v>52.106999999970547</v>
      </c>
      <c r="X506" s="300">
        <f t="shared" ref="X506" si="1336">SUM(X504:X505)</f>
        <v>12.510000000010187</v>
      </c>
      <c r="Y506" s="300">
        <f t="shared" si="1326"/>
        <v>129.21799999966024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199.0549999990368</v>
      </c>
      <c r="C509" s="300">
        <f t="shared" ref="C509:D509" si="1337">SUM(C494,C499,C504)</f>
        <v>187.95899999698699</v>
      </c>
      <c r="D509" s="300">
        <f t="shared" si="1337"/>
        <v>43.81599999647726</v>
      </c>
      <c r="E509" s="300">
        <f>SUM(B509:D509)</f>
        <v>430.82999999250109</v>
      </c>
      <c r="F509" s="300"/>
      <c r="G509" s="300">
        <f>SUM(G494,G499,G504)</f>
        <v>221.73499999812159</v>
      </c>
      <c r="H509" s="300">
        <f t="shared" ref="H509:I509" si="1338">SUM(H494,H499,H504)</f>
        <v>209.32599999810787</v>
      </c>
      <c r="I509" s="300">
        <f t="shared" si="1338"/>
        <v>43.063999996457014</v>
      </c>
      <c r="J509" s="300">
        <f>SUM(G509:I509)</f>
        <v>474.12499999268653</v>
      </c>
      <c r="K509" s="300"/>
      <c r="L509" s="300">
        <f>SUM(L494,L499,L504)</f>
        <v>217.08599999877129</v>
      </c>
      <c r="M509" s="300">
        <f t="shared" ref="M509:N509" si="1339">SUM(M494,M499,M504)</f>
        <v>202.72199999726305</v>
      </c>
      <c r="N509" s="300">
        <f t="shared" si="1339"/>
        <v>41.917000003018465</v>
      </c>
      <c r="O509" s="300">
        <f>SUM(L509:N509)</f>
        <v>461.72499999905284</v>
      </c>
      <c r="P509" s="300"/>
      <c r="Q509" s="300">
        <f>SUM(Q494,Q499,Q504)</f>
        <v>230.60899999835186</v>
      </c>
      <c r="R509" s="300">
        <f t="shared" ref="R509:S509" si="1340">SUM(R494,R499,R504)</f>
        <v>202.80599999573872</v>
      </c>
      <c r="S509" s="300">
        <f t="shared" si="1340"/>
        <v>45.617999999721846</v>
      </c>
      <c r="T509" s="300">
        <f>SUM(Q509:S509)</f>
        <v>479.03299999381244</v>
      </c>
      <c r="U509" s="300"/>
      <c r="V509" s="300">
        <f>SUM(V494,V499,V504)</f>
        <v>245.14299999921232</v>
      </c>
      <c r="W509" s="300">
        <f t="shared" ref="W509:X509" si="1341">SUM(W494,W499,W504)</f>
        <v>190.43699999978844</v>
      </c>
      <c r="X509" s="300">
        <f t="shared" si="1341"/>
        <v>49.714999999819625</v>
      </c>
      <c r="Y509" s="300">
        <f>SUM(V509:X509)</f>
        <v>485.29499999882034</v>
      </c>
    </row>
    <row r="510" spans="1:25" x14ac:dyDescent="0.2">
      <c r="A510" s="260" t="s">
        <v>355</v>
      </c>
      <c r="B510" s="300">
        <f>SUM(B495,B500,B505)</f>
        <v>83.253999999409757</v>
      </c>
      <c r="C510" s="300">
        <f t="shared" ref="C510:D510" si="1342">SUM(C495,C500,C505)</f>
        <v>31.108999999951813</v>
      </c>
      <c r="D510" s="300">
        <f t="shared" si="1342"/>
        <v>6.6920000002065816</v>
      </c>
      <c r="E510" s="300">
        <f t="shared" ref="E510:E511" si="1343">SUM(B510:D510)</f>
        <v>121.05499999956814</v>
      </c>
      <c r="F510" s="300"/>
      <c r="G510" s="300">
        <f>SUM(G495,G500,G505)</f>
        <v>76.898999999435219</v>
      </c>
      <c r="H510" s="300">
        <f t="shared" ref="H510:I510" si="1344">SUM(H495,H500,H505)</f>
        <v>25.187999999950311</v>
      </c>
      <c r="I510" s="300">
        <f t="shared" si="1344"/>
        <v>11.447999999866601</v>
      </c>
      <c r="J510" s="300">
        <f t="shared" ref="J510:J511" si="1345">SUM(G510:I510)</f>
        <v>113.53499999925212</v>
      </c>
      <c r="K510" s="300"/>
      <c r="L510" s="300">
        <f>SUM(L495,L500,L505)</f>
        <v>77.503999999703879</v>
      </c>
      <c r="M510" s="300">
        <f t="shared" ref="M510:N510" si="1346">SUM(M495,M500,M505)</f>
        <v>33.181000000101378</v>
      </c>
      <c r="N510" s="300">
        <f t="shared" si="1346"/>
        <v>10.495000000288538</v>
      </c>
      <c r="O510" s="300">
        <f t="shared" ref="O510:O511" si="1347">SUM(L510:N510)</f>
        <v>121.1800000000938</v>
      </c>
      <c r="P510" s="300"/>
      <c r="Q510" s="300">
        <f>SUM(Q495,Q500,Q505)</f>
        <v>80.479999999197915</v>
      </c>
      <c r="R510" s="300">
        <f t="shared" ref="R510:S510" si="1348">SUM(R495,R500,R505)</f>
        <v>34.885000000046503</v>
      </c>
      <c r="S510" s="300">
        <f t="shared" si="1348"/>
        <v>10.48300000076007</v>
      </c>
      <c r="T510" s="300">
        <f t="shared" ref="T510:T511" si="1349">SUM(Q510:S510)</f>
        <v>125.84800000000449</v>
      </c>
      <c r="U510" s="300"/>
      <c r="V510" s="300">
        <f>SUM(V495,V500,V505)</f>
        <v>81.917999999036041</v>
      </c>
      <c r="W510" s="300">
        <f t="shared" ref="W510:X510" si="1350">SUM(W495,W500,W505)</f>
        <v>36.331000000066922</v>
      </c>
      <c r="X510" s="300">
        <f t="shared" si="1350"/>
        <v>9.7530000003781083</v>
      </c>
      <c r="Y510" s="300">
        <f t="shared" ref="Y510:Y511" si="1351">SUM(V510:X510)</f>
        <v>128.00199999948109</v>
      </c>
    </row>
    <row r="511" spans="1:25" x14ac:dyDescent="0.2">
      <c r="A511" s="264" t="s">
        <v>354</v>
      </c>
      <c r="B511" s="301">
        <f>SUM(B509:B510)</f>
        <v>282.30899999844655</v>
      </c>
      <c r="C511" s="301">
        <f t="shared" ref="C511" si="1352">SUM(C509:C510)</f>
        <v>219.06799999693879</v>
      </c>
      <c r="D511" s="301">
        <f t="shared" ref="D511" si="1353">SUM(D509:D510)</f>
        <v>50.507999996683843</v>
      </c>
      <c r="E511" s="301">
        <f t="shared" si="1343"/>
        <v>551.8849999920692</v>
      </c>
      <c r="F511" s="301"/>
      <c r="G511" s="301">
        <f>SUM(G509:G510)</f>
        <v>298.63399999755683</v>
      </c>
      <c r="H511" s="301">
        <f t="shared" ref="H511" si="1354">SUM(H509:H510)</f>
        <v>234.51399999805818</v>
      </c>
      <c r="I511" s="301">
        <f t="shared" ref="I511" si="1355">SUM(I509:I510)</f>
        <v>54.511999996323617</v>
      </c>
      <c r="J511" s="301">
        <f t="shared" si="1345"/>
        <v>587.65999999193866</v>
      </c>
      <c r="K511" s="301"/>
      <c r="L511" s="301">
        <f>SUM(L509:L510)</f>
        <v>294.58999999847515</v>
      </c>
      <c r="M511" s="301">
        <f t="shared" ref="M511" si="1356">SUM(M509:M510)</f>
        <v>235.90299999736442</v>
      </c>
      <c r="N511" s="301">
        <f t="shared" ref="N511" si="1357">SUM(N509:N510)</f>
        <v>52.412000003307</v>
      </c>
      <c r="O511" s="301">
        <f t="shared" si="1347"/>
        <v>582.90499999914653</v>
      </c>
      <c r="P511" s="301"/>
      <c r="Q511" s="301">
        <f>SUM(Q509:Q510)</f>
        <v>311.08899999754976</v>
      </c>
      <c r="R511" s="301">
        <f t="shared" ref="R511" si="1358">SUM(R509:R510)</f>
        <v>237.69099999578521</v>
      </c>
      <c r="S511" s="301">
        <f t="shared" ref="S511" si="1359">SUM(S509:S510)</f>
        <v>56.101000000481918</v>
      </c>
      <c r="T511" s="301">
        <f t="shared" si="1349"/>
        <v>604.88099999381689</v>
      </c>
      <c r="U511" s="301"/>
      <c r="V511" s="301">
        <f>SUM(V509:V510)</f>
        <v>327.06099999824835</v>
      </c>
      <c r="W511" s="301">
        <f t="shared" ref="W511" si="1360">SUM(W509:W510)</f>
        <v>226.76799999985536</v>
      </c>
      <c r="X511" s="301">
        <f t="shared" ref="X511" si="1361">SUM(X509:X510)</f>
        <v>59.468000000197733</v>
      </c>
      <c r="Y511" s="301">
        <f t="shared" si="1351"/>
        <v>613.29699999830143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1.9319999999837256</v>
      </c>
      <c r="C519" s="300">
        <v>2.059000000015621</v>
      </c>
      <c r="D519" s="300">
        <v>3.6440000000229862</v>
      </c>
      <c r="E519" s="300">
        <f>SUM(B519:D519)</f>
        <v>7.635000000022333</v>
      </c>
      <c r="F519" s="300"/>
      <c r="G519" s="300">
        <v>1.5059999999729419</v>
      </c>
      <c r="H519" s="300">
        <v>1.6810000000237606</v>
      </c>
      <c r="I519" s="300">
        <v>3.3889999999506681</v>
      </c>
      <c r="J519" s="300">
        <f>SUM(G519:I519)</f>
        <v>6.5759999999473706</v>
      </c>
      <c r="K519" s="300"/>
      <c r="L519" s="300">
        <v>1.8189999999794146</v>
      </c>
      <c r="M519" s="300">
        <v>1.5860000000169585</v>
      </c>
      <c r="N519" s="300">
        <v>4.5679999998103034</v>
      </c>
      <c r="O519" s="300">
        <f>SUM(L519:N519)</f>
        <v>7.9729999998066763</v>
      </c>
      <c r="P519" s="300"/>
      <c r="Q519" s="300">
        <v>1.7349999999972128</v>
      </c>
      <c r="R519" s="300">
        <v>1.6300000000373147</v>
      </c>
      <c r="S519" s="300">
        <v>4.3999999998310297</v>
      </c>
      <c r="T519" s="300">
        <f>SUM(Q519:S519)</f>
        <v>7.764999999865557</v>
      </c>
      <c r="U519" s="300"/>
      <c r="V519" s="300">
        <v>1.6929999999993088</v>
      </c>
      <c r="W519" s="300">
        <v>1.7469999999982277</v>
      </c>
      <c r="X519" s="300">
        <v>4.9089999999905096</v>
      </c>
      <c r="Y519" s="300">
        <f>SUM(V519:X519)</f>
        <v>8.3489999999880453</v>
      </c>
    </row>
    <row r="520" spans="1:25" x14ac:dyDescent="0.2">
      <c r="A520" s="260" t="s">
        <v>355</v>
      </c>
      <c r="B520" s="300">
        <v>3.149999999990087</v>
      </c>
      <c r="C520" s="300">
        <v>1.5170000000118482</v>
      </c>
      <c r="D520" s="300">
        <v>7.7830000002220086</v>
      </c>
      <c r="E520" s="300">
        <f t="shared" ref="E520:E521" si="1362">SUM(B520:D520)</f>
        <v>12.450000000223945</v>
      </c>
      <c r="F520" s="300"/>
      <c r="G520" s="300">
        <v>2.1059999999933021</v>
      </c>
      <c r="H520" s="300">
        <v>1.3630000000097708</v>
      </c>
      <c r="I520" s="300">
        <v>4.5159999999954099</v>
      </c>
      <c r="J520" s="300">
        <f t="shared" ref="J520:J521" si="1363">SUM(G520:I520)</f>
        <v>7.9849999999984824</v>
      </c>
      <c r="K520" s="300"/>
      <c r="L520" s="300">
        <v>1.8119999999954164</v>
      </c>
      <c r="M520" s="300">
        <v>1.4570000000058541</v>
      </c>
      <c r="N520" s="300">
        <v>3.4270000001044298</v>
      </c>
      <c r="O520" s="300">
        <f t="shared" ref="O520:O521" si="1364">SUM(L520:N520)</f>
        <v>6.6960000001057001</v>
      </c>
      <c r="P520" s="300"/>
      <c r="Q520" s="300">
        <v>1.781999999996416</v>
      </c>
      <c r="R520" s="300">
        <v>1.4340000000093098</v>
      </c>
      <c r="S520" s="300">
        <v>3.1620000002314641</v>
      </c>
      <c r="T520" s="300">
        <f t="shared" ref="T520:T521" si="1365">SUM(Q520:S520)</f>
        <v>6.3780000002371899</v>
      </c>
      <c r="U520" s="300"/>
      <c r="V520" s="300">
        <v>1.8689999999879217</v>
      </c>
      <c r="W520" s="300">
        <v>1.4430000000195002</v>
      </c>
      <c r="X520" s="300">
        <v>3.0350000001511992</v>
      </c>
      <c r="Y520" s="300">
        <f t="shared" ref="Y520:Y521" si="1366">SUM(V520:X520)</f>
        <v>6.3470000001586211</v>
      </c>
    </row>
    <row r="521" spans="1:25" x14ac:dyDescent="0.2">
      <c r="A521" s="260" t="s">
        <v>354</v>
      </c>
      <c r="B521" s="300">
        <f>SUM(B519:B520)</f>
        <v>5.0819999999738128</v>
      </c>
      <c r="C521" s="300">
        <f t="shared" ref="C521" si="1367">SUM(C519:C520)</f>
        <v>3.5760000000274692</v>
      </c>
      <c r="D521" s="300">
        <f t="shared" ref="D521" si="1368">SUM(D519:D520)</f>
        <v>11.427000000244995</v>
      </c>
      <c r="E521" s="300">
        <f t="shared" si="1362"/>
        <v>20.085000000246275</v>
      </c>
      <c r="F521" s="300"/>
      <c r="G521" s="300">
        <f>SUM(G519:G520)</f>
        <v>3.611999999966244</v>
      </c>
      <c r="H521" s="300">
        <f t="shared" ref="H521" si="1369">SUM(H519:H520)</f>
        <v>3.0440000000335314</v>
      </c>
      <c r="I521" s="300">
        <f t="shared" ref="I521" si="1370">SUM(I519:I520)</f>
        <v>7.904999999946078</v>
      </c>
      <c r="J521" s="300">
        <f t="shared" si="1363"/>
        <v>14.560999999945853</v>
      </c>
      <c r="K521" s="300"/>
      <c r="L521" s="300">
        <f>SUM(L519:L520)</f>
        <v>3.630999999974831</v>
      </c>
      <c r="M521" s="300">
        <f t="shared" ref="M521" si="1371">SUM(M519:M520)</f>
        <v>3.0430000000228126</v>
      </c>
      <c r="N521" s="300">
        <f t="shared" ref="N521" si="1372">SUM(N519:N520)</f>
        <v>7.9949999999147332</v>
      </c>
      <c r="O521" s="300">
        <f t="shared" si="1364"/>
        <v>14.668999999912376</v>
      </c>
      <c r="P521" s="300"/>
      <c r="Q521" s="300">
        <f>SUM(Q519:Q520)</f>
        <v>3.5169999999936286</v>
      </c>
      <c r="R521" s="300">
        <f t="shared" ref="R521" si="1373">SUM(R519:R520)</f>
        <v>3.0640000000466245</v>
      </c>
      <c r="S521" s="300">
        <f t="shared" ref="S521" si="1374">SUM(S519:S520)</f>
        <v>7.5620000000624934</v>
      </c>
      <c r="T521" s="300">
        <f t="shared" si="1365"/>
        <v>14.143000000102747</v>
      </c>
      <c r="U521" s="300"/>
      <c r="V521" s="300">
        <f>SUM(V519:V520)</f>
        <v>3.5619999999872305</v>
      </c>
      <c r="W521" s="300">
        <f t="shared" ref="W521" si="1375">SUM(W519:W520)</f>
        <v>3.190000000017728</v>
      </c>
      <c r="X521" s="300">
        <f t="shared" ref="X521" si="1376">SUM(X519:X520)</f>
        <v>7.9440000001417088</v>
      </c>
      <c r="Y521" s="300">
        <f t="shared" si="1366"/>
        <v>14.696000000146668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3.1459999999734989</v>
      </c>
      <c r="C524" s="300">
        <v>5.3010000000402124</v>
      </c>
      <c r="D524" s="300">
        <v>5.8860000000371322</v>
      </c>
      <c r="E524" s="300">
        <f>SUM(B524:D524)</f>
        <v>14.333000000050843</v>
      </c>
      <c r="F524" s="300"/>
      <c r="G524" s="300">
        <v>2.4909999999552457</v>
      </c>
      <c r="H524" s="300">
        <v>6.128000000086617</v>
      </c>
      <c r="I524" s="300">
        <v>6.2949999999083666</v>
      </c>
      <c r="J524" s="300">
        <f>SUM(G524:I524)</f>
        <v>14.91399999995023</v>
      </c>
      <c r="K524" s="300"/>
      <c r="L524" s="300">
        <v>3.0079999999659597</v>
      </c>
      <c r="M524" s="300">
        <v>5.782000000061827</v>
      </c>
      <c r="N524" s="300">
        <v>8.4859999996476017</v>
      </c>
      <c r="O524" s="300">
        <f>SUM(L524:N524)</f>
        <v>17.275999999675388</v>
      </c>
      <c r="P524" s="300"/>
      <c r="Q524" s="300">
        <v>2.870999999995385</v>
      </c>
      <c r="R524" s="300">
        <v>5.9440000001360724</v>
      </c>
      <c r="S524" s="300">
        <v>8.172999999686132</v>
      </c>
      <c r="T524" s="300">
        <f>SUM(Q524:S524)</f>
        <v>16.987999999817589</v>
      </c>
      <c r="U524" s="300"/>
      <c r="V524" s="300">
        <v>2.8009999999988495</v>
      </c>
      <c r="W524" s="300">
        <v>6.3689999999935392</v>
      </c>
      <c r="X524" s="300">
        <v>9.1199999999823618</v>
      </c>
      <c r="Y524" s="300">
        <f>SUM(V524:X524)</f>
        <v>18.28999999997475</v>
      </c>
    </row>
    <row r="525" spans="1:25" x14ac:dyDescent="0.2">
      <c r="A525" s="260" t="s">
        <v>355</v>
      </c>
      <c r="B525" s="300">
        <v>3.1539999999900745</v>
      </c>
      <c r="C525" s="300">
        <v>1.3700000000106984</v>
      </c>
      <c r="D525" s="300">
        <v>8.0630000002300068</v>
      </c>
      <c r="E525" s="300">
        <f t="shared" ref="E525:E526" si="1377">SUM(B525:D525)</f>
        <v>12.58700000023078</v>
      </c>
      <c r="F525" s="300"/>
      <c r="G525" s="300">
        <v>2.1429999999931804</v>
      </c>
      <c r="H525" s="300">
        <v>1.7440000000125018</v>
      </c>
      <c r="I525" s="300">
        <v>5.3799999999945243</v>
      </c>
      <c r="J525" s="300">
        <f t="shared" ref="J525:J526" si="1378">SUM(G525:I525)</f>
        <v>9.2670000000002055</v>
      </c>
      <c r="K525" s="300"/>
      <c r="L525" s="300">
        <v>1.8439999999953318</v>
      </c>
      <c r="M525" s="300">
        <v>1.8650000000074918</v>
      </c>
      <c r="N525" s="300">
        <v>4.083000000124418</v>
      </c>
      <c r="O525" s="300">
        <f t="shared" ref="O525:O526" si="1379">SUM(L525:N525)</f>
        <v>7.792000000127242</v>
      </c>
      <c r="P525" s="300"/>
      <c r="Q525" s="300">
        <v>1.8129999999963506</v>
      </c>
      <c r="R525" s="300">
        <v>1.8350000000119129</v>
      </c>
      <c r="S525" s="300">
        <v>3.7670000002757478</v>
      </c>
      <c r="T525" s="300">
        <f t="shared" ref="T525:T526" si="1380">SUM(Q525:S525)</f>
        <v>7.4150000002840111</v>
      </c>
      <c r="U525" s="300"/>
      <c r="V525" s="300">
        <v>1.9019999999877082</v>
      </c>
      <c r="W525" s="300">
        <v>1.846000000024943</v>
      </c>
      <c r="X525" s="300">
        <v>3.6160000001801413</v>
      </c>
      <c r="Y525" s="300">
        <f t="shared" ref="Y525:Y526" si="1381">SUM(V525:X525)</f>
        <v>7.3640000001927923</v>
      </c>
    </row>
    <row r="526" spans="1:25" x14ac:dyDescent="0.2">
      <c r="A526" s="260" t="s">
        <v>354</v>
      </c>
      <c r="B526" s="300">
        <f>SUM(B524:B525)</f>
        <v>6.299999999963573</v>
      </c>
      <c r="C526" s="300">
        <f t="shared" ref="C526" si="1382">SUM(C524:C525)</f>
        <v>6.6710000000509106</v>
      </c>
      <c r="D526" s="300">
        <f t="shared" ref="D526" si="1383">SUM(D524:D525)</f>
        <v>13.949000000267139</v>
      </c>
      <c r="E526" s="300">
        <f t="shared" si="1377"/>
        <v>26.920000000281625</v>
      </c>
      <c r="F526" s="300"/>
      <c r="G526" s="300">
        <f>SUM(G524:G525)</f>
        <v>4.6339999999484256</v>
      </c>
      <c r="H526" s="300">
        <f t="shared" ref="H526" si="1384">SUM(H524:H525)</f>
        <v>7.8720000000991188</v>
      </c>
      <c r="I526" s="300">
        <f t="shared" ref="I526" si="1385">SUM(I524:I525)</f>
        <v>11.674999999902891</v>
      </c>
      <c r="J526" s="300">
        <f t="shared" si="1378"/>
        <v>24.180999999950437</v>
      </c>
      <c r="K526" s="300"/>
      <c r="L526" s="300">
        <f>SUM(L524:L525)</f>
        <v>4.8519999999612917</v>
      </c>
      <c r="M526" s="300">
        <f t="shared" ref="M526" si="1386">SUM(M524:M525)</f>
        <v>7.647000000069319</v>
      </c>
      <c r="N526" s="300">
        <f t="shared" ref="N526" si="1387">SUM(N524:N525)</f>
        <v>12.56899999977202</v>
      </c>
      <c r="O526" s="300">
        <f t="shared" si="1379"/>
        <v>25.06799999980263</v>
      </c>
      <c r="P526" s="300"/>
      <c r="Q526" s="300">
        <f>SUM(Q524:Q525)</f>
        <v>4.6839999999917357</v>
      </c>
      <c r="R526" s="300">
        <f t="shared" ref="R526" si="1388">SUM(R524:R525)</f>
        <v>7.7790000001479855</v>
      </c>
      <c r="S526" s="300">
        <f t="shared" ref="S526" si="1389">SUM(S524:S525)</f>
        <v>11.939999999961881</v>
      </c>
      <c r="T526" s="300">
        <f t="shared" si="1380"/>
        <v>24.403000000101603</v>
      </c>
      <c r="U526" s="300"/>
      <c r="V526" s="300">
        <f>SUM(V524:V525)</f>
        <v>4.7029999999865577</v>
      </c>
      <c r="W526" s="300">
        <f t="shared" ref="W526" si="1390">SUM(W524:W525)</f>
        <v>8.2150000000184829</v>
      </c>
      <c r="X526" s="300">
        <f t="shared" ref="X526" si="1391">SUM(X524:X525)</f>
        <v>12.736000000162504</v>
      </c>
      <c r="Y526" s="300">
        <f t="shared" si="1381"/>
        <v>25.654000000167542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1.3199999999888801</v>
      </c>
      <c r="C529" s="300">
        <v>0.99000000000751054</v>
      </c>
      <c r="D529" s="300">
        <v>1.0880000000068628</v>
      </c>
      <c r="E529" s="300">
        <f>SUM(B529:D529)</f>
        <v>3.3980000000032531</v>
      </c>
      <c r="F529" s="300"/>
      <c r="G529" s="300">
        <v>0.99999999998203326</v>
      </c>
      <c r="H529" s="300">
        <v>1.3630000000192655</v>
      </c>
      <c r="I529" s="300">
        <v>1.0009999999854293</v>
      </c>
      <c r="J529" s="300">
        <f>SUM(G529:I529)</f>
        <v>3.3639999999867283</v>
      </c>
      <c r="K529" s="300"/>
      <c r="L529" s="300">
        <v>1.0829999999877453</v>
      </c>
      <c r="M529" s="300">
        <v>1.2810000000136972</v>
      </c>
      <c r="N529" s="300">
        <v>1.0119999999579747</v>
      </c>
      <c r="O529" s="300">
        <f>SUM(L529:N529)</f>
        <v>3.3759999999594168</v>
      </c>
      <c r="P529" s="300"/>
      <c r="Q529" s="300">
        <v>1.1639999999981279</v>
      </c>
      <c r="R529" s="300">
        <v>1.4180000000324609</v>
      </c>
      <c r="S529" s="300">
        <v>1.0959999999579115</v>
      </c>
      <c r="T529" s="300">
        <f>SUM(Q529:S529)</f>
        <v>3.6779999999885002</v>
      </c>
      <c r="U529" s="300"/>
      <c r="V529" s="300">
        <v>1.2009999999995076</v>
      </c>
      <c r="W529" s="300">
        <v>1.5289999999984492</v>
      </c>
      <c r="X529" s="300">
        <v>1.1699999999977377</v>
      </c>
      <c r="Y529" s="300">
        <f>SUM(V529:X529)</f>
        <v>3.8999999999956945</v>
      </c>
    </row>
    <row r="530" spans="1:25" x14ac:dyDescent="0.2">
      <c r="A530" s="260" t="s">
        <v>355</v>
      </c>
      <c r="B530" s="300">
        <v>4.1989999999867793</v>
      </c>
      <c r="C530" s="300">
        <v>1.8370000000143465</v>
      </c>
      <c r="D530" s="300">
        <v>1.2610000000359687</v>
      </c>
      <c r="E530" s="300">
        <f t="shared" ref="E530:E531" si="1392">SUM(B530:D530)</f>
        <v>7.2970000000370945</v>
      </c>
      <c r="F530" s="300"/>
      <c r="G530" s="300">
        <v>2.9729999999905421</v>
      </c>
      <c r="H530" s="300">
        <v>2.3160000000166026</v>
      </c>
      <c r="I530" s="300">
        <v>1.0849999999988968</v>
      </c>
      <c r="J530" s="300">
        <f t="shared" ref="J530:J531" si="1393">SUM(G530:I530)</f>
        <v>6.3740000000060411</v>
      </c>
      <c r="K530" s="300"/>
      <c r="L530" s="300">
        <v>3.067999999992236</v>
      </c>
      <c r="M530" s="300">
        <v>2.1040000000084511</v>
      </c>
      <c r="N530" s="300">
        <v>0.9920000000302287</v>
      </c>
      <c r="O530" s="300">
        <f t="shared" ref="O530:O531" si="1394">SUM(L530:N530)</f>
        <v>6.1640000000309154</v>
      </c>
      <c r="P530" s="300"/>
      <c r="Q530" s="300">
        <v>3.4089999999931409</v>
      </c>
      <c r="R530" s="300">
        <v>2.4150000000156795</v>
      </c>
      <c r="S530" s="300">
        <v>1.1750000000860126</v>
      </c>
      <c r="T530" s="300">
        <f t="shared" ref="T530:T531" si="1395">SUM(Q530:S530)</f>
        <v>6.9990000000948331</v>
      </c>
      <c r="U530" s="300"/>
      <c r="V530" s="300">
        <v>3.7469999999757864</v>
      </c>
      <c r="W530" s="300">
        <v>2.7830000000376054</v>
      </c>
      <c r="X530" s="300">
        <v>1.4510000000722862</v>
      </c>
      <c r="Y530" s="300">
        <f t="shared" ref="Y530:Y531" si="1396">SUM(V530:X530)</f>
        <v>7.9810000000856771</v>
      </c>
    </row>
    <row r="531" spans="1:25" x14ac:dyDescent="0.2">
      <c r="A531" s="260" t="s">
        <v>354</v>
      </c>
      <c r="B531" s="300">
        <f>SUM(B529:B530)</f>
        <v>5.5189999999756596</v>
      </c>
      <c r="C531" s="300">
        <f t="shared" ref="C531" si="1397">SUM(C529:C530)</f>
        <v>2.8270000000218571</v>
      </c>
      <c r="D531" s="300">
        <f t="shared" ref="D531" si="1398">SUM(D529:D530)</f>
        <v>2.3490000000428317</v>
      </c>
      <c r="E531" s="300">
        <f t="shared" si="1392"/>
        <v>10.695000000040348</v>
      </c>
      <c r="F531" s="300"/>
      <c r="G531" s="300">
        <f>SUM(G529:G530)</f>
        <v>3.9729999999725756</v>
      </c>
      <c r="H531" s="300">
        <f t="shared" ref="H531" si="1399">SUM(H529:H530)</f>
        <v>3.679000000035868</v>
      </c>
      <c r="I531" s="300">
        <f t="shared" ref="I531" si="1400">SUM(I529:I530)</f>
        <v>2.0859999999843262</v>
      </c>
      <c r="J531" s="300">
        <f t="shared" si="1393"/>
        <v>9.7379999999927698</v>
      </c>
      <c r="K531" s="300"/>
      <c r="L531" s="300">
        <f>SUM(L529:L530)</f>
        <v>4.1509999999799811</v>
      </c>
      <c r="M531" s="300">
        <f t="shared" ref="M531" si="1401">SUM(M529:M530)</f>
        <v>3.3850000000221483</v>
      </c>
      <c r="N531" s="300">
        <f t="shared" ref="N531" si="1402">SUM(N529:N530)</f>
        <v>2.0039999999882037</v>
      </c>
      <c r="O531" s="300">
        <f t="shared" si="1394"/>
        <v>9.5399999999903322</v>
      </c>
      <c r="P531" s="300"/>
      <c r="Q531" s="300">
        <f>SUM(Q529:Q530)</f>
        <v>4.5729999999912687</v>
      </c>
      <c r="R531" s="300">
        <f t="shared" ref="R531" si="1403">SUM(R529:R530)</f>
        <v>3.8330000000481403</v>
      </c>
      <c r="S531" s="300">
        <f t="shared" ref="S531" si="1404">SUM(S529:S530)</f>
        <v>2.2710000000439239</v>
      </c>
      <c r="T531" s="300">
        <f t="shared" si="1395"/>
        <v>10.677000000083332</v>
      </c>
      <c r="U531" s="300"/>
      <c r="V531" s="300">
        <f>SUM(V529:V530)</f>
        <v>4.9479999999752939</v>
      </c>
      <c r="W531" s="300">
        <f t="shared" ref="W531" si="1405">SUM(W529:W530)</f>
        <v>4.3120000000360541</v>
      </c>
      <c r="X531" s="300">
        <f t="shared" ref="X531" si="1406">SUM(X529:X530)</f>
        <v>2.621000000070024</v>
      </c>
      <c r="Y531" s="300">
        <f t="shared" si="1396"/>
        <v>11.881000000081373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12.220999999898419</v>
      </c>
      <c r="C534" s="300">
        <v>22.847000000181861</v>
      </c>
      <c r="D534" s="300">
        <v>10.049000000076635</v>
      </c>
      <c r="E534" s="300">
        <f>SUM(B534:D534)</f>
        <v>45.117000000156921</v>
      </c>
      <c r="F534" s="300"/>
      <c r="G534" s="300">
        <v>11.576999999796694</v>
      </c>
      <c r="H534" s="300">
        <v>23.859000000345095</v>
      </c>
      <c r="I534" s="300">
        <v>8.9949999998977148</v>
      </c>
      <c r="J534" s="300">
        <f>SUM(G534:I534)</f>
        <v>44.431000000039504</v>
      </c>
      <c r="K534" s="300"/>
      <c r="L534" s="300">
        <v>12.540999999861109</v>
      </c>
      <c r="M534" s="300">
        <v>22.41900000024809</v>
      </c>
      <c r="N534" s="300">
        <v>9.0899999996331093</v>
      </c>
      <c r="O534" s="300">
        <f>SUM(L534:N534)</f>
        <v>44.049999999742305</v>
      </c>
      <c r="P534" s="300"/>
      <c r="Q534" s="300">
        <v>13.473999999989369</v>
      </c>
      <c r="R534" s="300">
        <v>24.809000000577011</v>
      </c>
      <c r="S534" s="300">
        <v>9.8489999996501663</v>
      </c>
      <c r="T534" s="300">
        <f>SUM(Q534:S534)</f>
        <v>48.13200000021655</v>
      </c>
      <c r="U534" s="300"/>
      <c r="V534" s="300">
        <v>13.895999999994118</v>
      </c>
      <c r="W534" s="300">
        <v>26.753999999972976</v>
      </c>
      <c r="X534" s="300">
        <v>10.509999999978341</v>
      </c>
      <c r="Y534" s="300">
        <f>SUM(V534:X534)</f>
        <v>51.159999999945434</v>
      </c>
    </row>
    <row r="535" spans="1:25" x14ac:dyDescent="0.2">
      <c r="A535" s="260" t="s">
        <v>355</v>
      </c>
      <c r="B535" s="300">
        <v>19.917999999948155</v>
      </c>
      <c r="C535" s="300">
        <v>16.729000000132153</v>
      </c>
      <c r="D535" s="300">
        <v>13.066000000370714</v>
      </c>
      <c r="E535" s="300">
        <f t="shared" ref="E535:E536" si="1407">SUM(B535:D535)</f>
        <v>49.713000000451025</v>
      </c>
      <c r="F535" s="300"/>
      <c r="G535" s="300">
        <v>17.627999999952259</v>
      </c>
      <c r="H535" s="300">
        <v>15.992000000115457</v>
      </c>
      <c r="I535" s="300">
        <v>10.938999999994842</v>
      </c>
      <c r="J535" s="300">
        <f t="shared" ref="J535:J536" si="1408">SUM(G535:I535)</f>
        <v>44.559000000062561</v>
      </c>
      <c r="K535" s="300"/>
      <c r="L535" s="300">
        <v>18.187999999960027</v>
      </c>
      <c r="M535" s="300">
        <v>14.532000000059053</v>
      </c>
      <c r="N535" s="300">
        <v>9.9950000003004806</v>
      </c>
      <c r="O535" s="300">
        <f t="shared" ref="O535:O536" si="1409">SUM(L535:N535)</f>
        <v>42.715000000319563</v>
      </c>
      <c r="P535" s="300"/>
      <c r="Q535" s="300">
        <v>20.209999999967451</v>
      </c>
      <c r="R535" s="300">
        <v>16.677000000108684</v>
      </c>
      <c r="S535" s="300">
        <v>11.846000000850413</v>
      </c>
      <c r="T535" s="300">
        <f t="shared" ref="T535:T536" si="1410">SUM(Q535:S535)</f>
        <v>48.733000000926552</v>
      </c>
      <c r="U535" s="300"/>
      <c r="V535" s="300">
        <v>22.215999999870739</v>
      </c>
      <c r="W535" s="300">
        <v>19.221000000260702</v>
      </c>
      <c r="X535" s="300">
        <v>14.629000000719046</v>
      </c>
      <c r="Y535" s="300">
        <f t="shared" ref="Y535:Y536" si="1411">SUM(V535:X535)</f>
        <v>56.066000000850487</v>
      </c>
    </row>
    <row r="536" spans="1:25" x14ac:dyDescent="0.2">
      <c r="A536" s="260" t="s">
        <v>354</v>
      </c>
      <c r="B536" s="300">
        <f>SUM(B534:B535)</f>
        <v>32.138999999846575</v>
      </c>
      <c r="C536" s="300">
        <f t="shared" ref="C536" si="1412">SUM(C534:C535)</f>
        <v>39.576000000314011</v>
      </c>
      <c r="D536" s="300">
        <f t="shared" ref="D536" si="1413">SUM(D534:D535)</f>
        <v>23.115000000447349</v>
      </c>
      <c r="E536" s="300">
        <f t="shared" si="1407"/>
        <v>94.830000000607939</v>
      </c>
      <c r="F536" s="300"/>
      <c r="G536" s="300">
        <f>SUM(G534:G535)</f>
        <v>29.204999999748953</v>
      </c>
      <c r="H536" s="300">
        <f t="shared" ref="H536" si="1414">SUM(H534:H535)</f>
        <v>39.851000000460552</v>
      </c>
      <c r="I536" s="300">
        <f t="shared" ref="I536" si="1415">SUM(I534:I535)</f>
        <v>19.933999999892556</v>
      </c>
      <c r="J536" s="300">
        <f t="shared" si="1408"/>
        <v>88.990000000102071</v>
      </c>
      <c r="K536" s="300"/>
      <c r="L536" s="300">
        <f>SUM(L534:L535)</f>
        <v>30.728999999821134</v>
      </c>
      <c r="M536" s="300">
        <f t="shared" ref="M536" si="1416">SUM(M534:M535)</f>
        <v>36.951000000307147</v>
      </c>
      <c r="N536" s="300">
        <f t="shared" ref="N536" si="1417">SUM(N534:N535)</f>
        <v>19.08499999993359</v>
      </c>
      <c r="O536" s="300">
        <f t="shared" si="1409"/>
        <v>86.76500000006186</v>
      </c>
      <c r="P536" s="300"/>
      <c r="Q536" s="300">
        <f>SUM(Q534:Q535)</f>
        <v>33.683999999956818</v>
      </c>
      <c r="R536" s="300">
        <f t="shared" ref="R536" si="1418">SUM(R534:R535)</f>
        <v>41.486000000685692</v>
      </c>
      <c r="S536" s="300">
        <f t="shared" ref="S536" si="1419">SUM(S534:S535)</f>
        <v>21.695000000500578</v>
      </c>
      <c r="T536" s="300">
        <f t="shared" si="1410"/>
        <v>96.865000001143102</v>
      </c>
      <c r="U536" s="300"/>
      <c r="V536" s="300">
        <f>SUM(V534:V535)</f>
        <v>36.111999999864857</v>
      </c>
      <c r="W536" s="300">
        <f t="shared" ref="W536" si="1420">SUM(W534:W535)</f>
        <v>45.975000000233678</v>
      </c>
      <c r="X536" s="300">
        <f t="shared" ref="X536" si="1421">SUM(X534:X535)</f>
        <v>25.139000000697386</v>
      </c>
      <c r="Y536" s="300">
        <f t="shared" si="1411"/>
        <v>107.22600000079592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18.618999999844526</v>
      </c>
      <c r="C539" s="300">
        <f t="shared" ref="C539:D540" si="1422">SUM(C519,C524,C529,C534)</f>
        <v>31.197000000245204</v>
      </c>
      <c r="D539" s="300">
        <f t="shared" si="1422"/>
        <v>20.667000000143616</v>
      </c>
      <c r="E539" s="300">
        <f>SUM(B539:D539)</f>
        <v>70.483000000233346</v>
      </c>
      <c r="F539" s="300"/>
      <c r="G539" s="300">
        <f>SUM(G519,G524,G529,G534)</f>
        <v>16.573999999706913</v>
      </c>
      <c r="H539" s="300">
        <f t="shared" ref="H539:I539" si="1423">SUM(H519,H524,H529,H534)</f>
        <v>33.031000000474734</v>
      </c>
      <c r="I539" s="300">
        <f t="shared" si="1423"/>
        <v>19.679999999742179</v>
      </c>
      <c r="J539" s="300">
        <f>SUM(G539:I539)</f>
        <v>69.284999999923826</v>
      </c>
      <c r="K539" s="300"/>
      <c r="L539" s="300">
        <f>SUM(L519,L524,L529,L534)</f>
        <v>18.450999999794227</v>
      </c>
      <c r="M539" s="300">
        <f t="shared" ref="M539:N539" si="1424">SUM(M519,M524,M529,M534)</f>
        <v>31.068000000340572</v>
      </c>
      <c r="N539" s="300">
        <f t="shared" si="1424"/>
        <v>23.155999999048987</v>
      </c>
      <c r="O539" s="300">
        <f>SUM(L539:N539)</f>
        <v>72.674999999183783</v>
      </c>
      <c r="P539" s="300"/>
      <c r="Q539" s="300">
        <f>SUM(Q519,Q524,Q529,Q534)</f>
        <v>19.243999999980094</v>
      </c>
      <c r="R539" s="300">
        <f t="shared" ref="R539:S539" si="1425">SUM(R519,R524,R529,R534)</f>
        <v>33.801000000782864</v>
      </c>
      <c r="S539" s="300">
        <f t="shared" si="1425"/>
        <v>23.517999999125237</v>
      </c>
      <c r="T539" s="300">
        <f>SUM(Q539:S539)</f>
        <v>76.562999999888191</v>
      </c>
      <c r="U539" s="300"/>
      <c r="V539" s="300">
        <f>SUM(V519,V524,V529,V534)</f>
        <v>19.590999999991784</v>
      </c>
      <c r="W539" s="300">
        <f t="shared" ref="W539:X539" si="1426">SUM(W519,W524,W529,W534)</f>
        <v>36.398999999963195</v>
      </c>
      <c r="X539" s="300">
        <f t="shared" si="1426"/>
        <v>25.708999999948951</v>
      </c>
      <c r="Y539" s="300">
        <f>SUM(V539:X539)</f>
        <v>81.698999999903918</v>
      </c>
    </row>
    <row r="540" spans="1:25" x14ac:dyDescent="0.2">
      <c r="A540" s="260" t="s">
        <v>355</v>
      </c>
      <c r="B540" s="300">
        <f>SUM(B520,B525,B530,B535)</f>
        <v>30.420999999915097</v>
      </c>
      <c r="C540" s="300">
        <f t="shared" si="1422"/>
        <v>21.453000000169048</v>
      </c>
      <c r="D540" s="300">
        <f t="shared" si="1422"/>
        <v>30.1730000008587</v>
      </c>
      <c r="E540" s="300">
        <f t="shared" ref="E540:E541" si="1427">SUM(B540:D540)</f>
        <v>82.047000000942845</v>
      </c>
      <c r="F540" s="300"/>
      <c r="G540" s="300">
        <f>SUM(G520,G525,G530,G535)</f>
        <v>24.849999999929281</v>
      </c>
      <c r="H540" s="300">
        <f t="shared" ref="H540:I540" si="1428">SUM(H520,H525,H530,H535)</f>
        <v>21.415000000154333</v>
      </c>
      <c r="I540" s="300">
        <f t="shared" si="1428"/>
        <v>21.919999999983673</v>
      </c>
      <c r="J540" s="300">
        <f t="shared" ref="J540:J541" si="1429">SUM(G540:I540)</f>
        <v>68.185000000067291</v>
      </c>
      <c r="K540" s="300"/>
      <c r="L540" s="300">
        <f>SUM(L520,L525,L530,L535)</f>
        <v>24.911999999943014</v>
      </c>
      <c r="M540" s="300">
        <f t="shared" ref="M540:N540" si="1430">SUM(M520,M525,M530,M535)</f>
        <v>19.958000000080851</v>
      </c>
      <c r="N540" s="300">
        <f t="shared" si="1430"/>
        <v>18.497000000559559</v>
      </c>
      <c r="O540" s="300">
        <f t="shared" ref="O540:O541" si="1431">SUM(L540:N540)</f>
        <v>63.367000000583424</v>
      </c>
      <c r="P540" s="300"/>
      <c r="Q540" s="300">
        <f>SUM(Q520,Q525,Q530,Q535)</f>
        <v>27.213999999953359</v>
      </c>
      <c r="R540" s="300">
        <f t="shared" ref="R540:S540" si="1432">SUM(R520,R525,R530,R535)</f>
        <v>22.361000000145587</v>
      </c>
      <c r="S540" s="300">
        <f t="shared" si="1432"/>
        <v>19.950000001443637</v>
      </c>
      <c r="T540" s="300">
        <f t="shared" ref="T540:T541" si="1433">SUM(Q540:S540)</f>
        <v>69.52500000154258</v>
      </c>
      <c r="U540" s="300"/>
      <c r="V540" s="300">
        <f>SUM(V520,V525,V530,V535)</f>
        <v>29.733999999822156</v>
      </c>
      <c r="W540" s="300">
        <f t="shared" ref="W540:X540" si="1434">SUM(W520,W525,W530,W535)</f>
        <v>25.293000000342751</v>
      </c>
      <c r="X540" s="300">
        <f t="shared" si="1434"/>
        <v>22.731000001122673</v>
      </c>
      <c r="Y540" s="300">
        <f t="shared" ref="Y540:Y541" si="1435">SUM(V540:X540)</f>
        <v>77.75800000128757</v>
      </c>
    </row>
    <row r="541" spans="1:25" x14ac:dyDescent="0.2">
      <c r="A541" s="264" t="s">
        <v>354</v>
      </c>
      <c r="B541" s="301">
        <f>SUM(B539:B540)</f>
        <v>49.039999999759623</v>
      </c>
      <c r="C541" s="301">
        <f t="shared" ref="C541" si="1436">SUM(C539:C540)</f>
        <v>52.650000000414252</v>
      </c>
      <c r="D541" s="301">
        <f t="shared" ref="D541" si="1437">SUM(D539:D540)</f>
        <v>50.840000001002316</v>
      </c>
      <c r="E541" s="301">
        <f t="shared" si="1427"/>
        <v>152.53000000117621</v>
      </c>
      <c r="F541" s="301"/>
      <c r="G541" s="301">
        <f>SUM(G539:G540)</f>
        <v>41.423999999636195</v>
      </c>
      <c r="H541" s="301">
        <f t="shared" ref="H541" si="1438">SUM(H539:H540)</f>
        <v>54.44600000062907</v>
      </c>
      <c r="I541" s="301">
        <f t="shared" ref="I541" si="1439">SUM(I539:I540)</f>
        <v>41.599999999725853</v>
      </c>
      <c r="J541" s="301">
        <f t="shared" si="1429"/>
        <v>137.4699999999911</v>
      </c>
      <c r="K541" s="301"/>
      <c r="L541" s="301">
        <f>SUM(L539:L540)</f>
        <v>43.362999999737241</v>
      </c>
      <c r="M541" s="301">
        <f t="shared" ref="M541" si="1440">SUM(M539:M540)</f>
        <v>51.026000000421419</v>
      </c>
      <c r="N541" s="301">
        <f t="shared" ref="N541" si="1441">SUM(N539:N540)</f>
        <v>41.652999999608546</v>
      </c>
      <c r="O541" s="301">
        <f t="shared" si="1431"/>
        <v>136.0419999997672</v>
      </c>
      <c r="P541" s="301"/>
      <c r="Q541" s="301">
        <f>SUM(Q539:Q540)</f>
        <v>46.457999999933449</v>
      </c>
      <c r="R541" s="301">
        <f t="shared" ref="R541" si="1442">SUM(R539:R540)</f>
        <v>56.162000000928451</v>
      </c>
      <c r="S541" s="301">
        <f t="shared" ref="S541" si="1443">SUM(S539:S540)</f>
        <v>43.468000000568878</v>
      </c>
      <c r="T541" s="301">
        <f t="shared" si="1433"/>
        <v>146.08800000143077</v>
      </c>
      <c r="U541" s="301"/>
      <c r="V541" s="301">
        <f>SUM(V539:V540)</f>
        <v>49.32499999981394</v>
      </c>
      <c r="W541" s="301">
        <f t="shared" ref="W541" si="1444">SUM(W539:W540)</f>
        <v>61.692000000305946</v>
      </c>
      <c r="X541" s="301">
        <f t="shared" ref="X541" si="1445">SUM(X539:X540)</f>
        <v>48.440000001071624</v>
      </c>
      <c r="Y541" s="301">
        <f t="shared" si="1435"/>
        <v>159.45700000119149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10.716999999878807</v>
      </c>
      <c r="C549" s="300">
        <v>13.507000000028205</v>
      </c>
      <c r="D549" s="300">
        <v>12.49499999999343</v>
      </c>
      <c r="E549" s="300">
        <f>SUM(B549:D549)</f>
        <v>36.71899999990044</v>
      </c>
      <c r="F549" s="300"/>
      <c r="G549" s="300">
        <v>13.255999999697924</v>
      </c>
      <c r="H549" s="300">
        <v>14.162000000063784</v>
      </c>
      <c r="I549" s="300">
        <v>12.83899999976529</v>
      </c>
      <c r="J549" s="300">
        <f>SUM(G549:I549)</f>
        <v>40.256999999526997</v>
      </c>
      <c r="K549" s="300"/>
      <c r="L549" s="300">
        <v>12.847999999810252</v>
      </c>
      <c r="M549" s="300">
        <v>18.023000000056573</v>
      </c>
      <c r="N549" s="300">
        <v>13.964999999574841</v>
      </c>
      <c r="O549" s="300">
        <f>SUM(L549:N549)</f>
        <v>44.835999999441668</v>
      </c>
      <c r="P549" s="300"/>
      <c r="Q549" s="300">
        <v>11.840000000003295</v>
      </c>
      <c r="R549" s="300">
        <v>16.901000000162576</v>
      </c>
      <c r="S549" s="300">
        <v>13.325999999577924</v>
      </c>
      <c r="T549" s="300">
        <f>SUM(Q549:S549)</f>
        <v>42.066999999743793</v>
      </c>
      <c r="U549" s="300"/>
      <c r="V549" s="300">
        <v>11.268999999971818</v>
      </c>
      <c r="W549" s="300">
        <v>16.311000000002895</v>
      </c>
      <c r="X549" s="300">
        <v>13.079000000778633</v>
      </c>
      <c r="Y549" s="300">
        <f>SUM(V549:X549)</f>
        <v>40.659000000753345</v>
      </c>
    </row>
    <row r="550" spans="1:25" x14ac:dyDescent="0.2">
      <c r="A550" s="260" t="s">
        <v>355</v>
      </c>
      <c r="B550" s="300">
        <v>12.168999999735147</v>
      </c>
      <c r="C550" s="300">
        <v>3.4059999999888824</v>
      </c>
      <c r="D550" s="300">
        <v>8.1720000001078184</v>
      </c>
      <c r="E550" s="300">
        <f t="shared" ref="E550:E551" si="1446">SUM(B550:D550)</f>
        <v>23.74699999983185</v>
      </c>
      <c r="F550" s="300"/>
      <c r="G550" s="300">
        <v>11.66999999976559</v>
      </c>
      <c r="H550" s="300">
        <v>4.0389999999823667</v>
      </c>
      <c r="I550" s="300">
        <v>6.7719999999216896</v>
      </c>
      <c r="J550" s="300">
        <f t="shared" ref="J550:J551" si="1447">SUM(G550:I550)</f>
        <v>22.480999999669645</v>
      </c>
      <c r="K550" s="300"/>
      <c r="L550" s="300">
        <v>8.2799999998829019</v>
      </c>
      <c r="M550" s="300">
        <v>3.2360000000112299</v>
      </c>
      <c r="N550" s="300">
        <v>3.4380000000527735</v>
      </c>
      <c r="O550" s="300">
        <f t="shared" ref="O550:O551" si="1448">SUM(L550:N550)</f>
        <v>14.953999999946905</v>
      </c>
      <c r="P550" s="300"/>
      <c r="Q550" s="300">
        <v>8.1349999998774933</v>
      </c>
      <c r="R550" s="300">
        <v>3.0670000000022299</v>
      </c>
      <c r="S550" s="300">
        <v>3.4060000001659163</v>
      </c>
      <c r="T550" s="300">
        <f t="shared" ref="T550:T551" si="1449">SUM(Q550:S550)</f>
        <v>14.608000000045639</v>
      </c>
      <c r="U550" s="300"/>
      <c r="V550" s="300">
        <v>8.4979999997963329</v>
      </c>
      <c r="W550" s="300">
        <v>3.068000000008098</v>
      </c>
      <c r="X550" s="300">
        <v>3.6380000000837867</v>
      </c>
      <c r="Y550" s="300">
        <f t="shared" ref="Y550:Y551" si="1450">SUM(V550:X550)</f>
        <v>15.203999999888218</v>
      </c>
    </row>
    <row r="551" spans="1:25" x14ac:dyDescent="0.2">
      <c r="A551" s="260" t="s">
        <v>354</v>
      </c>
      <c r="B551" s="300">
        <f>SUM(B549:B550)</f>
        <v>22.885999999613954</v>
      </c>
      <c r="C551" s="300">
        <f t="shared" ref="C551" si="1451">SUM(C549:C550)</f>
        <v>16.913000000017085</v>
      </c>
      <c r="D551" s="300">
        <f t="shared" ref="D551" si="1452">SUM(D549:D550)</f>
        <v>20.667000000101247</v>
      </c>
      <c r="E551" s="300">
        <f t="shared" si="1446"/>
        <v>60.465999999732283</v>
      </c>
      <c r="F551" s="300"/>
      <c r="G551" s="300">
        <f>SUM(G549:G550)</f>
        <v>24.925999999463514</v>
      </c>
      <c r="H551" s="300">
        <f t="shared" ref="H551" si="1453">SUM(H549:H550)</f>
        <v>18.20100000004615</v>
      </c>
      <c r="I551" s="300">
        <f t="shared" ref="I551" si="1454">SUM(I549:I550)</f>
        <v>19.610999999686982</v>
      </c>
      <c r="J551" s="300">
        <f t="shared" si="1447"/>
        <v>62.737999999196646</v>
      </c>
      <c r="K551" s="300"/>
      <c r="L551" s="300">
        <f>SUM(L549:L550)</f>
        <v>21.127999999693152</v>
      </c>
      <c r="M551" s="300">
        <f t="shared" ref="M551" si="1455">SUM(M549:M550)</f>
        <v>21.259000000067804</v>
      </c>
      <c r="N551" s="300">
        <f t="shared" ref="N551" si="1456">SUM(N549:N550)</f>
        <v>17.402999999627614</v>
      </c>
      <c r="O551" s="300">
        <f t="shared" si="1448"/>
        <v>59.78999999938857</v>
      </c>
      <c r="P551" s="300"/>
      <c r="Q551" s="300">
        <f>SUM(Q549:Q550)</f>
        <v>19.974999999880787</v>
      </c>
      <c r="R551" s="300">
        <f t="shared" ref="R551" si="1457">SUM(R549:R550)</f>
        <v>19.968000000164807</v>
      </c>
      <c r="S551" s="300">
        <f t="shared" ref="S551" si="1458">SUM(S549:S550)</f>
        <v>16.731999999743842</v>
      </c>
      <c r="T551" s="300">
        <f t="shared" si="1449"/>
        <v>56.674999999789435</v>
      </c>
      <c r="U551" s="300"/>
      <c r="V551" s="300">
        <f>SUM(V549:V550)</f>
        <v>19.766999999768153</v>
      </c>
      <c r="W551" s="300">
        <f t="shared" ref="W551" si="1459">SUM(W549:W550)</f>
        <v>19.379000000010993</v>
      </c>
      <c r="X551" s="300">
        <f t="shared" ref="X551" si="1460">SUM(X549:X550)</f>
        <v>16.71700000086242</v>
      </c>
      <c r="Y551" s="300">
        <f t="shared" si="1450"/>
        <v>55.86300000064157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1.7539999999778757</v>
      </c>
      <c r="C554" s="300">
        <v>0.80200000003400473</v>
      </c>
      <c r="D554" s="300">
        <v>2.6750000000306686</v>
      </c>
      <c r="E554" s="300">
        <f>SUM(B554:D554)</f>
        <v>5.2310000000425489</v>
      </c>
      <c r="F554" s="300"/>
      <c r="G554" s="300">
        <v>1.7119999999614999</v>
      </c>
      <c r="H554" s="300">
        <v>0.71500000003596864</v>
      </c>
      <c r="I554" s="300">
        <v>2.0540000000125462</v>
      </c>
      <c r="J554" s="300">
        <f>SUM(G554:I554)</f>
        <v>4.481000000010015</v>
      </c>
      <c r="K554" s="300"/>
      <c r="L554" s="300">
        <v>1.6599999999746506</v>
      </c>
      <c r="M554" s="300">
        <v>0.91100000004290593</v>
      </c>
      <c r="N554" s="300">
        <v>2.233999999953304</v>
      </c>
      <c r="O554" s="300">
        <f>SUM(L554:N554)</f>
        <v>4.8049999999708604</v>
      </c>
      <c r="P554" s="300"/>
      <c r="Q554" s="300">
        <v>1.5290000000153803</v>
      </c>
      <c r="R554" s="300">
        <v>0.85400000006871157</v>
      </c>
      <c r="S554" s="300">
        <v>2.131999999987666</v>
      </c>
      <c r="T554" s="300">
        <f>SUM(Q554:S554)</f>
        <v>4.5150000000717583</v>
      </c>
      <c r="U554" s="300"/>
      <c r="V554" s="300">
        <v>1.4559999999961053</v>
      </c>
      <c r="W554" s="300">
        <v>0.82399999999789519</v>
      </c>
      <c r="X554" s="300">
        <v>2.09199999999815</v>
      </c>
      <c r="Y554" s="300">
        <f>SUM(V554:X554)</f>
        <v>4.3719999999921502</v>
      </c>
    </row>
    <row r="555" spans="1:25" x14ac:dyDescent="0.2">
      <c r="A555" s="260" t="s">
        <v>355</v>
      </c>
      <c r="B555" s="300">
        <v>6.6739999999123478</v>
      </c>
      <c r="C555" s="300">
        <v>0.27600000000625985</v>
      </c>
      <c r="D555" s="300">
        <v>3.2490000000349202</v>
      </c>
      <c r="E555" s="300">
        <f t="shared" ref="E555:E556" si="1461">SUM(B555:D555)</f>
        <v>10.198999999953529</v>
      </c>
      <c r="F555" s="300"/>
      <c r="G555" s="300">
        <v>5.0529999999331956</v>
      </c>
      <c r="H555" s="300">
        <v>0.27900000000648761</v>
      </c>
      <c r="I555" s="300">
        <v>2.0120000000050955</v>
      </c>
      <c r="J555" s="300">
        <f t="shared" ref="J555:J556" si="1462">SUM(G555:I555)</f>
        <v>7.3439999999447778</v>
      </c>
      <c r="K555" s="300"/>
      <c r="L555" s="300">
        <v>3.5849999999645035</v>
      </c>
      <c r="M555" s="300">
        <v>0.22400000000032155</v>
      </c>
      <c r="N555" s="300">
        <v>2.6260000000203996</v>
      </c>
      <c r="O555" s="300">
        <f t="shared" ref="O555:O556" si="1463">SUM(L555:N555)</f>
        <v>6.4349999999852248</v>
      </c>
      <c r="P555" s="300"/>
      <c r="Q555" s="300">
        <v>3.5219999999659426</v>
      </c>
      <c r="R555" s="300">
        <v>0.21200000000262667</v>
      </c>
      <c r="S555" s="300">
        <v>2.621000000052538</v>
      </c>
      <c r="T555" s="300">
        <f t="shared" ref="T555:T556" si="1464">SUM(Q555:S555)</f>
        <v>6.3550000000211071</v>
      </c>
      <c r="U555" s="300"/>
      <c r="V555" s="300">
        <v>3.6799999999293842</v>
      </c>
      <c r="W555" s="300">
        <v>0.21200000000529448</v>
      </c>
      <c r="X555" s="300">
        <v>2.7050000000260015</v>
      </c>
      <c r="Y555" s="300">
        <f t="shared" ref="Y555:Y556" si="1465">SUM(V555:X555)</f>
        <v>6.5969999999606799</v>
      </c>
    </row>
    <row r="556" spans="1:25" x14ac:dyDescent="0.2">
      <c r="A556" s="260" t="s">
        <v>354</v>
      </c>
      <c r="B556" s="300">
        <f>SUM(B554:B555)</f>
        <v>8.4279999998902237</v>
      </c>
      <c r="C556" s="300">
        <f t="shared" ref="C556" si="1466">SUM(C554:C555)</f>
        <v>1.0780000000402645</v>
      </c>
      <c r="D556" s="300">
        <f t="shared" ref="D556" si="1467">SUM(D554:D555)</f>
        <v>5.9240000000655888</v>
      </c>
      <c r="E556" s="300">
        <f t="shared" si="1461"/>
        <v>15.429999999996078</v>
      </c>
      <c r="F556" s="300"/>
      <c r="G556" s="300">
        <f>SUM(G554:G555)</f>
        <v>6.7649999998946955</v>
      </c>
      <c r="H556" s="300">
        <f t="shared" ref="H556" si="1468">SUM(H554:H555)</f>
        <v>0.99400000004245626</v>
      </c>
      <c r="I556" s="300">
        <f t="shared" ref="I556" si="1469">SUM(I554:I555)</f>
        <v>4.0660000000176417</v>
      </c>
      <c r="J556" s="300">
        <f t="shared" si="1462"/>
        <v>11.824999999954795</v>
      </c>
      <c r="K556" s="300"/>
      <c r="L556" s="300">
        <f>SUM(L554:L555)</f>
        <v>5.2449999999391537</v>
      </c>
      <c r="M556" s="300">
        <f t="shared" ref="M556" si="1470">SUM(M554:M555)</f>
        <v>1.1350000000432274</v>
      </c>
      <c r="N556" s="300">
        <f t="shared" ref="N556" si="1471">SUM(N554:N555)</f>
        <v>4.859999999973704</v>
      </c>
      <c r="O556" s="300">
        <f t="shared" si="1463"/>
        <v>11.239999999956085</v>
      </c>
      <c r="P556" s="300"/>
      <c r="Q556" s="300">
        <f>SUM(Q554:Q555)</f>
        <v>5.0509999999813227</v>
      </c>
      <c r="R556" s="300">
        <f t="shared" ref="R556" si="1472">SUM(R554:R555)</f>
        <v>1.0660000000713383</v>
      </c>
      <c r="S556" s="300">
        <f t="shared" ref="S556" si="1473">SUM(S554:S555)</f>
        <v>4.7530000000402044</v>
      </c>
      <c r="T556" s="300">
        <f t="shared" si="1464"/>
        <v>10.870000000092865</v>
      </c>
      <c r="U556" s="300"/>
      <c r="V556" s="300">
        <f>SUM(V554:V555)</f>
        <v>5.1359999999254899</v>
      </c>
      <c r="W556" s="300">
        <f t="shared" ref="W556" si="1474">SUM(W554:W555)</f>
        <v>1.0360000000031897</v>
      </c>
      <c r="X556" s="300">
        <f t="shared" ref="X556" si="1475">SUM(X554:X555)</f>
        <v>4.7970000000241519</v>
      </c>
      <c r="Y556" s="300">
        <f t="shared" si="1465"/>
        <v>10.968999999952832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12.98999999998464</v>
      </c>
      <c r="C559" s="300">
        <v>17.567000000259558</v>
      </c>
      <c r="D559" s="300">
        <v>22.93700000055777</v>
      </c>
      <c r="E559" s="300">
        <f>SUM(B559:D559)</f>
        <v>53.494000000801968</v>
      </c>
      <c r="F559" s="300"/>
      <c r="G559" s="300">
        <v>16.06700000005555</v>
      </c>
      <c r="H559" s="300">
        <v>15.332000000378532</v>
      </c>
      <c r="I559" s="300">
        <v>21.338000000638186</v>
      </c>
      <c r="J559" s="300">
        <f>SUM(G559:I559)</f>
        <v>52.737000001072268</v>
      </c>
      <c r="K559" s="300"/>
      <c r="L559" s="300">
        <v>15.572000000022703</v>
      </c>
      <c r="M559" s="300">
        <v>19.512000000387818</v>
      </c>
      <c r="N559" s="300">
        <v>23.207999999511177</v>
      </c>
      <c r="O559" s="300">
        <f>SUM(L559:N559)</f>
        <v>58.2919999999217</v>
      </c>
      <c r="P559" s="300"/>
      <c r="Q559" s="300">
        <v>14.351000000447067</v>
      </c>
      <c r="R559" s="300">
        <v>18.298000000660274</v>
      </c>
      <c r="S559" s="300">
        <v>22.147000000156556</v>
      </c>
      <c r="T559" s="300">
        <f>SUM(Q559:S559)</f>
        <v>54.796000001263891</v>
      </c>
      <c r="U559" s="300"/>
      <c r="V559" s="300">
        <v>13.658999999976215</v>
      </c>
      <c r="W559" s="300">
        <v>17.659000000008032</v>
      </c>
      <c r="X559" s="300">
        <v>21.73599999998498</v>
      </c>
      <c r="Y559" s="300">
        <f>SUM(V559:X559)</f>
        <v>53.053999999969221</v>
      </c>
    </row>
    <row r="560" spans="1:25" x14ac:dyDescent="0.2">
      <c r="A560" s="260" t="s">
        <v>355</v>
      </c>
      <c r="B560" s="300">
        <v>20.200000000044028</v>
      </c>
      <c r="C560" s="300">
        <v>5.2160000000396671</v>
      </c>
      <c r="D560" s="300">
        <v>10.155000000286423</v>
      </c>
      <c r="E560" s="300">
        <f t="shared" ref="E560:E561" si="1476">SUM(B560:D560)</f>
        <v>35.57100000037012</v>
      </c>
      <c r="F560" s="300"/>
      <c r="G560" s="300">
        <v>19.372000000016328</v>
      </c>
      <c r="H560" s="300">
        <v>5.1500000000297677</v>
      </c>
      <c r="I560" s="300">
        <v>7.6180000000836801</v>
      </c>
      <c r="J560" s="300">
        <f t="shared" ref="J560:J561" si="1477">SUM(G560:I560)</f>
        <v>32.140000000129774</v>
      </c>
      <c r="K560" s="300"/>
      <c r="L560" s="300">
        <v>13.744000000004601</v>
      </c>
      <c r="M560" s="300">
        <v>4.1250000000149729</v>
      </c>
      <c r="N560" s="300">
        <v>6.032000000134067</v>
      </c>
      <c r="O560" s="300">
        <f t="shared" ref="O560:O561" si="1478">SUM(L560:N560)</f>
        <v>23.901000000153644</v>
      </c>
      <c r="P560" s="300"/>
      <c r="Q560" s="300">
        <v>13.50400000001421</v>
      </c>
      <c r="R560" s="300">
        <v>3.9110000000163354</v>
      </c>
      <c r="S560" s="300">
        <v>5.8420000002630559</v>
      </c>
      <c r="T560" s="300">
        <f t="shared" ref="T560:T561" si="1479">SUM(Q560:S560)</f>
        <v>23.257000000293601</v>
      </c>
      <c r="U560" s="300"/>
      <c r="V560" s="300">
        <v>14.107000000039021</v>
      </c>
      <c r="W560" s="300">
        <v>3.912000000035047</v>
      </c>
      <c r="X560" s="300">
        <v>6.004000000219663</v>
      </c>
      <c r="Y560" s="300">
        <f t="shared" ref="Y560:Y561" si="1480">SUM(V560:X560)</f>
        <v>24.023000000293731</v>
      </c>
    </row>
    <row r="561" spans="1:25" x14ac:dyDescent="0.2">
      <c r="A561" s="260" t="s">
        <v>354</v>
      </c>
      <c r="B561" s="300">
        <f>SUM(B559:B560)</f>
        <v>33.190000000028668</v>
      </c>
      <c r="C561" s="300">
        <f t="shared" ref="C561" si="1481">SUM(C559:C560)</f>
        <v>22.783000000299225</v>
      </c>
      <c r="D561" s="300">
        <f t="shared" ref="D561" si="1482">SUM(D559:D560)</f>
        <v>33.092000000844195</v>
      </c>
      <c r="E561" s="300">
        <f t="shared" si="1476"/>
        <v>89.065000001172081</v>
      </c>
      <c r="F561" s="300"/>
      <c r="G561" s="300">
        <f>SUM(G559:G560)</f>
        <v>35.439000000071879</v>
      </c>
      <c r="H561" s="300">
        <f t="shared" ref="H561" si="1483">SUM(H559:H560)</f>
        <v>20.482000000408298</v>
      </c>
      <c r="I561" s="300">
        <f t="shared" ref="I561" si="1484">SUM(I559:I560)</f>
        <v>28.956000000721865</v>
      </c>
      <c r="J561" s="300">
        <f t="shared" si="1477"/>
        <v>84.877000001202049</v>
      </c>
      <c r="K561" s="300"/>
      <c r="L561" s="300">
        <f>SUM(L559:L560)</f>
        <v>29.316000000027302</v>
      </c>
      <c r="M561" s="300">
        <f t="shared" ref="M561" si="1485">SUM(M559:M560)</f>
        <v>23.637000000402793</v>
      </c>
      <c r="N561" s="300">
        <f t="shared" ref="N561" si="1486">SUM(N559:N560)</f>
        <v>29.239999999645242</v>
      </c>
      <c r="O561" s="300">
        <f t="shared" si="1478"/>
        <v>82.19300000007533</v>
      </c>
      <c r="P561" s="300"/>
      <c r="Q561" s="300">
        <f>SUM(Q559:Q560)</f>
        <v>27.855000000461278</v>
      </c>
      <c r="R561" s="300">
        <f t="shared" ref="R561" si="1487">SUM(R559:R560)</f>
        <v>22.20900000067661</v>
      </c>
      <c r="S561" s="300">
        <f t="shared" ref="S561" si="1488">SUM(S559:S560)</f>
        <v>27.989000000419612</v>
      </c>
      <c r="T561" s="300">
        <f t="shared" si="1479"/>
        <v>78.053000001557493</v>
      </c>
      <c r="U561" s="300"/>
      <c r="V561" s="300">
        <f>SUM(V559:V560)</f>
        <v>27.766000000015236</v>
      </c>
      <c r="W561" s="300">
        <f t="shared" ref="W561" si="1489">SUM(W559:W560)</f>
        <v>21.571000000043078</v>
      </c>
      <c r="X561" s="300">
        <f t="shared" ref="X561" si="1490">SUM(X559:X560)</f>
        <v>27.740000000204642</v>
      </c>
      <c r="Y561" s="300">
        <f t="shared" si="1480"/>
        <v>77.077000000262956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25.46099999984132</v>
      </c>
      <c r="C564" s="300">
        <f t="shared" ref="C564:D564" si="1491">SUM(C549,C554,C559)</f>
        <v>31.876000000321767</v>
      </c>
      <c r="D564" s="300">
        <f t="shared" si="1491"/>
        <v>38.10700000058187</v>
      </c>
      <c r="E564" s="300">
        <f>SUM(B564:D564)</f>
        <v>95.44400000074495</v>
      </c>
      <c r="F564" s="300"/>
      <c r="G564" s="300">
        <f>SUM(G549,G554,G559)</f>
        <v>31.034999999714973</v>
      </c>
      <c r="H564" s="300">
        <f t="shared" ref="H564:I564" si="1492">SUM(H549,H554,H559)</f>
        <v>30.209000000478284</v>
      </c>
      <c r="I564" s="300">
        <f t="shared" si="1492"/>
        <v>36.231000000416024</v>
      </c>
      <c r="J564" s="300">
        <f>SUM(G564:I564)</f>
        <v>97.475000000609271</v>
      </c>
      <c r="K564" s="300"/>
      <c r="L564" s="300">
        <f>SUM(L549,L554,L559)</f>
        <v>30.079999999807605</v>
      </c>
      <c r="M564" s="300">
        <f t="shared" ref="M564" si="1493">SUM(M549,M554,M559)</f>
        <v>38.446000000487302</v>
      </c>
      <c r="N564" s="300">
        <f>SUM(N549,N554,N559)</f>
        <v>39.406999999039321</v>
      </c>
      <c r="O564" s="300">
        <f>SUM(L564:N564)</f>
        <v>107.93299999933424</v>
      </c>
      <c r="P564" s="300"/>
      <c r="Q564" s="300">
        <f>SUM(Q549,Q554,Q559)</f>
        <v>27.720000000465742</v>
      </c>
      <c r="R564" s="300">
        <f t="shared" ref="R564:S564" si="1494">SUM(R549,R554,R559)</f>
        <v>36.053000000891558</v>
      </c>
      <c r="S564" s="300">
        <f t="shared" si="1494"/>
        <v>37.604999999722146</v>
      </c>
      <c r="T564" s="300">
        <f>SUM(Q564:S564)</f>
        <v>101.37800000107944</v>
      </c>
      <c r="U564" s="300"/>
      <c r="V564" s="300">
        <f>SUM(V549,V554,V559)</f>
        <v>26.383999999944137</v>
      </c>
      <c r="W564" s="300">
        <f t="shared" ref="W564:X564" si="1495">SUM(W549,W554,W559)</f>
        <v>34.794000000008822</v>
      </c>
      <c r="X564" s="300">
        <f t="shared" si="1495"/>
        <v>36.907000000761762</v>
      </c>
      <c r="Y564" s="300">
        <f>SUM(V564:X564)</f>
        <v>98.085000000714729</v>
      </c>
    </row>
    <row r="565" spans="1:25" x14ac:dyDescent="0.2">
      <c r="A565" s="260" t="s">
        <v>355</v>
      </c>
      <c r="B565" s="300">
        <f>SUM(B550,B555,B560)</f>
        <v>39.042999999691524</v>
      </c>
      <c r="C565" s="300">
        <f t="shared" ref="C565:D565" si="1496">SUM(C550,C555,C560)</f>
        <v>8.8980000000348092</v>
      </c>
      <c r="D565" s="300">
        <f t="shared" si="1496"/>
        <v>21.576000000429161</v>
      </c>
      <c r="E565" s="300">
        <f t="shared" ref="E565:E566" si="1497">SUM(B565:D565)</f>
        <v>69.517000000155491</v>
      </c>
      <c r="F565" s="300"/>
      <c r="G565" s="300">
        <f>SUM(G550,G555,G560)</f>
        <v>36.094999999715114</v>
      </c>
      <c r="H565" s="300">
        <f t="shared" ref="H565:I565" si="1498">SUM(H550,H555,H560)</f>
        <v>9.4680000000186233</v>
      </c>
      <c r="I565" s="300">
        <f t="shared" si="1498"/>
        <v>16.402000000010464</v>
      </c>
      <c r="J565" s="300">
        <f t="shared" ref="J565:J566" si="1499">SUM(G565:I565)</f>
        <v>61.964999999744194</v>
      </c>
      <c r="K565" s="300"/>
      <c r="L565" s="300">
        <f>SUM(L550,L555,L560)</f>
        <v>25.608999999852006</v>
      </c>
      <c r="M565" s="300">
        <f t="shared" ref="M565:N565" si="1500">SUM(M550,M555,M560)</f>
        <v>7.5850000000265245</v>
      </c>
      <c r="N565" s="300">
        <f t="shared" si="1500"/>
        <v>12.096000000207241</v>
      </c>
      <c r="O565" s="300">
        <f t="shared" ref="O565:O566" si="1501">SUM(L565:N565)</f>
        <v>45.290000000085769</v>
      </c>
      <c r="P565" s="300"/>
      <c r="Q565" s="300">
        <f>SUM(Q550,Q555,Q560)</f>
        <v>25.160999999857644</v>
      </c>
      <c r="R565" s="300">
        <f t="shared" ref="R565:S565" si="1502">SUM(R550,R555,R560)</f>
        <v>7.1900000000211914</v>
      </c>
      <c r="S565" s="300">
        <f t="shared" si="1502"/>
        <v>11.86900000048151</v>
      </c>
      <c r="T565" s="300">
        <f t="shared" ref="T565:T566" si="1503">SUM(Q565:S565)</f>
        <v>44.220000000360344</v>
      </c>
      <c r="U565" s="300"/>
      <c r="V565" s="300">
        <f>SUM(V550,V555,V560)</f>
        <v>26.284999999764736</v>
      </c>
      <c r="W565" s="300">
        <f t="shared" ref="W565:X565" si="1504">SUM(W550,W555,W560)</f>
        <v>7.1920000000484396</v>
      </c>
      <c r="X565" s="300">
        <f t="shared" si="1504"/>
        <v>12.347000000329452</v>
      </c>
      <c r="Y565" s="300">
        <f t="shared" ref="Y565:Y566" si="1505">SUM(V565:X565)</f>
        <v>45.824000000142625</v>
      </c>
    </row>
    <row r="566" spans="1:25" x14ac:dyDescent="0.2">
      <c r="A566" s="264" t="s">
        <v>354</v>
      </c>
      <c r="B566" s="301">
        <f>SUM(B564:B565)</f>
        <v>64.503999999532851</v>
      </c>
      <c r="C566" s="301">
        <f t="shared" ref="C566" si="1506">SUM(C564:C565)</f>
        <v>40.77400000035658</v>
      </c>
      <c r="D566" s="301">
        <f t="shared" ref="D566" si="1507">SUM(D564:D565)</f>
        <v>59.683000001011031</v>
      </c>
      <c r="E566" s="301">
        <f t="shared" si="1497"/>
        <v>164.96100000090047</v>
      </c>
      <c r="F566" s="301"/>
      <c r="G566" s="301">
        <f>SUM(G564:G565)</f>
        <v>67.129999999430083</v>
      </c>
      <c r="H566" s="301">
        <f t="shared" ref="H566" si="1508">SUM(H564:H565)</f>
        <v>39.677000000496903</v>
      </c>
      <c r="I566" s="301">
        <f t="shared" ref="I566" si="1509">SUM(I564:I565)</f>
        <v>52.633000000426492</v>
      </c>
      <c r="J566" s="301">
        <f t="shared" si="1499"/>
        <v>159.44000000035348</v>
      </c>
      <c r="K566" s="301"/>
      <c r="L566" s="301">
        <f>SUM(L564:L565)</f>
        <v>55.688999999659615</v>
      </c>
      <c r="M566" s="301">
        <f t="shared" ref="M566" si="1510">SUM(M564:M565)</f>
        <v>46.031000000513828</v>
      </c>
      <c r="N566" s="301">
        <f t="shared" ref="N566" si="1511">SUM(N564:N565)</f>
        <v>51.502999999246562</v>
      </c>
      <c r="O566" s="301">
        <f t="shared" si="1501"/>
        <v>153.22299999942001</v>
      </c>
      <c r="P566" s="301"/>
      <c r="Q566" s="301">
        <f>SUM(Q564:Q565)</f>
        <v>52.881000000323382</v>
      </c>
      <c r="R566" s="301">
        <f t="shared" ref="R566" si="1512">SUM(R564:R565)</f>
        <v>43.243000000912751</v>
      </c>
      <c r="S566" s="301">
        <f t="shared" ref="S566" si="1513">SUM(S564:S565)</f>
        <v>49.47400000020366</v>
      </c>
      <c r="T566" s="301">
        <f t="shared" si="1503"/>
        <v>145.5980000014398</v>
      </c>
      <c r="U566" s="301"/>
      <c r="V566" s="301">
        <f>SUM(V564:V565)</f>
        <v>52.668999999708873</v>
      </c>
      <c r="W566" s="301">
        <f t="shared" ref="W566" si="1514">SUM(W564:W565)</f>
        <v>41.98600000005726</v>
      </c>
      <c r="X566" s="301">
        <f t="shared" ref="X566" si="1515">SUM(X564:X565)</f>
        <v>49.254000001091214</v>
      </c>
      <c r="Y566" s="301">
        <f t="shared" si="1505"/>
        <v>143.90900000085736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South East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0.53980225570928742</v>
      </c>
      <c r="N7">
        <f>'Ind T4'!C122</f>
        <v>0.42692156740069542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1.0996932913174939</v>
      </c>
      <c r="N9">
        <f>'Ind T4'!C120</f>
        <v>0.33940867947837017</v>
      </c>
    </row>
    <row r="10" spans="1:16" x14ac:dyDescent="0.2">
      <c r="L10" s="13" t="str">
        <f>'Ind T4'!A80</f>
        <v>Education</v>
      </c>
      <c r="M10">
        <f>'Ind T4'!B119</f>
        <v>-0.62772797957649784</v>
      </c>
      <c r="N10">
        <f>'Ind T4'!C119</f>
        <v>0.13831501453709372</v>
      </c>
    </row>
    <row r="11" spans="1:16" x14ac:dyDescent="0.2">
      <c r="L11" s="13" t="str">
        <f>'Ind T4'!A79</f>
        <v>Public admin. and defence</v>
      </c>
      <c r="M11">
        <f>'Ind T4'!B118</f>
        <v>2.789384502226433E-2</v>
      </c>
      <c r="N11">
        <f>'Ind T4'!C118</f>
        <v>0.36884877754113088</v>
      </c>
    </row>
    <row r="12" spans="1:16" x14ac:dyDescent="0.2">
      <c r="L12" s="1" t="str">
        <f>CONCATENATE("[",'Ind T4'!A78,"]")</f>
        <v>[Non-marketed services]</v>
      </c>
      <c r="M12">
        <f>'Ind T4'!B117</f>
        <v>0.27990298894611243</v>
      </c>
      <c r="N12">
        <f>'Ind T4'!C117</f>
        <v>0.26495073366161748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-1.4654503210880687</v>
      </c>
      <c r="N14" s="82">
        <f>'Ind T4'!C115</f>
        <v>-0.41721536964612893</v>
      </c>
    </row>
    <row r="15" spans="1:16" x14ac:dyDescent="0.2">
      <c r="L15" s="13" t="str">
        <f>'Ind T4'!A75</f>
        <v>Arts and entertainment</v>
      </c>
      <c r="M15" s="82">
        <f>'Ind T4'!B114</f>
        <v>-2.2619775671278042</v>
      </c>
      <c r="N15" s="82">
        <f>'Ind T4'!C114</f>
        <v>1.0643620033196521</v>
      </c>
    </row>
    <row r="16" spans="1:16" x14ac:dyDescent="0.2">
      <c r="L16" s="13" t="str">
        <f>'Ind T4'!A74</f>
        <v>Support services</v>
      </c>
      <c r="M16" s="82">
        <f>'Ind T4'!B113</f>
        <v>0.32875842555308843</v>
      </c>
      <c r="N16" s="82">
        <f>'Ind T4'!C113</f>
        <v>0.90703561594489557</v>
      </c>
    </row>
    <row r="17" spans="12:14" x14ac:dyDescent="0.2">
      <c r="L17" s="13" t="str">
        <f>'Ind T4'!A73</f>
        <v>Professional services</v>
      </c>
      <c r="M17" s="82">
        <f>'Ind T4'!B112</f>
        <v>0.15641693982013649</v>
      </c>
      <c r="N17" s="82">
        <f>'Ind T4'!C112</f>
        <v>0.82707863808875182</v>
      </c>
    </row>
    <row r="18" spans="12:14" x14ac:dyDescent="0.2">
      <c r="L18" s="13" t="str">
        <f>'Ind T4'!A72</f>
        <v>Real estate</v>
      </c>
      <c r="M18" s="82">
        <f>'Ind T4'!B111</f>
        <v>1.0593587422600637</v>
      </c>
      <c r="N18" s="82">
        <f>'Ind T4'!C111</f>
        <v>0.69557540531013373</v>
      </c>
    </row>
    <row r="19" spans="12:14" x14ac:dyDescent="0.2">
      <c r="L19" t="str">
        <f>'Ind T4'!A71</f>
        <v>Finance and insurance</v>
      </c>
      <c r="M19">
        <f>'Ind T4'!B110</f>
        <v>-0.57968695450391072</v>
      </c>
      <c r="N19">
        <f>'Ind T4'!C110</f>
        <v>-0.70640523732620197</v>
      </c>
    </row>
    <row r="20" spans="12:14" x14ac:dyDescent="0.2">
      <c r="L20" t="str">
        <f>'Ind T4'!A70</f>
        <v>Information technology</v>
      </c>
      <c r="M20">
        <f>'Ind T4'!B109</f>
        <v>-0.44373153570319568</v>
      </c>
      <c r="N20">
        <f>'Ind T4'!C109</f>
        <v>1.1172107389040731</v>
      </c>
    </row>
    <row r="21" spans="12:14" x14ac:dyDescent="0.2">
      <c r="L21" t="str">
        <f>'Ind T4'!A69</f>
        <v>Media</v>
      </c>
      <c r="M21">
        <f>'Ind T4'!B108</f>
        <v>-5.3174100574037926</v>
      </c>
      <c r="N21">
        <f>'Ind T4'!C108</f>
        <v>-0.37281126787334085</v>
      </c>
    </row>
    <row r="22" spans="12:14" x14ac:dyDescent="0.2">
      <c r="L22" s="1" t="str">
        <f>CONCATENATE("[",'Ind T4'!A68,"]")</f>
        <v>[Business and other services]</v>
      </c>
      <c r="M22">
        <f>'Ind T4'!B107</f>
        <v>-0.44538268724598762</v>
      </c>
      <c r="N22">
        <f>'Ind T4'!C107</f>
        <v>0.65255491407631983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0.92138592722628143</v>
      </c>
      <c r="N24">
        <f>'Ind T4'!C105</f>
        <v>1.2480943767148034</v>
      </c>
    </row>
    <row r="25" spans="12:14" x14ac:dyDescent="0.2">
      <c r="L25" s="13" t="str">
        <f>'Ind T4'!A65</f>
        <v>Transport and storage</v>
      </c>
      <c r="M25">
        <f>'Ind T4'!B104</f>
        <v>0.12061911944276638</v>
      </c>
      <c r="N25">
        <f>'Ind T4'!C104</f>
        <v>0.23930190268059981</v>
      </c>
    </row>
    <row r="26" spans="12:14" x14ac:dyDescent="0.2">
      <c r="L26" s="13" t="str">
        <f>'Ind T4'!A64</f>
        <v>Wholesale and retail trade</v>
      </c>
      <c r="M26">
        <f>'Ind T4'!B103</f>
        <v>1.2156180082897317</v>
      </c>
      <c r="N26">
        <f>'Ind T4'!C103</f>
        <v>0.14722682697334566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0.95411341997704291</v>
      </c>
      <c r="N27">
        <f>'Ind T4'!C102</f>
        <v>0.45307375822567497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3.3845039949077949</v>
      </c>
      <c r="N29">
        <f>'Ind T4'!C100</f>
        <v>0.89870307450876652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0.81754437649053102</v>
      </c>
      <c r="N31">
        <f>'Ind T4'!C98</f>
        <v>-1.2085037842432644</v>
      </c>
    </row>
    <row r="32" spans="12:14" x14ac:dyDescent="0.2">
      <c r="L32" s="13" t="str">
        <f>'Ind T4'!A58</f>
        <v>Engineering</v>
      </c>
      <c r="M32">
        <f>'Ind T4'!B97</f>
        <v>2.8698253133319307</v>
      </c>
      <c r="N32">
        <f>'Ind T4'!C97</f>
        <v>-2.002829447045984</v>
      </c>
    </row>
    <row r="33" spans="12:14" x14ac:dyDescent="0.2">
      <c r="L33" s="13" t="str">
        <f>'Ind T4'!A57</f>
        <v>Food drink and tobacco</v>
      </c>
      <c r="M33">
        <f>'Ind T4'!B96</f>
        <v>4.8021782133074842</v>
      </c>
      <c r="N33">
        <f>'Ind T4'!C96</f>
        <v>1.3321394457277869</v>
      </c>
    </row>
    <row r="34" spans="12:14" x14ac:dyDescent="0.2">
      <c r="L34" s="1" t="str">
        <f>CONCATENATE("[",'Ind T4'!A56,"]")</f>
        <v>[Manufacturing]</v>
      </c>
      <c r="M34">
        <f>'Ind T4'!B95</f>
        <v>1.6670544519637343</v>
      </c>
      <c r="N34">
        <f>'Ind T4'!C95</f>
        <v>-1.053185589761263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4.131647016045803</v>
      </c>
      <c r="N36">
        <f>'Ind T4'!C93</f>
        <v>1.2280866336385365</v>
      </c>
    </row>
    <row r="37" spans="12:14" x14ac:dyDescent="0.2">
      <c r="L37" s="13" t="str">
        <f>'Ind T4'!A53</f>
        <v>Electricity and gas</v>
      </c>
      <c r="M37">
        <f>'Ind T4'!B92</f>
        <v>9.6833831400412897</v>
      </c>
      <c r="N37">
        <f>'Ind T4'!C92</f>
        <v>-0.13723972815478103</v>
      </c>
    </row>
    <row r="38" spans="12:14" x14ac:dyDescent="0.2">
      <c r="L38" s="13" t="str">
        <f>'Ind T4'!A52</f>
        <v>Mining and quarrying</v>
      </c>
      <c r="M38">
        <f>'Ind T4'!B91</f>
        <v>-2.4551417203256709</v>
      </c>
      <c r="N38">
        <f>'Ind T4'!C91</f>
        <v>-1.4766132200546345</v>
      </c>
    </row>
    <row r="39" spans="12:14" x14ac:dyDescent="0.2">
      <c r="L39" s="44" t="str">
        <f>'Ind T4'!A51</f>
        <v>Agriculture</v>
      </c>
      <c r="M39">
        <f>'Ind T4'!B90</f>
        <v>-1.9438237144579484</v>
      </c>
      <c r="N39">
        <f>'Ind T4'!C90</f>
        <v>0.41416295808045511</v>
      </c>
    </row>
    <row r="40" spans="12:14" x14ac:dyDescent="0.2">
      <c r="L40" s="1" t="str">
        <f>CONCATENATE("[",'Ind T4'!A50,"]")</f>
        <v>[Primary sector and utilities]</v>
      </c>
      <c r="M40">
        <f>'Ind T4'!B89</f>
        <v>2.2437234838363684</v>
      </c>
      <c r="N40">
        <f>'Ind T4'!C89</f>
        <v>0.51615226924757174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35" width="7.7109375" bestFit="1" customWidth="1"/>
    <col min="36" max="36" width="7" bestFit="1" customWidth="1"/>
    <col min="37" max="38" width="7.4257812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South East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88.224000000331159</v>
      </c>
      <c r="N5" s="86">
        <f t="shared" ref="N5:AL5" si="1">SUM(N6:N9)</f>
        <v>90.95300000001491</v>
      </c>
      <c r="O5" s="86">
        <f t="shared" si="1"/>
        <v>97.297999999571346</v>
      </c>
      <c r="P5" s="86">
        <f t="shared" si="1"/>
        <v>78.248999999842084</v>
      </c>
      <c r="Q5" s="86">
        <f t="shared" si="1"/>
        <v>104.76399999982183</v>
      </c>
      <c r="R5" s="86">
        <f t="shared" si="1"/>
        <v>87.945000000226244</v>
      </c>
      <c r="S5" s="86">
        <f t="shared" si="1"/>
        <v>94.35499999972717</v>
      </c>
      <c r="T5" s="86">
        <f t="shared" si="1"/>
        <v>107.03300000048077</v>
      </c>
      <c r="U5" s="86">
        <f t="shared" si="1"/>
        <v>97.700000000670187</v>
      </c>
      <c r="V5" s="86">
        <f t="shared" si="1"/>
        <v>108.69700000044911</v>
      </c>
      <c r="W5" s="86">
        <f t="shared" si="1"/>
        <v>98.263999999801939</v>
      </c>
      <c r="X5" s="86">
        <f t="shared" si="1"/>
        <v>97.860999999854684</v>
      </c>
      <c r="Y5" s="86">
        <f t="shared" si="1"/>
        <v>97.595000000565705</v>
      </c>
      <c r="Z5" s="86">
        <f t="shared" si="1"/>
        <v>98.516000000591688</v>
      </c>
      <c r="AA5" s="86">
        <f t="shared" si="1"/>
        <v>100.24600000032223</v>
      </c>
      <c r="AB5" s="86">
        <f t="shared" si="1"/>
        <v>101.08900000080951</v>
      </c>
      <c r="AC5" s="86">
        <f t="shared" si="1"/>
        <v>101.80500000069289</v>
      </c>
      <c r="AD5" s="86">
        <f t="shared" si="1"/>
        <v>102.39300000091335</v>
      </c>
      <c r="AE5" s="86">
        <f t="shared" si="1"/>
        <v>102.91700000093687</v>
      </c>
      <c r="AF5" s="86">
        <f t="shared" si="1"/>
        <v>103.34700000095847</v>
      </c>
      <c r="AG5" s="86">
        <f t="shared" si="1"/>
        <v>103.85200000118996</v>
      </c>
      <c r="AH5" s="86">
        <f t="shared" si="1"/>
        <v>104.32600000080126</v>
      </c>
      <c r="AI5" s="86">
        <f t="shared" si="1"/>
        <v>104.81500000103732</v>
      </c>
      <c r="AJ5" s="86">
        <f t="shared" si="1"/>
        <v>105.2470000010442</v>
      </c>
      <c r="AK5" s="86">
        <f t="shared" si="1"/>
        <v>105.75400000091796</v>
      </c>
      <c r="AL5" s="86">
        <f t="shared" si="1"/>
        <v>106.15300000029919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35.004000000181271</v>
      </c>
      <c r="N6" s="11">
        <v>38.35800000010849</v>
      </c>
      <c r="O6" s="11">
        <v>46.036999999787547</v>
      </c>
      <c r="P6" s="11">
        <v>31.981000000015328</v>
      </c>
      <c r="Q6" s="11">
        <v>59.152999999899244</v>
      </c>
      <c r="R6" s="11">
        <v>43.119000000278852</v>
      </c>
      <c r="S6" s="11">
        <v>42.173999999873679</v>
      </c>
      <c r="T6" s="11">
        <v>47.777000000340088</v>
      </c>
      <c r="U6" s="11">
        <v>41.622000000513573</v>
      </c>
      <c r="V6" s="11">
        <v>49.986000000474043</v>
      </c>
      <c r="W6" s="11">
        <v>39.087999999913755</v>
      </c>
      <c r="X6" s="11">
        <v>39.394999999978111</v>
      </c>
      <c r="Y6" s="11">
        <v>39.667000000336621</v>
      </c>
      <c r="Z6" s="11">
        <v>40.103000000342504</v>
      </c>
      <c r="AA6" s="11">
        <v>40.383000000151519</v>
      </c>
      <c r="AB6" s="11">
        <v>40.465000000352134</v>
      </c>
      <c r="AC6" s="11">
        <v>40.575000000271764</v>
      </c>
      <c r="AD6" s="11">
        <v>40.679000000426164</v>
      </c>
      <c r="AE6" s="11">
        <v>40.769000000444969</v>
      </c>
      <c r="AF6" s="11">
        <v>40.853000000475497</v>
      </c>
      <c r="AG6" s="11">
        <v>40.989000000566321</v>
      </c>
      <c r="AH6" s="11">
        <v>41.119000000390912</v>
      </c>
      <c r="AI6" s="11">
        <v>41.245000000489902</v>
      </c>
      <c r="AJ6" s="11">
        <v>41.365000000491477</v>
      </c>
      <c r="AK6" s="171">
        <v>41.476000000332128</v>
      </c>
      <c r="AL6" s="11">
        <v>41.58800000007335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4.2170000000196559</v>
      </c>
      <c r="N7" s="11">
        <v>3.770999999983133</v>
      </c>
      <c r="O7" s="11">
        <v>6.9179999999811033</v>
      </c>
      <c r="P7" s="11">
        <v>7.2109999999318344</v>
      </c>
      <c r="Q7" s="11">
        <v>3.7719999999928162</v>
      </c>
      <c r="R7" s="11">
        <v>3.4309999999911542</v>
      </c>
      <c r="S7" s="11">
        <v>3.437999999988119</v>
      </c>
      <c r="T7" s="11">
        <v>3.2120000000046489</v>
      </c>
      <c r="U7" s="11">
        <v>1.9730000000056653</v>
      </c>
      <c r="V7" s="11">
        <v>3.9030000000072413</v>
      </c>
      <c r="W7" s="11">
        <v>3.029999999989752</v>
      </c>
      <c r="X7" s="11">
        <v>2.9579999999944699</v>
      </c>
      <c r="Y7" s="11">
        <v>2.9379999999994766</v>
      </c>
      <c r="Z7" s="11">
        <v>2.8580000000003025</v>
      </c>
      <c r="AA7" s="11">
        <v>2.7709999999945651</v>
      </c>
      <c r="AB7" s="11">
        <v>2.7110000000028665</v>
      </c>
      <c r="AC7" s="11">
        <v>2.6720000000034214</v>
      </c>
      <c r="AD7" s="11">
        <v>2.6330000000079874</v>
      </c>
      <c r="AE7" s="11">
        <v>2.6000000000063768</v>
      </c>
      <c r="AF7" s="11">
        <v>2.569000000009027</v>
      </c>
      <c r="AG7" s="11">
        <v>2.5450000000139608</v>
      </c>
      <c r="AH7" s="11">
        <v>2.5150000000042931</v>
      </c>
      <c r="AI7" s="11">
        <v>2.4870000000064385</v>
      </c>
      <c r="AJ7" s="11">
        <v>2.4640000000081779</v>
      </c>
      <c r="AK7" s="171">
        <v>2.4420000000074586</v>
      </c>
      <c r="AL7" s="11">
        <v>2.4240000000061892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20.428999999925992</v>
      </c>
      <c r="N8" s="11">
        <v>19.195999999892237</v>
      </c>
      <c r="O8" s="11">
        <v>18.132999999977311</v>
      </c>
      <c r="P8" s="11">
        <v>14.361999999933463</v>
      </c>
      <c r="Q8" s="11">
        <v>14.59199999990753</v>
      </c>
      <c r="R8" s="11">
        <v>15.045999999914333</v>
      </c>
      <c r="S8" s="11">
        <v>22.240999999900129</v>
      </c>
      <c r="T8" s="11">
        <v>24.57500000000741</v>
      </c>
      <c r="U8" s="11">
        <v>21.520999999988668</v>
      </c>
      <c r="V8" s="11">
        <v>19.777999999933058</v>
      </c>
      <c r="W8" s="11">
        <v>23.884999999928937</v>
      </c>
      <c r="X8" s="11">
        <v>23.73999999978891</v>
      </c>
      <c r="Y8" s="11">
        <v>23.362000000043917</v>
      </c>
      <c r="Z8" s="11">
        <v>23.269000000011147</v>
      </c>
      <c r="AA8" s="11">
        <v>23.264000000097901</v>
      </c>
      <c r="AB8" s="11">
        <v>23.250000000204999</v>
      </c>
      <c r="AC8" s="11">
        <v>23.229000000147181</v>
      </c>
      <c r="AD8" s="11">
        <v>23.225000000102337</v>
      </c>
      <c r="AE8" s="11">
        <v>23.21900000007636</v>
      </c>
      <c r="AF8" s="11">
        <v>23.225000000032345</v>
      </c>
      <c r="AG8" s="11">
        <v>23.24400000003547</v>
      </c>
      <c r="AH8" s="11">
        <v>23.268000000113577</v>
      </c>
      <c r="AI8" s="11">
        <v>23.296000000140957</v>
      </c>
      <c r="AJ8" s="11">
        <v>23.327000000131427</v>
      </c>
      <c r="AK8" s="171">
        <v>23.36200000010594</v>
      </c>
      <c r="AL8" s="11">
        <v>23.397999999892175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28.574000000204244</v>
      </c>
      <c r="N9" s="11">
        <v>29.628000000031051</v>
      </c>
      <c r="O9" s="11">
        <v>26.209999999825392</v>
      </c>
      <c r="P9" s="11">
        <v>24.694999999961453</v>
      </c>
      <c r="Q9" s="11">
        <v>27.247000000022236</v>
      </c>
      <c r="R9" s="11">
        <v>26.349000000041908</v>
      </c>
      <c r="S9" s="11">
        <v>26.501999999965228</v>
      </c>
      <c r="T9" s="11">
        <v>31.46900000012862</v>
      </c>
      <c r="U9" s="11">
        <v>32.584000000162277</v>
      </c>
      <c r="V9" s="11">
        <v>35.030000000034775</v>
      </c>
      <c r="W9" s="11">
        <v>32.260999999969506</v>
      </c>
      <c r="X9" s="11">
        <v>31.768000000093192</v>
      </c>
      <c r="Y9" s="11">
        <v>31.6280000001857</v>
      </c>
      <c r="Z9" s="11">
        <v>32.286000000237735</v>
      </c>
      <c r="AA9" s="11">
        <v>33.828000000078241</v>
      </c>
      <c r="AB9" s="11">
        <v>34.66300000024949</v>
      </c>
      <c r="AC9" s="11">
        <v>35.329000000270511</v>
      </c>
      <c r="AD9" s="11">
        <v>35.856000000376852</v>
      </c>
      <c r="AE9" s="11">
        <v>36.329000000409167</v>
      </c>
      <c r="AF9" s="11">
        <v>36.700000000441605</v>
      </c>
      <c r="AG9" s="11">
        <v>37.074000000574223</v>
      </c>
      <c r="AH9" s="11">
        <v>37.42400000029248</v>
      </c>
      <c r="AI9" s="11">
        <v>37.787000000400027</v>
      </c>
      <c r="AJ9" s="11">
        <v>38.091000000413118</v>
      </c>
      <c r="AK9" s="171">
        <v>38.474000000472422</v>
      </c>
      <c r="AL9" s="11">
        <v>38.743000000327463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291.47500000023024</v>
      </c>
      <c r="N11" s="86">
        <f t="shared" si="2"/>
        <v>288.41599999949722</v>
      </c>
      <c r="O11" s="86">
        <f t="shared" si="2"/>
        <v>297.44499999887461</v>
      </c>
      <c r="P11" s="86">
        <f t="shared" si="2"/>
        <v>266.76499999939847</v>
      </c>
      <c r="Q11" s="86">
        <f>SUM(Q12:Q14)</f>
        <v>272.65199999937363</v>
      </c>
      <c r="R11" s="86">
        <f t="shared" ref="R11" si="3">SUM(R12:R14)</f>
        <v>272.09799999988547</v>
      </c>
      <c r="S11" s="86">
        <f t="shared" ref="S11" si="4">SUM(S12:S14)</f>
        <v>289.8629999993542</v>
      </c>
      <c r="T11" s="86">
        <f t="shared" ref="T11" si="5">SUM(T12:T14)</f>
        <v>290.36000000059198</v>
      </c>
      <c r="U11" s="86">
        <f t="shared" ref="U11" si="6">SUM(U12:U14)</f>
        <v>286.05300000094547</v>
      </c>
      <c r="V11" s="86">
        <f t="shared" ref="V11" si="7">SUM(V12:V14)</f>
        <v>299.07799999998224</v>
      </c>
      <c r="W11" s="86">
        <f t="shared" ref="W11" si="8">SUM(W12:W14)</f>
        <v>295.54699999955551</v>
      </c>
      <c r="X11" s="86">
        <f t="shared" ref="X11" si="9">SUM(X12:X14)</f>
        <v>295.41599999956242</v>
      </c>
      <c r="Y11" s="86">
        <f t="shared" ref="Y11" si="10">SUM(Y12:Y14)</f>
        <v>291.97400000134735</v>
      </c>
      <c r="Z11" s="86">
        <f t="shared" ref="Z11" si="11">SUM(Z12:Z14)</f>
        <v>288.44900000144264</v>
      </c>
      <c r="AA11" s="86">
        <f t="shared" ref="AA11" si="12">SUM(AA12:AA14)</f>
        <v>285.93200000074347</v>
      </c>
      <c r="AB11" s="86">
        <f t="shared" ref="AB11" si="13">SUM(AB12:AB14)</f>
        <v>282.41800000206604</v>
      </c>
      <c r="AC11" s="86">
        <f t="shared" ref="AC11" si="14">SUM(AC12:AC14)</f>
        <v>278.84300000187784</v>
      </c>
      <c r="AD11" s="86">
        <f>SUM(AD12:AD14)</f>
        <v>275.31700000243058</v>
      </c>
      <c r="AE11" s="86">
        <f t="shared" ref="AE11" si="15">SUM(AE12:AE14)</f>
        <v>271.9450000024076</v>
      </c>
      <c r="AF11" s="86">
        <f t="shared" ref="AF11" si="16">SUM(AF12:AF14)</f>
        <v>268.73600000261058</v>
      </c>
      <c r="AG11" s="86">
        <f t="shared" ref="AG11:AL11" si="17">SUM(AG12:AG14)</f>
        <v>265.87400000317501</v>
      </c>
      <c r="AH11" s="86">
        <f t="shared" si="17"/>
        <v>262.94900000206371</v>
      </c>
      <c r="AI11" s="86">
        <f t="shared" si="17"/>
        <v>260.10300000250936</v>
      </c>
      <c r="AJ11" s="86">
        <f t="shared" si="17"/>
        <v>257.34600000265243</v>
      </c>
      <c r="AK11" s="86">
        <f t="shared" si="17"/>
        <v>254.6900000025114</v>
      </c>
      <c r="AL11" s="86">
        <f t="shared" si="17"/>
        <v>252.14700000089363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24.810000000073398</v>
      </c>
      <c r="N12" s="11">
        <v>31.854000000064481</v>
      </c>
      <c r="O12" s="11">
        <v>26.75499999976239</v>
      </c>
      <c r="P12" s="11">
        <v>22.275999999990709</v>
      </c>
      <c r="Q12" s="11">
        <v>25.435999999985352</v>
      </c>
      <c r="R12" s="11">
        <v>25.25500000013291</v>
      </c>
      <c r="S12" s="11">
        <v>25.225000000025027</v>
      </c>
      <c r="T12" s="11">
        <v>29.810000000255229</v>
      </c>
      <c r="U12" s="11">
        <v>27.816000000279619</v>
      </c>
      <c r="V12" s="11">
        <v>32.058000000208473</v>
      </c>
      <c r="W12" s="11">
        <v>31.930000000111516</v>
      </c>
      <c r="X12" s="11">
        <v>32.71300000007956</v>
      </c>
      <c r="Y12" s="11">
        <v>33.614000000541139</v>
      </c>
      <c r="Z12" s="11">
        <v>34.160000000611561</v>
      </c>
      <c r="AA12" s="11">
        <v>34.651000000411507</v>
      </c>
      <c r="AB12" s="11">
        <v>35.102000000671453</v>
      </c>
      <c r="AC12" s="11">
        <v>35.472000000637216</v>
      </c>
      <c r="AD12" s="11">
        <v>35.838000000662532</v>
      </c>
      <c r="AE12" s="11">
        <v>36.215000000685357</v>
      </c>
      <c r="AF12" s="11">
        <v>36.587000000736715</v>
      </c>
      <c r="AG12" s="11">
        <v>36.991000000837587</v>
      </c>
      <c r="AH12" s="11">
        <v>37.396000000575484</v>
      </c>
      <c r="AI12" s="11">
        <v>37.795000000665908</v>
      </c>
      <c r="AJ12" s="11">
        <v>38.182000000720194</v>
      </c>
      <c r="AK12" s="171">
        <v>38.566000000737759</v>
      </c>
      <c r="AL12" s="11">
        <v>38.9410000002812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74.012999999831862</v>
      </c>
      <c r="N13" s="11">
        <v>71.850999999691197</v>
      </c>
      <c r="O13" s="11">
        <v>64.599999999949617</v>
      </c>
      <c r="P13" s="11">
        <v>66.627999999773579</v>
      </c>
      <c r="Q13" s="11">
        <v>63.075999999769707</v>
      </c>
      <c r="R13" s="11">
        <v>59.025999999811191</v>
      </c>
      <c r="S13" s="11">
        <v>65.257999999801612</v>
      </c>
      <c r="T13" s="11">
        <v>64.871999999941337</v>
      </c>
      <c r="U13" s="11">
        <v>59.723999999956717</v>
      </c>
      <c r="V13" s="11">
        <v>69.99199999982109</v>
      </c>
      <c r="W13" s="11">
        <v>67.995999999823837</v>
      </c>
      <c r="X13" s="11">
        <v>68.647999999772082</v>
      </c>
      <c r="Y13" s="11">
        <v>67.392000000087805</v>
      </c>
      <c r="Z13" s="11">
        <v>66.789000000091065</v>
      </c>
      <c r="AA13" s="11">
        <v>65.884000000066322</v>
      </c>
      <c r="AB13" s="11">
        <v>64.680000000314294</v>
      </c>
      <c r="AC13" s="11">
        <v>63.043000000283762</v>
      </c>
      <c r="AD13" s="11">
        <v>61.444000000359594</v>
      </c>
      <c r="AE13" s="11">
        <v>59.882000000346729</v>
      </c>
      <c r="AF13" s="11">
        <v>58.369000000387103</v>
      </c>
      <c r="AG13" s="11">
        <v>56.944000000474261</v>
      </c>
      <c r="AH13" s="11">
        <v>55.537000000304907</v>
      </c>
      <c r="AI13" s="11">
        <v>54.154000000366665</v>
      </c>
      <c r="AJ13" s="11">
        <v>52.805000000392717</v>
      </c>
      <c r="AK13" s="171">
        <v>51.486000000365458</v>
      </c>
      <c r="AL13" s="11">
        <v>50.198000000153392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192.65200000032496</v>
      </c>
      <c r="N14" s="11">
        <v>184.71099999974157</v>
      </c>
      <c r="O14" s="11">
        <v>206.08999999916261</v>
      </c>
      <c r="P14" s="11">
        <v>177.86099999963417</v>
      </c>
      <c r="Q14" s="11">
        <v>184.1399999996186</v>
      </c>
      <c r="R14" s="11">
        <v>187.81699999994137</v>
      </c>
      <c r="S14" s="11">
        <v>199.37999999952754</v>
      </c>
      <c r="T14" s="11">
        <v>195.6780000003954</v>
      </c>
      <c r="U14" s="11">
        <v>198.51300000070913</v>
      </c>
      <c r="V14" s="11">
        <v>197.0279999999527</v>
      </c>
      <c r="W14" s="11">
        <v>195.62099999962018</v>
      </c>
      <c r="X14" s="11">
        <v>194.05499999971076</v>
      </c>
      <c r="Y14" s="11">
        <v>190.96800000071838</v>
      </c>
      <c r="Z14" s="11">
        <v>187.50000000074004</v>
      </c>
      <c r="AA14" s="11">
        <v>185.39700000026565</v>
      </c>
      <c r="AB14" s="11">
        <v>182.63600000108028</v>
      </c>
      <c r="AC14" s="11">
        <v>180.32800000095688</v>
      </c>
      <c r="AD14" s="11">
        <v>178.03500000140846</v>
      </c>
      <c r="AE14" s="11">
        <v>175.84800000137554</v>
      </c>
      <c r="AF14" s="11">
        <v>173.78000000148677</v>
      </c>
      <c r="AG14" s="11">
        <v>171.93900000186315</v>
      </c>
      <c r="AH14" s="11">
        <v>170.0160000011833</v>
      </c>
      <c r="AI14" s="11">
        <v>168.15400000147679</v>
      </c>
      <c r="AJ14" s="11">
        <v>166.3590000015395</v>
      </c>
      <c r="AK14" s="171">
        <v>164.63800000140819</v>
      </c>
      <c r="AL14" s="11">
        <v>163.00800000045902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337.72200000308442</v>
      </c>
      <c r="N16" s="86">
        <v>298.07100000056926</v>
      </c>
      <c r="O16" s="86">
        <v>289.61999999623572</v>
      </c>
      <c r="P16" s="86">
        <v>306.81299999880025</v>
      </c>
      <c r="Q16" s="86">
        <v>310.92499999850764</v>
      </c>
      <c r="R16" s="86">
        <v>300.90399999731557</v>
      </c>
      <c r="S16" s="86">
        <v>358.21599999577393</v>
      </c>
      <c r="T16" s="86">
        <v>382.62800000314019</v>
      </c>
      <c r="U16" s="86">
        <v>332.33700000375308</v>
      </c>
      <c r="V16" s="86">
        <v>345.71400000449989</v>
      </c>
      <c r="W16" s="86">
        <v>355.38999999661485</v>
      </c>
      <c r="X16" s="86">
        <v>352.00999999731317</v>
      </c>
      <c r="Y16" s="86">
        <v>356.48399999405802</v>
      </c>
      <c r="Z16" s="86">
        <v>366.70999999471263</v>
      </c>
      <c r="AA16" s="86">
        <v>374.53399998996269</v>
      </c>
      <c r="AB16" s="86">
        <v>377.8849999911788</v>
      </c>
      <c r="AC16" s="86">
        <v>380.8579999919142</v>
      </c>
      <c r="AD16" s="86">
        <v>383.04699999363044</v>
      </c>
      <c r="AE16" s="86">
        <v>385.64899999173406</v>
      </c>
      <c r="AF16" s="86">
        <v>388.0659999958018</v>
      </c>
      <c r="AG16" s="86">
        <v>390.93799999525174</v>
      </c>
      <c r="AH16" s="86">
        <v>393.89099999313078</v>
      </c>
      <c r="AI16" s="86">
        <v>396.93399999248737</v>
      </c>
      <c r="AJ16" s="86">
        <v>400.05299999463591</v>
      </c>
      <c r="AK16" s="355">
        <v>403.21999999360793</v>
      </c>
      <c r="AL16" s="86">
        <v>406.43299999659371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1127.4849999948451</v>
      </c>
      <c r="N18" s="86">
        <f t="shared" si="18"/>
        <v>1183.4880000051198</v>
      </c>
      <c r="O18" s="86">
        <f t="shared" si="18"/>
        <v>1221.8109999876065</v>
      </c>
      <c r="P18" s="86">
        <f t="shared" si="18"/>
        <v>1196.543000003647</v>
      </c>
      <c r="Q18" s="86">
        <f>SUM(Q19:Q21)</f>
        <v>1222.9610000060966</v>
      </c>
      <c r="R18" s="86">
        <f t="shared" ref="R18" si="19">SUM(R19:R21)</f>
        <v>1233.9400000192929</v>
      </c>
      <c r="S18" s="86">
        <f t="shared" ref="S18" si="20">SUM(S19:S21)</f>
        <v>1288.9220000151749</v>
      </c>
      <c r="T18" s="86">
        <f t="shared" ref="T18" si="21">SUM(T19:T21)</f>
        <v>1245.8620000267872</v>
      </c>
      <c r="U18" s="86">
        <f t="shared" ref="U18" si="22">SUM(U19:U21)</f>
        <v>1272.3960000228212</v>
      </c>
      <c r="V18" s="86">
        <f t="shared" ref="V18" si="23">SUM(V19:V21)</f>
        <v>1322.4570000238919</v>
      </c>
      <c r="W18" s="86">
        <f t="shared" ref="W18" si="24">SUM(W19:W21)</f>
        <v>1293.940000016742</v>
      </c>
      <c r="X18" s="86">
        <f t="shared" ref="X18" si="25">SUM(X19:X21)</f>
        <v>1288.2520000040904</v>
      </c>
      <c r="Y18" s="86">
        <f t="shared" ref="Y18" si="26">SUM(Y19:Y21)</f>
        <v>1293.9460000397703</v>
      </c>
      <c r="Z18" s="86">
        <f t="shared" ref="Z18" si="27">SUM(Z19:Z21)</f>
        <v>1303.5250000450569</v>
      </c>
      <c r="AA18" s="86">
        <f t="shared" ref="AA18" si="28">SUM(AA19:AA21)</f>
        <v>1314.4550000355357</v>
      </c>
      <c r="AB18" s="86">
        <f t="shared" ref="AB18" si="29">SUM(AB19:AB21)</f>
        <v>1323.6340000451869</v>
      </c>
      <c r="AC18" s="86">
        <f t="shared" ref="AC18" si="30">SUM(AC19:AC21)</f>
        <v>1331.0450000418696</v>
      </c>
      <c r="AD18" s="86">
        <f>SUM(AD19:AD21)</f>
        <v>1337.7010000355333</v>
      </c>
      <c r="AE18" s="86">
        <f t="shared" ref="AE18" si="31">SUM(AE19:AE21)</f>
        <v>1343.9050000364878</v>
      </c>
      <c r="AF18" s="86">
        <f t="shared" ref="AF18" si="32">SUM(AF19:AF21)</f>
        <v>1349.8940000372502</v>
      </c>
      <c r="AG18" s="86">
        <f t="shared" ref="AG18:AL18" si="33">SUM(AG19:AG21)</f>
        <v>1355.9740000376023</v>
      </c>
      <c r="AH18" s="86">
        <f t="shared" si="33"/>
        <v>1361.8910000297126</v>
      </c>
      <c r="AI18" s="86">
        <f t="shared" si="33"/>
        <v>1367.6170000310537</v>
      </c>
      <c r="AJ18" s="86">
        <f t="shared" si="33"/>
        <v>1373.5070000325588</v>
      </c>
      <c r="AK18" s="86">
        <f t="shared" si="33"/>
        <v>1379.1760000356378</v>
      </c>
      <c r="AL18" s="86">
        <f t="shared" si="33"/>
        <v>1384.7220000093666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690.11799999652965</v>
      </c>
      <c r="N19" s="11">
        <v>697.08100000241382</v>
      </c>
      <c r="O19" s="11">
        <v>709.48099999268516</v>
      </c>
      <c r="P19" s="11">
        <v>717.0130000013786</v>
      </c>
      <c r="Q19" s="11">
        <v>721.54600000534367</v>
      </c>
      <c r="R19" s="11">
        <v>710.08900001245206</v>
      </c>
      <c r="S19" s="11">
        <v>741.29600000991104</v>
      </c>
      <c r="T19" s="11">
        <v>712.09200001742988</v>
      </c>
      <c r="U19" s="11">
        <v>720.10700001475493</v>
      </c>
      <c r="V19" s="11">
        <v>736.2590000159272</v>
      </c>
      <c r="W19" s="11">
        <v>754.31100001100617</v>
      </c>
      <c r="X19" s="11">
        <v>756.36400000105084</v>
      </c>
      <c r="Y19" s="11">
        <v>756.91700002443531</v>
      </c>
      <c r="Z19" s="11">
        <v>757.51300002767402</v>
      </c>
      <c r="AA19" s="11">
        <v>758.92800002200408</v>
      </c>
      <c r="AB19" s="11">
        <v>760.70200002775391</v>
      </c>
      <c r="AC19" s="11">
        <v>761.8260000253797</v>
      </c>
      <c r="AD19" s="11">
        <v>762.74500002127581</v>
      </c>
      <c r="AE19" s="11">
        <v>763.5640000217021</v>
      </c>
      <c r="AF19" s="11">
        <v>764.35500002208539</v>
      </c>
      <c r="AG19" s="11">
        <v>765.30200002196773</v>
      </c>
      <c r="AH19" s="11">
        <v>766.30100001750213</v>
      </c>
      <c r="AI19" s="11">
        <v>767.27900001814908</v>
      </c>
      <c r="AJ19" s="11">
        <v>768.58800001895543</v>
      </c>
      <c r="AK19" s="171">
        <v>769.85800002052395</v>
      </c>
      <c r="AL19" s="11">
        <v>771.14200000498863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181.54600000000792</v>
      </c>
      <c r="N20" s="11">
        <v>194.61700000048691</v>
      </c>
      <c r="O20" s="11">
        <v>208.84299999597593</v>
      </c>
      <c r="P20" s="11">
        <v>189.29700000025994</v>
      </c>
      <c r="Q20" s="11">
        <v>204.50299999989721</v>
      </c>
      <c r="R20" s="11">
        <v>215.36600000197654</v>
      </c>
      <c r="S20" s="11">
        <v>238.98600000154443</v>
      </c>
      <c r="T20" s="11">
        <v>232.80400000202852</v>
      </c>
      <c r="U20" s="11">
        <v>229.05400000168049</v>
      </c>
      <c r="V20" s="11">
        <v>237.59900000028384</v>
      </c>
      <c r="W20" s="11">
        <v>216.66800000148618</v>
      </c>
      <c r="X20" s="11">
        <v>223.88200000282782</v>
      </c>
      <c r="Y20" s="11">
        <v>221.89600000550837</v>
      </c>
      <c r="Z20" s="11">
        <v>221.80800000606669</v>
      </c>
      <c r="AA20" s="11">
        <v>222.32500000399125</v>
      </c>
      <c r="AB20" s="11">
        <v>222.74300000540106</v>
      </c>
      <c r="AC20" s="11">
        <v>222.95300000544103</v>
      </c>
      <c r="AD20" s="11">
        <v>223.15400000531494</v>
      </c>
      <c r="AE20" s="11">
        <v>223.31800000576371</v>
      </c>
      <c r="AF20" s="11">
        <v>223.50800000583484</v>
      </c>
      <c r="AG20" s="11">
        <v>223.73000000683038</v>
      </c>
      <c r="AH20" s="11">
        <v>223.91200000405433</v>
      </c>
      <c r="AI20" s="11">
        <v>224.08500000474211</v>
      </c>
      <c r="AJ20" s="11">
        <v>224.25500000501245</v>
      </c>
      <c r="AK20" s="171">
        <v>224.41200000552442</v>
      </c>
      <c r="AL20" s="11">
        <v>224.5770000037565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255.82099999830757</v>
      </c>
      <c r="N21" s="11">
        <v>291.79000000221913</v>
      </c>
      <c r="O21" s="11">
        <v>303.48699999894541</v>
      </c>
      <c r="P21" s="11">
        <v>290.23300000200845</v>
      </c>
      <c r="Q21" s="11">
        <v>296.91200000085576</v>
      </c>
      <c r="R21" s="11">
        <v>308.48500000486439</v>
      </c>
      <c r="S21" s="11">
        <v>308.64000000371936</v>
      </c>
      <c r="T21" s="11">
        <v>300.96600000732883</v>
      </c>
      <c r="U21" s="11">
        <v>323.23500000638575</v>
      </c>
      <c r="V21" s="11">
        <v>348.5990000076809</v>
      </c>
      <c r="W21" s="11">
        <v>322.96100000424951</v>
      </c>
      <c r="X21" s="11">
        <v>308.00600000021183</v>
      </c>
      <c r="Y21" s="11">
        <v>315.13300000982662</v>
      </c>
      <c r="Z21" s="11">
        <v>324.20400001131634</v>
      </c>
      <c r="AA21" s="11">
        <v>333.20200000954037</v>
      </c>
      <c r="AB21" s="11">
        <v>340.18900001203201</v>
      </c>
      <c r="AC21" s="11">
        <v>346.26600001104873</v>
      </c>
      <c r="AD21" s="11">
        <v>351.80200000894257</v>
      </c>
      <c r="AE21" s="11">
        <v>357.02300000902187</v>
      </c>
      <c r="AF21" s="11">
        <v>362.03100000932994</v>
      </c>
      <c r="AG21" s="11">
        <v>366.94200000880409</v>
      </c>
      <c r="AH21" s="11">
        <v>371.67800000815606</v>
      </c>
      <c r="AI21" s="11">
        <v>376.25300000816247</v>
      </c>
      <c r="AJ21" s="11">
        <v>380.66400000859096</v>
      </c>
      <c r="AK21" s="171">
        <v>384.90600000958943</v>
      </c>
      <c r="AL21" s="11">
        <v>389.00300000062157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1388.0319999928843</v>
      </c>
      <c r="N23" s="86">
        <f t="shared" ref="N23:AL23" si="34">SUM(N24:N31)</f>
        <v>1437.3569999902563</v>
      </c>
      <c r="O23" s="86">
        <f t="shared" si="34"/>
        <v>1528.9780000026562</v>
      </c>
      <c r="P23" s="86">
        <f t="shared" si="34"/>
        <v>1531.967999991537</v>
      </c>
      <c r="Q23" s="86">
        <f t="shared" si="34"/>
        <v>1593.6569999948931</v>
      </c>
      <c r="R23" s="86">
        <f t="shared" si="34"/>
        <v>1644.0999999954313</v>
      </c>
      <c r="S23" s="86">
        <f t="shared" si="34"/>
        <v>1687.3899999928187</v>
      </c>
      <c r="T23" s="86">
        <f t="shared" si="34"/>
        <v>1608.9139999913095</v>
      </c>
      <c r="U23" s="86">
        <f t="shared" si="34"/>
        <v>1580.9359999927369</v>
      </c>
      <c r="V23" s="86">
        <f t="shared" si="34"/>
        <v>1675.0829999885507</v>
      </c>
      <c r="W23" s="86">
        <f t="shared" si="34"/>
        <v>1607.8119999918747</v>
      </c>
      <c r="X23" s="86">
        <f t="shared" si="34"/>
        <v>1626.9669999844475</v>
      </c>
      <c r="Y23" s="86">
        <f t="shared" si="34"/>
        <v>1635.0369999935954</v>
      </c>
      <c r="Z23" s="86">
        <f t="shared" si="34"/>
        <v>1646.0969999916406</v>
      </c>
      <c r="AA23" s="86">
        <f t="shared" si="34"/>
        <v>1658.6419999996426</v>
      </c>
      <c r="AB23" s="86">
        <f t="shared" si="34"/>
        <v>1668.3780000058189</v>
      </c>
      <c r="AC23" s="86">
        <f t="shared" si="34"/>
        <v>1678.7330000030718</v>
      </c>
      <c r="AD23" s="86">
        <f t="shared" si="34"/>
        <v>1688.7860000087805</v>
      </c>
      <c r="AE23" s="86">
        <f t="shared" si="34"/>
        <v>1698.8290000086731</v>
      </c>
      <c r="AF23" s="86">
        <f t="shared" si="34"/>
        <v>1708.9920000081763</v>
      </c>
      <c r="AG23" s="86">
        <f t="shared" si="34"/>
        <v>1719.7270000078206</v>
      </c>
      <c r="AH23" s="86">
        <f t="shared" si="34"/>
        <v>1730.3240000141959</v>
      </c>
      <c r="AI23" s="86">
        <f t="shared" si="34"/>
        <v>1740.9650000161228</v>
      </c>
      <c r="AJ23" s="86">
        <f t="shared" si="34"/>
        <v>1751.5720000151498</v>
      </c>
      <c r="AK23" s="86">
        <f t="shared" si="34"/>
        <v>1762.1060000115485</v>
      </c>
      <c r="AL23" s="86">
        <f t="shared" si="34"/>
        <v>1772.5859999931572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36.69499999985451</v>
      </c>
      <c r="N24" s="11">
        <v>35.441999999616904</v>
      </c>
      <c r="O24" s="11">
        <v>56.087999999878171</v>
      </c>
      <c r="P24" s="11">
        <v>41.816999999735224</v>
      </c>
      <c r="Q24" s="11">
        <v>45.103999999919537</v>
      </c>
      <c r="R24" s="11">
        <v>54.316999999937956</v>
      </c>
      <c r="S24" s="11">
        <v>41.161999999811577</v>
      </c>
      <c r="T24" s="11">
        <v>42.1829999996243</v>
      </c>
      <c r="U24" s="11">
        <v>43.393999999841569</v>
      </c>
      <c r="V24" s="11">
        <v>37.425999999796318</v>
      </c>
      <c r="W24" s="11">
        <v>41.331999999663417</v>
      </c>
      <c r="X24" s="11">
        <v>40.656999999591626</v>
      </c>
      <c r="Y24" s="11">
        <v>40.421999999786991</v>
      </c>
      <c r="Z24" s="11">
        <v>40.157999999762815</v>
      </c>
      <c r="AA24" s="11">
        <v>39.961999999915065</v>
      </c>
      <c r="AB24" s="11">
        <v>39.931000000058965</v>
      </c>
      <c r="AC24" s="11">
        <v>39.852999999993521</v>
      </c>
      <c r="AD24" s="11">
        <v>39.773000000405112</v>
      </c>
      <c r="AE24" s="11">
        <v>39.691000000454615</v>
      </c>
      <c r="AF24" s="11">
        <v>39.60900000046761</v>
      </c>
      <c r="AG24" s="11">
        <v>39.51800000048452</v>
      </c>
      <c r="AH24" s="11">
        <v>39.430000000558259</v>
      </c>
      <c r="AI24" s="11">
        <v>39.343000000633566</v>
      </c>
      <c r="AJ24" s="11">
        <v>39.254000000623243</v>
      </c>
      <c r="AK24" s="171">
        <v>39.169000000344127</v>
      </c>
      <c r="AL24" s="11">
        <v>39.079999999952967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184.61399999851076</v>
      </c>
      <c r="N25" s="11">
        <v>203.98399999736651</v>
      </c>
      <c r="O25" s="11">
        <v>188.26300000089722</v>
      </c>
      <c r="P25" s="11">
        <v>220.28999999779091</v>
      </c>
      <c r="Q25" s="11">
        <v>217.27399999823089</v>
      </c>
      <c r="R25" s="11">
        <v>243.83199999699428</v>
      </c>
      <c r="S25" s="11">
        <v>256.50899999733008</v>
      </c>
      <c r="T25" s="11">
        <v>236.20699999680059</v>
      </c>
      <c r="U25" s="11">
        <v>222.7819999968869</v>
      </c>
      <c r="V25" s="11">
        <v>234.31799999608495</v>
      </c>
      <c r="W25" s="11">
        <v>238.46999999738784</v>
      </c>
      <c r="X25" s="11">
        <v>244.55699999533465</v>
      </c>
      <c r="Y25" s="11">
        <v>246.86999999588684</v>
      </c>
      <c r="Z25" s="11">
        <v>251.5069999948181</v>
      </c>
      <c r="AA25" s="11">
        <v>255.1399999978662</v>
      </c>
      <c r="AB25" s="11">
        <v>258.13699999854504</v>
      </c>
      <c r="AC25" s="11">
        <v>260.94499999787922</v>
      </c>
      <c r="AD25" s="11">
        <v>263.40799999803784</v>
      </c>
      <c r="AE25" s="11">
        <v>265.75099999760658</v>
      </c>
      <c r="AF25" s="11">
        <v>268.07399999702108</v>
      </c>
      <c r="AG25" s="11">
        <v>270.51799999663183</v>
      </c>
      <c r="AH25" s="11">
        <v>272.91799999962114</v>
      </c>
      <c r="AI25" s="11">
        <v>275.26699999971942</v>
      </c>
      <c r="AJ25" s="11">
        <v>277.52599999910569</v>
      </c>
      <c r="AK25" s="171">
        <v>279.67299999834563</v>
      </c>
      <c r="AL25" s="11">
        <v>281.71499999556801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141.99599999895034</v>
      </c>
      <c r="N26" s="11">
        <v>129.58599999895472</v>
      </c>
      <c r="O26" s="11">
        <v>131.86900000006452</v>
      </c>
      <c r="P26" s="11">
        <v>141.25899999908464</v>
      </c>
      <c r="Q26" s="11">
        <v>139.00199999907545</v>
      </c>
      <c r="R26" s="11">
        <v>133.75099999903304</v>
      </c>
      <c r="S26" s="11">
        <v>129.98199999917841</v>
      </c>
      <c r="T26" s="11">
        <v>121.53299999891117</v>
      </c>
      <c r="U26" s="11">
        <v>124.34399999895334</v>
      </c>
      <c r="V26" s="11">
        <v>128.75499999844197</v>
      </c>
      <c r="W26" s="11">
        <v>129.9189999989662</v>
      </c>
      <c r="X26" s="11">
        <v>131.55199999827835</v>
      </c>
      <c r="Y26" s="11">
        <v>130.44499999905599</v>
      </c>
      <c r="Z26" s="11">
        <v>129.11899999873881</v>
      </c>
      <c r="AA26" s="11">
        <v>127.66299999951663</v>
      </c>
      <c r="AB26" s="11">
        <v>126.5800000004313</v>
      </c>
      <c r="AC26" s="11">
        <v>125.63400000015865</v>
      </c>
      <c r="AD26" s="11">
        <v>124.67900000042965</v>
      </c>
      <c r="AE26" s="11">
        <v>123.72100000018922</v>
      </c>
      <c r="AF26" s="11">
        <v>122.7600000003179</v>
      </c>
      <c r="AG26" s="11">
        <v>121.8080000001936</v>
      </c>
      <c r="AH26" s="11">
        <v>120.79900000084866</v>
      </c>
      <c r="AI26" s="11">
        <v>119.79700000092956</v>
      </c>
      <c r="AJ26" s="11">
        <v>118.79800000090107</v>
      </c>
      <c r="AK26" s="171">
        <v>117.80200000070705</v>
      </c>
      <c r="AL26" s="11">
        <v>116.81299999895502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63.997999999645444</v>
      </c>
      <c r="N27" s="11">
        <v>67.245999999595384</v>
      </c>
      <c r="O27" s="11">
        <v>73.004999999942854</v>
      </c>
      <c r="P27" s="11">
        <v>72.661999999583429</v>
      </c>
      <c r="Q27" s="11">
        <v>74.643999999650063</v>
      </c>
      <c r="R27" s="11">
        <v>82.639999999751723</v>
      </c>
      <c r="S27" s="11">
        <v>87.863999999675698</v>
      </c>
      <c r="T27" s="11">
        <v>76.67299999987759</v>
      </c>
      <c r="U27" s="11">
        <v>65.334999999923539</v>
      </c>
      <c r="V27" s="11">
        <v>73.159999999888527</v>
      </c>
      <c r="W27" s="11">
        <v>87.110999999800725</v>
      </c>
      <c r="X27" s="11">
        <v>86.616999999351961</v>
      </c>
      <c r="Y27" s="11">
        <v>85.992000000267254</v>
      </c>
      <c r="Z27" s="11">
        <v>85.888000000259339</v>
      </c>
      <c r="AA27" s="11">
        <v>86.415000000443271</v>
      </c>
      <c r="AB27" s="11">
        <v>86.985000000963666</v>
      </c>
      <c r="AC27" s="11">
        <v>87.777000000798864</v>
      </c>
      <c r="AD27" s="11">
        <v>88.68000000089674</v>
      </c>
      <c r="AE27" s="11">
        <v>89.64100000094507</v>
      </c>
      <c r="AF27" s="11">
        <v>90.631000000927628</v>
      </c>
      <c r="AG27" s="11">
        <v>91.633000000997569</v>
      </c>
      <c r="AH27" s="11">
        <v>92.645000001043385</v>
      </c>
      <c r="AI27" s="11">
        <v>93.65900000123969</v>
      </c>
      <c r="AJ27" s="11">
        <v>94.669000001194888</v>
      </c>
      <c r="AK27" s="171">
        <v>95.670000001082357</v>
      </c>
      <c r="AL27" s="11">
        <v>96.655999999741937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395.37499999720188</v>
      </c>
      <c r="N28" s="11">
        <v>386.51299999447508</v>
      </c>
      <c r="O28" s="11">
        <v>420.0980000024208</v>
      </c>
      <c r="P28" s="11">
        <v>412.92599999524867</v>
      </c>
      <c r="Q28" s="11">
        <v>438.96099999796905</v>
      </c>
      <c r="R28" s="11">
        <v>435.67199999463435</v>
      </c>
      <c r="S28" s="11">
        <v>462.83099999519152</v>
      </c>
      <c r="T28" s="11">
        <v>409.42999999262412</v>
      </c>
      <c r="U28" s="11">
        <v>432.08099999252534</v>
      </c>
      <c r="V28" s="11">
        <v>475.36799998975977</v>
      </c>
      <c r="W28" s="11">
        <v>439.08999999481489</v>
      </c>
      <c r="X28" s="11">
        <v>447.99099999216986</v>
      </c>
      <c r="Y28" s="11">
        <v>451.2639999911429</v>
      </c>
      <c r="Z28" s="11">
        <v>455.20799998971756</v>
      </c>
      <c r="AA28" s="11">
        <v>459.35699999438566</v>
      </c>
      <c r="AB28" s="11">
        <v>462.69099999597262</v>
      </c>
      <c r="AC28" s="11">
        <v>465.78099999533043</v>
      </c>
      <c r="AD28" s="11">
        <v>468.99199999748629</v>
      </c>
      <c r="AE28" s="11">
        <v>472.29899999689621</v>
      </c>
      <c r="AF28" s="11">
        <v>475.71799999704729</v>
      </c>
      <c r="AG28" s="11">
        <v>479.30299999634769</v>
      </c>
      <c r="AH28" s="11">
        <v>482.80500000063324</v>
      </c>
      <c r="AI28" s="11">
        <v>486.31000000075937</v>
      </c>
      <c r="AJ28" s="11">
        <v>489.81900000017276</v>
      </c>
      <c r="AK28" s="171">
        <v>493.32599999986422</v>
      </c>
      <c r="AL28" s="11">
        <v>496.83399999465706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322.73599999962573</v>
      </c>
      <c r="N29" s="11">
        <v>345.37200000134425</v>
      </c>
      <c r="O29" s="11">
        <v>381.48299999944368</v>
      </c>
      <c r="P29" s="11">
        <v>362.28100000153984</v>
      </c>
      <c r="Q29" s="11">
        <v>389.68200000001951</v>
      </c>
      <c r="R29" s="11">
        <v>376.39700000300343</v>
      </c>
      <c r="S29" s="11">
        <v>433.57600000212494</v>
      </c>
      <c r="T29" s="11">
        <v>418.47600000420954</v>
      </c>
      <c r="U29" s="11">
        <v>412.18100000384862</v>
      </c>
      <c r="V29" s="11">
        <v>429.14600000423428</v>
      </c>
      <c r="W29" s="11">
        <v>382.62500000205455</v>
      </c>
      <c r="X29" s="11">
        <v>386.9790000011962</v>
      </c>
      <c r="Y29" s="11">
        <v>393.13800000607279</v>
      </c>
      <c r="Z29" s="11">
        <v>395.32700000667023</v>
      </c>
      <c r="AA29" s="11">
        <v>399.09900000543706</v>
      </c>
      <c r="AB29" s="11">
        <v>402.36800000697679</v>
      </c>
      <c r="AC29" s="11">
        <v>405.93300000646099</v>
      </c>
      <c r="AD29" s="11">
        <v>409.46900000622281</v>
      </c>
      <c r="AE29" s="11">
        <v>412.99800000676515</v>
      </c>
      <c r="AF29" s="11">
        <v>416.5400000066835</v>
      </c>
      <c r="AG29" s="11">
        <v>420.165000007174</v>
      </c>
      <c r="AH29" s="11">
        <v>423.72100000567212</v>
      </c>
      <c r="AI29" s="11">
        <v>427.28900000633917</v>
      </c>
      <c r="AJ29" s="11">
        <v>430.88300000646069</v>
      </c>
      <c r="AK29" s="171">
        <v>434.490000006245</v>
      </c>
      <c r="AL29" s="11">
        <v>438.12200000223339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113.03299999987814</v>
      </c>
      <c r="N30" s="11">
        <v>142.08999999949745</v>
      </c>
      <c r="O30" s="11">
        <v>138.69200000020035</v>
      </c>
      <c r="P30" s="11">
        <v>136.47199999949345</v>
      </c>
      <c r="Q30" s="11">
        <v>141.99100000036808</v>
      </c>
      <c r="R30" s="11">
        <v>152.53000000117626</v>
      </c>
      <c r="S30" s="11">
        <v>131.59100000012899</v>
      </c>
      <c r="T30" s="11">
        <v>156.92599999979257</v>
      </c>
      <c r="U30" s="11">
        <v>144.92600000029327</v>
      </c>
      <c r="V30" s="11">
        <v>137.46999999999119</v>
      </c>
      <c r="W30" s="11">
        <v>136.0419999997672</v>
      </c>
      <c r="X30" s="11">
        <v>139.82299999964181</v>
      </c>
      <c r="Y30" s="11">
        <v>140.87000000072425</v>
      </c>
      <c r="Z30" s="11">
        <v>143.01500000092307</v>
      </c>
      <c r="AA30" s="11">
        <v>145.11400000112673</v>
      </c>
      <c r="AB30" s="11">
        <v>146.08800000143057</v>
      </c>
      <c r="AC30" s="11">
        <v>147.57300000128058</v>
      </c>
      <c r="AD30" s="11">
        <v>148.88900000266304</v>
      </c>
      <c r="AE30" s="11">
        <v>150.13000000312627</v>
      </c>
      <c r="AF30" s="11">
        <v>151.30500000306341</v>
      </c>
      <c r="AG30" s="11">
        <v>152.58700000329333</v>
      </c>
      <c r="AH30" s="11">
        <v>153.92700000311217</v>
      </c>
      <c r="AI30" s="11">
        <v>155.30200000346048</v>
      </c>
      <c r="AJ30" s="11">
        <v>156.68400000349754</v>
      </c>
      <c r="AK30" s="171">
        <v>158.06800000268086</v>
      </c>
      <c r="AL30" s="11">
        <v>159.45700000119157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129.5849999992175</v>
      </c>
      <c r="N31" s="11">
        <v>127.12399999940619</v>
      </c>
      <c r="O31" s="11">
        <v>139.47999999980871</v>
      </c>
      <c r="P31" s="11">
        <v>144.260999999061</v>
      </c>
      <c r="Q31" s="11">
        <v>146.99899999966058</v>
      </c>
      <c r="R31" s="11">
        <v>164.96100000090047</v>
      </c>
      <c r="S31" s="11">
        <v>143.87499999937742</v>
      </c>
      <c r="T31" s="11">
        <v>147.48599999946967</v>
      </c>
      <c r="U31" s="11">
        <v>135.89300000046438</v>
      </c>
      <c r="V31" s="11">
        <v>159.44000000035362</v>
      </c>
      <c r="W31" s="11">
        <v>153.22299999941998</v>
      </c>
      <c r="X31" s="11">
        <v>148.790999998883</v>
      </c>
      <c r="Y31" s="11">
        <v>146.03600000065822</v>
      </c>
      <c r="Z31" s="11">
        <v>145.87500000075082</v>
      </c>
      <c r="AA31" s="11">
        <v>145.89200000095215</v>
      </c>
      <c r="AB31" s="11">
        <v>145.59800000143966</v>
      </c>
      <c r="AC31" s="11">
        <v>145.23700000116941</v>
      </c>
      <c r="AD31" s="11">
        <v>144.89600000263914</v>
      </c>
      <c r="AE31" s="11">
        <v>144.59800000269013</v>
      </c>
      <c r="AF31" s="11">
        <v>144.35500000264781</v>
      </c>
      <c r="AG31" s="11">
        <v>144.19500000269818</v>
      </c>
      <c r="AH31" s="11">
        <v>144.07900000270709</v>
      </c>
      <c r="AI31" s="11">
        <v>143.99800000304143</v>
      </c>
      <c r="AJ31" s="11">
        <v>143.93900000319385</v>
      </c>
      <c r="AK31" s="171">
        <v>143.90800000227921</v>
      </c>
      <c r="AL31" s="11">
        <v>143.90900000085739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1122.9140000106463</v>
      </c>
      <c r="N33" s="86">
        <f t="shared" ref="N33:P33" si="35">SUM(N34:N36)</f>
        <v>1105.1790000064725</v>
      </c>
      <c r="O33" s="86">
        <f t="shared" si="35"/>
        <v>1089.5380000171467</v>
      </c>
      <c r="P33" s="86">
        <f t="shared" si="35"/>
        <v>1113.2390000081778</v>
      </c>
      <c r="Q33" s="86">
        <f>SUM(Q34:Q36)</f>
        <v>1102.9420000008386</v>
      </c>
      <c r="R33" s="86">
        <f t="shared" ref="R33" si="36">SUM(R34:R36)</f>
        <v>1166.713999987624</v>
      </c>
      <c r="S33" s="86">
        <f t="shared" ref="S33" si="37">SUM(S34:S36)</f>
        <v>1179.0169999961195</v>
      </c>
      <c r="T33" s="86">
        <f t="shared" ref="T33" si="38">SUM(T34:T36)</f>
        <v>1173.2399999769239</v>
      </c>
      <c r="U33" s="86">
        <f t="shared" ref="U33" si="39">SUM(U34:U36)</f>
        <v>1162.3879999779251</v>
      </c>
      <c r="V33" s="86">
        <f t="shared" ref="V33" si="40">SUM(V34:V36)</f>
        <v>1199.1649999811675</v>
      </c>
      <c r="W33" s="86">
        <f t="shared" ref="W33" si="41">SUM(W34:W36)</f>
        <v>1183.1339999943748</v>
      </c>
      <c r="X33" s="86">
        <f t="shared" ref="X33" si="42">SUM(X34:X36)</f>
        <v>1188.8940000133066</v>
      </c>
      <c r="Y33" s="86">
        <f t="shared" ref="Y33" si="43">SUM(Y34:Y36)</f>
        <v>1194.2789999693446</v>
      </c>
      <c r="Z33" s="86">
        <f t="shared" ref="Z33" si="44">SUM(Z34:Z36)</f>
        <v>1198.9549999650942</v>
      </c>
      <c r="AA33" s="86">
        <f t="shared" ref="AA33" si="45">SUM(AA34:AA36)</f>
        <v>1206.0729999723342</v>
      </c>
      <c r="AB33" s="86">
        <f t="shared" ref="AB33" si="46">SUM(AB34:AB36)</f>
        <v>1210.613999956815</v>
      </c>
      <c r="AC33" s="86">
        <f t="shared" ref="AC33" si="47">SUM(AC34:AC36)</f>
        <v>1213.0129999625829</v>
      </c>
      <c r="AD33" s="86">
        <f t="shared" ref="AD33" si="48">SUM(AD34:AD36)</f>
        <v>1215.0239999588352</v>
      </c>
      <c r="AE33" s="86">
        <f t="shared" ref="AE33" si="49">SUM(AE34:AE36)</f>
        <v>1216.8989999595588</v>
      </c>
      <c r="AF33" s="86">
        <f t="shared" ref="AF33" si="50">SUM(AF34:AF36)</f>
        <v>1218.8059999563707</v>
      </c>
      <c r="AG33" s="86">
        <f t="shared" ref="AG33:AL33" si="51">SUM(AG34:AG36)</f>
        <v>1221.0069999561128</v>
      </c>
      <c r="AH33" s="86">
        <f t="shared" si="51"/>
        <v>1223.085999961379</v>
      </c>
      <c r="AI33" s="86">
        <f t="shared" si="51"/>
        <v>1225.0519999584567</v>
      </c>
      <c r="AJ33" s="86">
        <f t="shared" si="51"/>
        <v>1227.0229999564658</v>
      </c>
      <c r="AK33" s="86">
        <f t="shared" si="51"/>
        <v>1229.021999959903</v>
      </c>
      <c r="AL33" s="86">
        <f t="shared" si="51"/>
        <v>1231.0369999981431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158.12899999977395</v>
      </c>
      <c r="N34" s="11">
        <v>151.18499999907371</v>
      </c>
      <c r="O34" s="11">
        <v>143.42599999984466</v>
      </c>
      <c r="P34" s="11">
        <v>140.79299999915196</v>
      </c>
      <c r="Q34" s="11">
        <v>147.15999999960695</v>
      </c>
      <c r="R34" s="11">
        <v>137.58799999912051</v>
      </c>
      <c r="S34" s="11">
        <v>138.90099999920926</v>
      </c>
      <c r="T34" s="11">
        <v>138.22499999872733</v>
      </c>
      <c r="U34" s="11">
        <v>136.8409999989637</v>
      </c>
      <c r="V34" s="11">
        <v>134.23799999871258</v>
      </c>
      <c r="W34" s="11">
        <v>137.77999999905677</v>
      </c>
      <c r="X34" s="11">
        <v>139.59899999881253</v>
      </c>
      <c r="Y34" s="11">
        <v>142.51299999880854</v>
      </c>
      <c r="Z34" s="11">
        <v>143.62799999865564</v>
      </c>
      <c r="AA34" s="11">
        <v>145.26799999911958</v>
      </c>
      <c r="AB34" s="11">
        <v>145.50899999965708</v>
      </c>
      <c r="AC34" s="11">
        <v>145.5169999995671</v>
      </c>
      <c r="AD34" s="11">
        <v>145.53399999996611</v>
      </c>
      <c r="AE34" s="11">
        <v>145.54899999971153</v>
      </c>
      <c r="AF34" s="11">
        <v>145.56699999994251</v>
      </c>
      <c r="AG34" s="11">
        <v>145.59199999978441</v>
      </c>
      <c r="AH34" s="11">
        <v>145.59500000035476</v>
      </c>
      <c r="AI34" s="11">
        <v>145.59400000033841</v>
      </c>
      <c r="AJ34" s="11">
        <v>145.59200000040147</v>
      </c>
      <c r="AK34" s="171">
        <v>145.59700000023923</v>
      </c>
      <c r="AL34" s="11">
        <v>145.60299999915298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415.46000000495661</v>
      </c>
      <c r="N35" s="11">
        <v>413.49100000332112</v>
      </c>
      <c r="O35" s="11">
        <v>416.18100000987067</v>
      </c>
      <c r="P35" s="11">
        <v>435.35600000450165</v>
      </c>
      <c r="Q35" s="11">
        <v>441.88200000205097</v>
      </c>
      <c r="R35" s="11">
        <v>477.24099999643454</v>
      </c>
      <c r="S35" s="11">
        <v>477.94899999773543</v>
      </c>
      <c r="T35" s="11">
        <v>469.57099998217348</v>
      </c>
      <c r="U35" s="11">
        <v>473.12899998699311</v>
      </c>
      <c r="V35" s="11">
        <v>477.2669999905159</v>
      </c>
      <c r="W35" s="11">
        <v>462.44899999617195</v>
      </c>
      <c r="X35" s="11">
        <v>459.71500001030381</v>
      </c>
      <c r="Y35" s="11">
        <v>457.50099997662193</v>
      </c>
      <c r="Z35" s="11">
        <v>457.69599997398944</v>
      </c>
      <c r="AA35" s="11">
        <v>458.6329999789848</v>
      </c>
      <c r="AB35" s="11">
        <v>460.22399996334076</v>
      </c>
      <c r="AC35" s="11">
        <v>461.10799996732879</v>
      </c>
      <c r="AD35" s="11">
        <v>461.99699997145228</v>
      </c>
      <c r="AE35" s="11">
        <v>462.92099997349635</v>
      </c>
      <c r="AF35" s="11">
        <v>463.95399997083905</v>
      </c>
      <c r="AG35" s="11">
        <v>465.34899997070022</v>
      </c>
      <c r="AH35" s="11">
        <v>466.7299999749502</v>
      </c>
      <c r="AI35" s="11">
        <v>468.07399997320937</v>
      </c>
      <c r="AJ35" s="11">
        <v>469.42499997186076</v>
      </c>
      <c r="AK35" s="171">
        <v>470.78199997002326</v>
      </c>
      <c r="AL35" s="11">
        <v>472.13700000068849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549.32500000591574</v>
      </c>
      <c r="N36" s="11">
        <v>540.50300000407753</v>
      </c>
      <c r="O36" s="11">
        <v>529.93100000743129</v>
      </c>
      <c r="P36" s="11">
        <v>537.0900000045242</v>
      </c>
      <c r="Q36" s="11">
        <v>513.89999999918075</v>
      </c>
      <c r="R36" s="11">
        <v>551.88499999206886</v>
      </c>
      <c r="S36" s="11">
        <v>562.16699999917466</v>
      </c>
      <c r="T36" s="11">
        <v>565.44399999602308</v>
      </c>
      <c r="U36" s="11">
        <v>552.41799999196826</v>
      </c>
      <c r="V36" s="11">
        <v>587.65999999193889</v>
      </c>
      <c r="W36" s="11">
        <v>582.90499999914607</v>
      </c>
      <c r="X36" s="11">
        <v>589.58000000419008</v>
      </c>
      <c r="Y36" s="11">
        <v>594.26499999391399</v>
      </c>
      <c r="Z36" s="11">
        <v>597.63099999244912</v>
      </c>
      <c r="AA36" s="11">
        <v>602.17199999422974</v>
      </c>
      <c r="AB36" s="11">
        <v>604.880999993817</v>
      </c>
      <c r="AC36" s="11">
        <v>606.38799999568698</v>
      </c>
      <c r="AD36" s="11">
        <v>607.49299998741697</v>
      </c>
      <c r="AE36" s="11">
        <v>608.42899998635073</v>
      </c>
      <c r="AF36" s="11">
        <v>609.28499998558925</v>
      </c>
      <c r="AG36" s="11">
        <v>610.0659999856282</v>
      </c>
      <c r="AH36" s="11">
        <v>610.76099998607401</v>
      </c>
      <c r="AI36" s="11">
        <v>611.38399998490877</v>
      </c>
      <c r="AJ36" s="11">
        <v>612.00599998420364</v>
      </c>
      <c r="AK36" s="171">
        <v>612.64299998964054</v>
      </c>
      <c r="AL36" s="11">
        <v>613.29699999830166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4355.8520000020217</v>
      </c>
      <c r="N38" s="86">
        <f t="shared" ref="N38:P38" si="52">SUM(N5,N11,N16,N18,N23,N33)</f>
        <v>4403.4640000019299</v>
      </c>
      <c r="O38" s="86">
        <f t="shared" si="52"/>
        <v>4524.6900000020905</v>
      </c>
      <c r="P38" s="86">
        <f t="shared" si="52"/>
        <v>4493.5770000014027</v>
      </c>
      <c r="Q38" s="86">
        <f>SUM(Q5,Q11,Q16,Q18,Q23,Q33)</f>
        <v>4607.9009999995315</v>
      </c>
      <c r="R38" s="86">
        <f t="shared" ref="R38:AL38" si="53">SUM(R5,R11,R16,R18,R23,R33)</f>
        <v>4705.7009999997754</v>
      </c>
      <c r="S38" s="86">
        <f t="shared" si="53"/>
        <v>4897.7629999989676</v>
      </c>
      <c r="T38" s="86">
        <f t="shared" si="53"/>
        <v>4808.0369999992336</v>
      </c>
      <c r="U38" s="86">
        <f t="shared" si="53"/>
        <v>4731.8099999988517</v>
      </c>
      <c r="V38" s="86">
        <f t="shared" si="53"/>
        <v>4950.1939999985407</v>
      </c>
      <c r="W38" s="86">
        <f t="shared" si="53"/>
        <v>4834.0869999989636</v>
      </c>
      <c r="X38" s="86">
        <f t="shared" si="53"/>
        <v>4849.3999999985754</v>
      </c>
      <c r="Y38" s="86">
        <f t="shared" si="53"/>
        <v>4869.3149999986817</v>
      </c>
      <c r="Z38" s="86">
        <f t="shared" si="53"/>
        <v>4902.2519999985388</v>
      </c>
      <c r="AA38" s="86">
        <f t="shared" si="53"/>
        <v>4939.8819999985408</v>
      </c>
      <c r="AB38" s="86">
        <f t="shared" si="53"/>
        <v>4964.0180000018754</v>
      </c>
      <c r="AC38" s="86">
        <f t="shared" si="53"/>
        <v>4984.2970000020086</v>
      </c>
      <c r="AD38" s="86">
        <f>SUM(AD5,AD11,AD16,AD18,AD23,AD33)</f>
        <v>5002.2680000001237</v>
      </c>
      <c r="AE38" s="86">
        <f t="shared" si="53"/>
        <v>5020.1439999997983</v>
      </c>
      <c r="AF38" s="86">
        <f t="shared" si="53"/>
        <v>5037.8410000011681</v>
      </c>
      <c r="AG38" s="86">
        <f t="shared" si="53"/>
        <v>5057.3720000011526</v>
      </c>
      <c r="AH38" s="86">
        <f t="shared" si="53"/>
        <v>5076.4670000012829</v>
      </c>
      <c r="AI38" s="86">
        <f t="shared" si="53"/>
        <v>5095.486000001667</v>
      </c>
      <c r="AJ38" s="86">
        <f t="shared" si="53"/>
        <v>5114.7480000025062</v>
      </c>
      <c r="AK38" s="86">
        <f t="shared" si="53"/>
        <v>5133.9680000041262</v>
      </c>
      <c r="AL38" s="86">
        <f t="shared" si="53"/>
        <v>5153.0779999984534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South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South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South East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South East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South East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South East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South East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24.793627984176634</v>
      </c>
      <c r="N231" s="39">
        <f>'Ind T1'!D25</f>
        <v>24.474818098942539</v>
      </c>
      <c r="O231" s="39">
        <f>'Ind T1'!F25</f>
        <v>23.889353120572064</v>
      </c>
    </row>
    <row r="232" spans="1:15" x14ac:dyDescent="0.2">
      <c r="L232" t="str">
        <f>L23</f>
        <v>Business and other services</v>
      </c>
      <c r="M232" s="39">
        <f>'Ind T1'!B24</f>
        <v>34.938471441247756</v>
      </c>
      <c r="N232" s="39">
        <f>'Ind T1'!D24</f>
        <v>33.259889612913867</v>
      </c>
      <c r="O232" s="39">
        <f>'Ind T1'!F24</f>
        <v>34.398586631013337</v>
      </c>
    </row>
    <row r="233" spans="1:15" x14ac:dyDescent="0.2">
      <c r="L233" t="str">
        <f>L18</f>
        <v>Trade, accomod. and transport</v>
      </c>
      <c r="M233" s="39">
        <f>'Ind T1'!B23</f>
        <v>26.222235539813344</v>
      </c>
      <c r="N233" s="39">
        <f>'Ind T1'!D23</f>
        <v>26.766998608362226</v>
      </c>
      <c r="O233" s="39">
        <f>'Ind T1'!F23</f>
        <v>26.87174539197315</v>
      </c>
    </row>
    <row r="234" spans="1:15" x14ac:dyDescent="0.2">
      <c r="L234" t="str">
        <f>L16</f>
        <v>Construction</v>
      </c>
      <c r="M234" s="39">
        <f>'Ind T1'!B22</f>
        <v>6.3944564263077917</v>
      </c>
      <c r="N234" s="39">
        <f>'Ind T1'!D22</f>
        <v>7.3517501856439713</v>
      </c>
      <c r="O234" s="39">
        <f>'Ind T1'!F22</f>
        <v>7.887188977087396</v>
      </c>
    </row>
    <row r="235" spans="1:15" x14ac:dyDescent="0.2">
      <c r="L235" t="str">
        <f>L11</f>
        <v>Manufacturing</v>
      </c>
      <c r="M235" s="39">
        <f>'Ind T1'!B21</f>
        <v>5.7823053355897125</v>
      </c>
      <c r="N235" s="39">
        <f>'Ind T1'!D21</f>
        <v>6.1138121841749822</v>
      </c>
      <c r="O235" s="39">
        <f>'Ind T1'!F21</f>
        <v>4.8931337736585654</v>
      </c>
    </row>
    <row r="236" spans="1:15" x14ac:dyDescent="0.2">
      <c r="L236" t="str">
        <f>L5</f>
        <v>Primary sector and utilities</v>
      </c>
      <c r="M236" s="39">
        <f>'Ind T1'!B20</f>
        <v>1.8689032728647752</v>
      </c>
      <c r="N236" s="39">
        <f>'Ind T1'!D20</f>
        <v>2.0327313099624189</v>
      </c>
      <c r="O236" s="39">
        <f>'Ind T1'!F20</f>
        <v>2.05999210569549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16.420000006750797</v>
      </c>
      <c r="O261" s="11">
        <f>'Ind T1'!F50</f>
        <v>47.903000003768284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-36.28800000355659</v>
      </c>
      <c r="O262" s="11">
        <f>'Ind T1'!F49</f>
        <v>164.77400000128273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59.999999997448867</v>
      </c>
      <c r="O263" s="11">
        <f>'Ind T1'!F48</f>
        <v>90.781999992624833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54.485999999299224</v>
      </c>
      <c r="O264" s="11">
        <f>'Ind T1'!F47</f>
        <v>51.042999999978804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23.448999999670036</v>
      </c>
      <c r="O265" s="11">
        <f>'Ind T1'!F46</f>
        <v>-43.399999998661855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10.318999999575681</v>
      </c>
      <c r="O266" s="11">
        <f>'Ind T1'!F45</f>
        <v>7.8890000004972336</v>
      </c>
    </row>
    <row r="268" spans="1:16" x14ac:dyDescent="0.2">
      <c r="L268" t="str">
        <f>L38</f>
        <v>All industries</v>
      </c>
      <c r="N268" s="11">
        <f>'Ind T1'!D14-'Ind T1'!B14</f>
        <v>128.38599999918824</v>
      </c>
      <c r="O268" s="11">
        <f>SUM(O261:O266)</f>
        <v>318.99099999949004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185.416854324914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344.69448158168819</v>
      </c>
      <c r="D9" s="249">
        <f>SUM(B9:C9)</f>
        <v>530.11133590660222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227.15099108225155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373.46875964560928</v>
      </c>
      <c r="H9" s="249">
        <f>SUM(F9:G9)</f>
        <v>600.61975072786083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285.35875801934486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405.71597651963606</v>
      </c>
      <c r="L9" s="249">
        <f>SUM(J9:K9)</f>
        <v>691.07473453898092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467.64873848387424</v>
      </c>
      <c r="C10" s="249">
        <f t="shared" si="0"/>
        <v>526.93179182414622</v>
      </c>
      <c r="D10" s="249">
        <f t="shared" ref="D10:D17" si="1">SUM(B10:C10)</f>
        <v>994.58053030802046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557.40879068862432</v>
      </c>
      <c r="G10" s="249">
        <f t="shared" si="2"/>
        <v>588.99485360076346</v>
      </c>
      <c r="H10" s="249">
        <f t="shared" ref="H10:H17" si="3">SUM(F10:G10)</f>
        <v>1146.4036442893878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662.19183074949717</v>
      </c>
      <c r="K10" s="249">
        <f t="shared" si="4"/>
        <v>680.42241066818792</v>
      </c>
      <c r="L10" s="249">
        <f t="shared" ref="L10:L17" si="5">SUM(J10:K10)</f>
        <v>1342.6142414176852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291.15735045020676</v>
      </c>
      <c r="C11" s="249">
        <f t="shared" si="6"/>
        <v>333.79557978830934</v>
      </c>
      <c r="D11" s="249">
        <f t="shared" si="1"/>
        <v>624.95293023851605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328.65304084332058</v>
      </c>
      <c r="G11" s="249">
        <f t="shared" si="7"/>
        <v>351.4017506833307</v>
      </c>
      <c r="H11" s="249">
        <f t="shared" si="3"/>
        <v>680.05479152665134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366.88502681809069</v>
      </c>
      <c r="K11" s="249">
        <f t="shared" si="8"/>
        <v>348.23322056375201</v>
      </c>
      <c r="L11" s="249">
        <f t="shared" si="5"/>
        <v>715.11824738184271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401.16010344293551</v>
      </c>
      <c r="C12" s="249">
        <f t="shared" si="9"/>
        <v>105.0620402785606</v>
      </c>
      <c r="D12" s="249">
        <f t="shared" si="1"/>
        <v>506.22214372149608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380.26368280172954</v>
      </c>
      <c r="G12" s="249">
        <f t="shared" si="10"/>
        <v>111.58565911612514</v>
      </c>
      <c r="H12" s="249">
        <f t="shared" si="3"/>
        <v>491.8493419178547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294.51166167774903</v>
      </c>
      <c r="K12" s="249">
        <f t="shared" si="11"/>
        <v>112.89056955515467</v>
      </c>
      <c r="L12" s="249">
        <f t="shared" si="5"/>
        <v>407.40223123290372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57.269551236458767</v>
      </c>
      <c r="C13" s="249">
        <f t="shared" si="12"/>
        <v>388.47259313030469</v>
      </c>
      <c r="D13" s="249">
        <f t="shared" si="1"/>
        <v>445.74214436676345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56.063074721939699</v>
      </c>
      <c r="G13" s="249">
        <f t="shared" si="13"/>
        <v>334.35654438766989</v>
      </c>
      <c r="H13" s="249">
        <f t="shared" si="3"/>
        <v>390.41961910960958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74.319761344660009</v>
      </c>
      <c r="K13" s="249">
        <f t="shared" si="14"/>
        <v>329.38338214815758</v>
      </c>
      <c r="L13" s="249">
        <f t="shared" si="5"/>
        <v>403.70314349281762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362.58259131508214</v>
      </c>
      <c r="C14" s="249">
        <f t="shared" si="15"/>
        <v>104.27585657746978</v>
      </c>
      <c r="D14" s="249">
        <f t="shared" si="1"/>
        <v>466.85844789255191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357.32138930722255</v>
      </c>
      <c r="G14" s="249">
        <f t="shared" si="16"/>
        <v>103.18160737433952</v>
      </c>
      <c r="H14" s="249">
        <f t="shared" si="3"/>
        <v>460.50299668156208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380.43439108518299</v>
      </c>
      <c r="K14" s="249">
        <f t="shared" si="17"/>
        <v>135.32884753617921</v>
      </c>
      <c r="L14" s="249">
        <f t="shared" si="5"/>
        <v>515.76323862136223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214.72125737345587</v>
      </c>
      <c r="C15" s="249">
        <f t="shared" si="18"/>
        <v>154.16843808464901</v>
      </c>
      <c r="D15" s="249">
        <f t="shared" si="1"/>
        <v>368.88969545810488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208.83084533477268</v>
      </c>
      <c r="G15" s="249">
        <f t="shared" si="19"/>
        <v>156.70774504933451</v>
      </c>
      <c r="H15" s="249">
        <f t="shared" si="3"/>
        <v>365.53859038410718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199.12567316672343</v>
      </c>
      <c r="K15" s="249">
        <f t="shared" si="20"/>
        <v>167.05458331424032</v>
      </c>
      <c r="L15" s="249">
        <f t="shared" si="5"/>
        <v>366.18025648096375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26.353865528333987</v>
      </c>
      <c r="C16" s="249">
        <f t="shared" si="21"/>
        <v>200.30810809027662</v>
      </c>
      <c r="D16" s="249">
        <f t="shared" si="1"/>
        <v>226.6619736186106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22.846209045558645</v>
      </c>
      <c r="G16" s="249">
        <f t="shared" si="22"/>
        <v>183.01469449202324</v>
      </c>
      <c r="H16" s="249">
        <f t="shared" si="3"/>
        <v>205.86090353758189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33.408971831993433</v>
      </c>
      <c r="K16" s="249">
        <f t="shared" si="23"/>
        <v>195.65137239445897</v>
      </c>
      <c r="L16" s="249">
        <f t="shared" si="5"/>
        <v>229.0603442264524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263.17368784348974</v>
      </c>
      <c r="C17" s="249">
        <f t="shared" si="24"/>
        <v>278.50811064562112</v>
      </c>
      <c r="D17" s="249">
        <f t="shared" si="1"/>
        <v>541.68179848911086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241.43397617410048</v>
      </c>
      <c r="G17" s="249">
        <f t="shared" si="25"/>
        <v>251.40338565024871</v>
      </c>
      <c r="H17" s="249">
        <f t="shared" si="3"/>
        <v>492.83736182434916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236.40092530667226</v>
      </c>
      <c r="K17" s="249">
        <f t="shared" si="26"/>
        <v>245.76063729877191</v>
      </c>
      <c r="L17" s="249">
        <f t="shared" si="5"/>
        <v>482.16156260544415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2269.4839999987507</v>
      </c>
      <c r="C19" s="247">
        <f t="shared" ref="C19:L19" si="27">SUM(C9:C17)</f>
        <v>2436.2170000010256</v>
      </c>
      <c r="D19" s="247">
        <f t="shared" si="27"/>
        <v>4705.7009999997772</v>
      </c>
      <c r="E19" s="247"/>
      <c r="F19" s="247">
        <f t="shared" si="27"/>
        <v>2379.9719999995195</v>
      </c>
      <c r="G19" s="247">
        <f t="shared" si="27"/>
        <v>2454.1149999994445</v>
      </c>
      <c r="H19" s="247">
        <f t="shared" si="27"/>
        <v>4834.0869999989654</v>
      </c>
      <c r="I19" s="247"/>
      <c r="J19" s="247">
        <f t="shared" si="27"/>
        <v>2532.6369999999142</v>
      </c>
      <c r="K19" s="247">
        <f t="shared" si="27"/>
        <v>2620.4409999985387</v>
      </c>
      <c r="L19" s="247">
        <f t="shared" si="27"/>
        <v>5153.0779999984534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1.1026153158605922</v>
      </c>
      <c r="C26" s="302">
        <v>1.9678710384974334</v>
      </c>
      <c r="D26" s="302">
        <f>SUM(B26:C26)</f>
        <v>3.0704863543580254</v>
      </c>
      <c r="E26" s="303"/>
      <c r="F26" s="302">
        <v>1.3256437082641352</v>
      </c>
      <c r="G26" s="302">
        <v>2.1473623956343904</v>
      </c>
      <c r="H26" s="302">
        <f>SUM(F26:G26)</f>
        <v>3.4730061038985256</v>
      </c>
      <c r="I26" s="303"/>
      <c r="J26" s="302">
        <v>1.4032083804734834</v>
      </c>
      <c r="K26" s="302">
        <v>3.2195556442415674</v>
      </c>
      <c r="L26" s="302">
        <f>SUM(J26:K26)</f>
        <v>4.6227640247150505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1.2823952590106023</v>
      </c>
      <c r="C27" s="302">
        <v>1.8244611769536978</v>
      </c>
      <c r="D27" s="302">
        <f t="shared" ref="D27:D34" si="28">SUM(B27:C27)</f>
        <v>3.1068564359642998</v>
      </c>
      <c r="E27" s="303"/>
      <c r="F27" s="302">
        <v>1.8489741812251748</v>
      </c>
      <c r="G27" s="302">
        <v>2.3200230865850386</v>
      </c>
      <c r="H27" s="302">
        <f t="shared" ref="H27:H34" si="29">SUM(F27:G27)</f>
        <v>4.1689972678102132</v>
      </c>
      <c r="I27" s="303"/>
      <c r="J27" s="302">
        <v>2.2291640209578083</v>
      </c>
      <c r="K27" s="302">
        <v>3.9442539930431177</v>
      </c>
      <c r="L27" s="302">
        <f t="shared" ref="L27:L34" si="30">SUM(J27:K27)</f>
        <v>6.1734180140009265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1.1304846679653102</v>
      </c>
      <c r="C28" s="302">
        <v>1.1204122900884372</v>
      </c>
      <c r="D28" s="302">
        <f t="shared" si="28"/>
        <v>2.2508969580537475</v>
      </c>
      <c r="E28" s="303"/>
      <c r="F28" s="302">
        <v>1.4267183446765292</v>
      </c>
      <c r="G28" s="302">
        <v>1.2035206999356081</v>
      </c>
      <c r="H28" s="302">
        <f t="shared" si="29"/>
        <v>2.6302390446121375</v>
      </c>
      <c r="I28" s="303"/>
      <c r="J28" s="302">
        <v>1.5613308858284889</v>
      </c>
      <c r="K28" s="302">
        <v>1.5219458273623421</v>
      </c>
      <c r="L28" s="302">
        <f t="shared" si="30"/>
        <v>3.083276713190831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2.7242999353362367</v>
      </c>
      <c r="C29" s="302">
        <v>0.48891272502293842</v>
      </c>
      <c r="D29" s="302">
        <f t="shared" si="28"/>
        <v>3.2132126603591753</v>
      </c>
      <c r="E29" s="303"/>
      <c r="F29" s="302">
        <v>2.8612674763078467</v>
      </c>
      <c r="G29" s="302">
        <v>0.35890023530559545</v>
      </c>
      <c r="H29" s="302">
        <f t="shared" si="29"/>
        <v>3.220167711613442</v>
      </c>
      <c r="I29" s="303"/>
      <c r="J29" s="302">
        <v>1.7869972781223009</v>
      </c>
      <c r="K29" s="302">
        <v>0.40542341893591799</v>
      </c>
      <c r="L29" s="302">
        <f t="shared" si="30"/>
        <v>2.192420697058219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6.0861840479280689</v>
      </c>
      <c r="C30" s="302">
        <v>13.962589419392057</v>
      </c>
      <c r="D30" s="302">
        <f t="shared" si="28"/>
        <v>20.048773467320125</v>
      </c>
      <c r="E30" s="303"/>
      <c r="F30" s="302">
        <v>4.32079658453448</v>
      </c>
      <c r="G30" s="302">
        <v>12.174920286393826</v>
      </c>
      <c r="H30" s="302">
        <f t="shared" si="29"/>
        <v>16.495716870928305</v>
      </c>
      <c r="I30" s="303"/>
      <c r="J30" s="302">
        <v>5.4117249005523567</v>
      </c>
      <c r="K30" s="302">
        <v>11.892770535201659</v>
      </c>
      <c r="L30" s="302">
        <f t="shared" si="30"/>
        <v>17.304495435754017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1.1824891604082461</v>
      </c>
      <c r="C31" s="302">
        <v>0.58206849372979386</v>
      </c>
      <c r="D31" s="302">
        <f t="shared" si="28"/>
        <v>1.7645576541380401</v>
      </c>
      <c r="E31" s="303"/>
      <c r="F31" s="302">
        <v>1.1701672110889356</v>
      </c>
      <c r="G31" s="302">
        <v>0.555140348965389</v>
      </c>
      <c r="H31" s="302">
        <f t="shared" si="29"/>
        <v>1.7253075600543246</v>
      </c>
      <c r="I31" s="303"/>
      <c r="J31" s="302">
        <v>1.0588357932020978</v>
      </c>
      <c r="K31" s="302">
        <v>0.65086862081430052</v>
      </c>
      <c r="L31" s="302">
        <f t="shared" si="30"/>
        <v>1.7097044140163984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0.64811785561791857</v>
      </c>
      <c r="C32" s="302">
        <v>0.58173606598134953</v>
      </c>
      <c r="D32" s="302">
        <f t="shared" si="28"/>
        <v>1.2298539215992681</v>
      </c>
      <c r="E32" s="303"/>
      <c r="F32" s="302">
        <v>0.63967113937698783</v>
      </c>
      <c r="G32" s="302">
        <v>0.41620217025891704</v>
      </c>
      <c r="H32" s="302">
        <f t="shared" si="29"/>
        <v>1.055873309635905</v>
      </c>
      <c r="I32" s="303"/>
      <c r="J32" s="302">
        <v>0.56246630843794765</v>
      </c>
      <c r="K32" s="302">
        <v>0.5004223367279248</v>
      </c>
      <c r="L32" s="302">
        <f t="shared" si="30"/>
        <v>1.0628886451658723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0.48446386785827056</v>
      </c>
      <c r="C33" s="302">
        <v>1.6978393829108926</v>
      </c>
      <c r="D33" s="302">
        <f t="shared" si="28"/>
        <v>2.1823032507691633</v>
      </c>
      <c r="E33" s="303"/>
      <c r="F33" s="302">
        <v>0.46567284381253998</v>
      </c>
      <c r="G33" s="302">
        <v>1.2590618824806246</v>
      </c>
      <c r="H33" s="302">
        <f t="shared" si="29"/>
        <v>1.7247347262931645</v>
      </c>
      <c r="I33" s="303"/>
      <c r="J33" s="302">
        <v>0.47006132329358657</v>
      </c>
      <c r="K33" s="302">
        <v>1.3571285612658095</v>
      </c>
      <c r="L33" s="302">
        <f t="shared" si="30"/>
        <v>1.8271898845593961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1.9999498901726052</v>
      </c>
      <c r="C34" s="302">
        <v>4.2521094075443493</v>
      </c>
      <c r="D34" s="302">
        <f t="shared" si="28"/>
        <v>6.2520592977169542</v>
      </c>
      <c r="E34" s="303"/>
      <c r="F34" s="302">
        <v>1.6690885106945101</v>
      </c>
      <c r="G34" s="302">
        <v>2.9248688943733367</v>
      </c>
      <c r="H34" s="302">
        <f t="shared" si="29"/>
        <v>4.5939574050678473</v>
      </c>
      <c r="I34" s="303"/>
      <c r="J34" s="302">
        <v>1.4092111091865085</v>
      </c>
      <c r="K34" s="302">
        <v>2.2026310624260859</v>
      </c>
      <c r="L34" s="302">
        <f t="shared" si="30"/>
        <v>3.6118421716125946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16.641000000157849</v>
      </c>
      <c r="C36" s="311">
        <f t="shared" ref="C36:K36" si="31">SUM(C26:C34)</f>
        <v>26.478000000120947</v>
      </c>
      <c r="D36" s="311">
        <f t="shared" si="31"/>
        <v>43.119000000278795</v>
      </c>
      <c r="E36" s="311"/>
      <c r="F36" s="311">
        <f t="shared" si="31"/>
        <v>15.72799999998114</v>
      </c>
      <c r="G36" s="311">
        <f t="shared" si="31"/>
        <v>23.359999999932722</v>
      </c>
      <c r="H36" s="311">
        <f t="shared" si="31"/>
        <v>39.087999999913869</v>
      </c>
      <c r="I36" s="311"/>
      <c r="J36" s="311">
        <f t="shared" si="31"/>
        <v>15.893000000054577</v>
      </c>
      <c r="K36" s="311">
        <f t="shared" si="31"/>
        <v>25.695000000018727</v>
      </c>
      <c r="L36" s="311">
        <f>SUM(L26:L34)</f>
        <v>41.588000000073301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3.3600250206810685E-2</v>
      </c>
      <c r="C43" s="302">
        <v>0.64896551347938292</v>
      </c>
      <c r="D43" s="302">
        <f>SUM(B43:C43)</f>
        <v>0.68256576368619359</v>
      </c>
      <c r="E43" s="303"/>
      <c r="F43" s="302">
        <v>3.8833695947701044E-2</v>
      </c>
      <c r="G43" s="302">
        <v>0.73196450417962433</v>
      </c>
      <c r="H43" s="302">
        <f>SUM(F43:G43)</f>
        <v>0.77079820012732536</v>
      </c>
      <c r="I43" s="303"/>
      <c r="J43" s="302">
        <v>3.8572726195656167E-2</v>
      </c>
      <c r="K43" s="302">
        <v>0.64831682459805096</v>
      </c>
      <c r="L43" s="302">
        <f>SUM(J43:K43)</f>
        <v>0.68688955079370717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4.594193667972047E-2</v>
      </c>
      <c r="C44" s="302">
        <v>0.380755108069528</v>
      </c>
      <c r="D44" s="302">
        <f t="shared" ref="D44:D51" si="32">SUM(B44:C44)</f>
        <v>0.42669704474924847</v>
      </c>
      <c r="E44" s="303"/>
      <c r="F44" s="302">
        <v>5.8378424795771391E-2</v>
      </c>
      <c r="G44" s="302">
        <v>0.37862038006335863</v>
      </c>
      <c r="H44" s="302">
        <f t="shared" ref="H44:H51" si="33">SUM(F44:G44)</f>
        <v>0.43699880485913001</v>
      </c>
      <c r="I44" s="303"/>
      <c r="J44" s="302">
        <v>5.4145999024757446E-2</v>
      </c>
      <c r="K44" s="302">
        <v>0.2435481550889915</v>
      </c>
      <c r="L44" s="302">
        <f t="shared" ref="L44:L51" si="34">SUM(J44:K44)</f>
        <v>0.29769415411374894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5.4684674990441426E-2</v>
      </c>
      <c r="C45" s="302">
        <v>0.25412107765856617</v>
      </c>
      <c r="D45" s="302">
        <f t="shared" si="32"/>
        <v>0.30880575264900761</v>
      </c>
      <c r="E45" s="303"/>
      <c r="F45" s="302">
        <v>5.9879086643590221E-2</v>
      </c>
      <c r="G45" s="302">
        <v>0.22942057593413218</v>
      </c>
      <c r="H45" s="302">
        <f t="shared" si="33"/>
        <v>0.28929966257772238</v>
      </c>
      <c r="I45" s="303"/>
      <c r="J45" s="302">
        <v>4.8268782268650015E-2</v>
      </c>
      <c r="K45" s="302">
        <v>0.15471123229984143</v>
      </c>
      <c r="L45" s="302">
        <f t="shared" si="34"/>
        <v>0.20298001456849146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0.11618698055057528</v>
      </c>
      <c r="C46" s="302">
        <v>0.19166526671756887</v>
      </c>
      <c r="D46" s="302">
        <f t="shared" si="32"/>
        <v>0.30785224726814414</v>
      </c>
      <c r="E46" s="303"/>
      <c r="F46" s="302">
        <v>0.10324826397724648</v>
      </c>
      <c r="G46" s="302">
        <v>0.16174997813909636</v>
      </c>
      <c r="H46" s="302">
        <f t="shared" si="33"/>
        <v>0.26499824211634282</v>
      </c>
      <c r="I46" s="303"/>
      <c r="J46" s="302">
        <v>5.7058406712761495E-2</v>
      </c>
      <c r="K46" s="302">
        <v>0.15096679999385015</v>
      </c>
      <c r="L46" s="302">
        <f t="shared" si="34"/>
        <v>0.20802520670661165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9.1806714855866139E-3</v>
      </c>
      <c r="C47" s="302">
        <v>0.69162897407034207</v>
      </c>
      <c r="D47" s="302">
        <f t="shared" si="32"/>
        <v>0.70080964555592873</v>
      </c>
      <c r="E47" s="303"/>
      <c r="F47" s="302">
        <v>7.6253845584978372E-3</v>
      </c>
      <c r="G47" s="302">
        <v>0.49513595818786571</v>
      </c>
      <c r="H47" s="302">
        <f>SUM(F47:G47)</f>
        <v>0.50276134274636353</v>
      </c>
      <c r="I47" s="303"/>
      <c r="J47" s="302">
        <v>1.0287542763282108E-2</v>
      </c>
      <c r="K47" s="302">
        <v>0.25924111778925535</v>
      </c>
      <c r="L47" s="302">
        <f t="shared" si="34"/>
        <v>0.26952866055253744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2.336246564438365E-2</v>
      </c>
      <c r="C48" s="302">
        <v>4.6087730754750762E-2</v>
      </c>
      <c r="D48" s="302">
        <f t="shared" si="32"/>
        <v>6.9450196399134412E-2</v>
      </c>
      <c r="E48" s="303"/>
      <c r="F48" s="302">
        <v>2.0703762661409934E-2</v>
      </c>
      <c r="G48" s="302">
        <v>2.1993984113920076E-2</v>
      </c>
      <c r="H48" s="302">
        <f t="shared" si="33"/>
        <v>4.269774677533001E-2</v>
      </c>
      <c r="I48" s="303"/>
      <c r="J48" s="302">
        <v>2.4313185893882774E-2</v>
      </c>
      <c r="K48" s="302">
        <v>2.4024333552999117E-2</v>
      </c>
      <c r="L48" s="302">
        <f t="shared" si="34"/>
        <v>4.8337519446881888E-2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3.9678742936269842E-2</v>
      </c>
      <c r="C49" s="302">
        <v>9.6621300451753767E-2</v>
      </c>
      <c r="D49" s="302">
        <f t="shared" si="32"/>
        <v>0.1363000433880236</v>
      </c>
      <c r="E49" s="303"/>
      <c r="F49" s="302">
        <v>3.2170102018586694E-2</v>
      </c>
      <c r="G49" s="302">
        <v>5.4772972356942499E-2</v>
      </c>
      <c r="H49" s="302">
        <f t="shared" si="33"/>
        <v>8.69430743755292E-2</v>
      </c>
      <c r="I49" s="303"/>
      <c r="J49" s="302">
        <v>2.3542056111275619E-2</v>
      </c>
      <c r="K49" s="302">
        <v>5.593796063147502E-2</v>
      </c>
      <c r="L49" s="302">
        <f t="shared" si="34"/>
        <v>7.9480016742750639E-2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6.4700592560234822E-3</v>
      </c>
      <c r="C50" s="302">
        <v>0.64573911591822919</v>
      </c>
      <c r="D50" s="302">
        <f t="shared" si="32"/>
        <v>0.6522091751742527</v>
      </c>
      <c r="E50" s="303"/>
      <c r="F50" s="302">
        <v>4.5323638020418723E-3</v>
      </c>
      <c r="G50" s="302">
        <v>0.52988592819240987</v>
      </c>
      <c r="H50" s="302">
        <f t="shared" si="33"/>
        <v>0.53441829199445179</v>
      </c>
      <c r="I50" s="303"/>
      <c r="J50" s="302">
        <v>5.9073938110646559E-3</v>
      </c>
      <c r="K50" s="302">
        <v>0.53385106798116</v>
      </c>
      <c r="L50" s="302">
        <f t="shared" si="34"/>
        <v>0.53975846179222464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3.3894218247830329E-2</v>
      </c>
      <c r="C51" s="302">
        <v>0.11241591287338509</v>
      </c>
      <c r="D51" s="302">
        <f t="shared" si="32"/>
        <v>0.14631013112121544</v>
      </c>
      <c r="E51" s="303"/>
      <c r="F51" s="302">
        <v>2.4628915592442343E-2</v>
      </c>
      <c r="G51" s="302">
        <v>7.6455718825113567E-2</v>
      </c>
      <c r="H51" s="302">
        <f t="shared" si="33"/>
        <v>0.10108463441755591</v>
      </c>
      <c r="I51" s="303"/>
      <c r="J51" s="302">
        <v>1.8903907218883277E-2</v>
      </c>
      <c r="K51" s="302">
        <v>7.2402508070351923E-2</v>
      </c>
      <c r="L51" s="302">
        <f t="shared" si="34"/>
        <v>9.1306415289235193E-2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0.36299999999764176</v>
      </c>
      <c r="C53" s="311">
        <f t="shared" ref="C53:L53" si="35">SUM(C43:C51)</f>
        <v>3.0679999999935075</v>
      </c>
      <c r="D53" s="311">
        <f t="shared" si="35"/>
        <v>3.4309999999911489</v>
      </c>
      <c r="E53" s="311"/>
      <c r="F53" s="311">
        <f t="shared" si="35"/>
        <v>0.34999999999728781</v>
      </c>
      <c r="G53" s="311">
        <f t="shared" si="35"/>
        <v>2.6799999999924631</v>
      </c>
      <c r="H53" s="311">
        <f t="shared" si="35"/>
        <v>3.0299999999897511</v>
      </c>
      <c r="I53" s="311"/>
      <c r="J53" s="311">
        <f t="shared" si="35"/>
        <v>0.28100000000021358</v>
      </c>
      <c r="K53" s="311">
        <f t="shared" si="35"/>
        <v>2.1430000000059755</v>
      </c>
      <c r="L53" s="311">
        <f t="shared" si="35"/>
        <v>2.4240000000061892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1.245768669768752</v>
      </c>
      <c r="C60" s="302">
        <v>1.527881516121566</v>
      </c>
      <c r="D60" s="302">
        <f>SUM(B60:C60)</f>
        <v>2.7736501858903182</v>
      </c>
      <c r="E60" s="303"/>
      <c r="F60" s="302">
        <v>1.6653504674532991</v>
      </c>
      <c r="G60" s="302">
        <v>2.142046692397491</v>
      </c>
      <c r="H60" s="302">
        <f>SUM(F60:G60)</f>
        <v>3.8073971598507903</v>
      </c>
      <c r="I60" s="303"/>
      <c r="J60" s="302">
        <v>2.396595542844441</v>
      </c>
      <c r="K60" s="302">
        <v>2.5393634245312717</v>
      </c>
      <c r="L60" s="302">
        <f>SUM(J60:K60)</f>
        <v>4.9359589673757132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0.97562520492148197</v>
      </c>
      <c r="C61" s="302">
        <v>1.0596581131931775</v>
      </c>
      <c r="D61" s="302">
        <f t="shared" ref="D61:D68" si="36">SUM(B61:C61)</f>
        <v>2.0352833181146597</v>
      </c>
      <c r="E61" s="303"/>
      <c r="F61" s="302">
        <v>1.4576628096067892</v>
      </c>
      <c r="G61" s="302">
        <v>1.6254890677051517</v>
      </c>
      <c r="H61" s="302">
        <f t="shared" ref="H61:H68" si="37">SUM(F61:G61)</f>
        <v>3.0831518773119408</v>
      </c>
      <c r="I61" s="303"/>
      <c r="J61" s="302">
        <v>2.1905584748775628</v>
      </c>
      <c r="K61" s="302">
        <v>2.3939507858523257</v>
      </c>
      <c r="L61" s="302">
        <f t="shared" ref="L61:L68" si="38">SUM(J61:K61)</f>
        <v>4.5845092607298881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1.5324119756309671</v>
      </c>
      <c r="C62" s="302">
        <v>1.2539076443813282</v>
      </c>
      <c r="D62" s="302">
        <f t="shared" si="36"/>
        <v>2.7863196200122955</v>
      </c>
      <c r="E62" s="303"/>
      <c r="F62" s="302">
        <v>2.0473651691238386</v>
      </c>
      <c r="G62" s="302">
        <v>1.8362317087593312</v>
      </c>
      <c r="H62" s="302">
        <f t="shared" si="37"/>
        <v>3.8835968778831695</v>
      </c>
      <c r="I62" s="303"/>
      <c r="J62" s="302">
        <v>2.7932827684366006</v>
      </c>
      <c r="K62" s="302">
        <v>2.0088248834588773</v>
      </c>
      <c r="L62" s="302">
        <f t="shared" si="38"/>
        <v>4.8021076518954775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1.6177227810742276</v>
      </c>
      <c r="C63" s="302">
        <v>0.86345910339526699</v>
      </c>
      <c r="D63" s="302">
        <f t="shared" si="36"/>
        <v>2.4811818844694944</v>
      </c>
      <c r="E63" s="303"/>
      <c r="F63" s="302">
        <v>1.935996700471972</v>
      </c>
      <c r="G63" s="302">
        <v>1.2322990748420029</v>
      </c>
      <c r="H63" s="302">
        <f t="shared" si="37"/>
        <v>3.1682957753139749</v>
      </c>
      <c r="I63" s="303"/>
      <c r="J63" s="302">
        <v>1.9601505303296858</v>
      </c>
      <c r="K63" s="302">
        <v>1.3938065220275178</v>
      </c>
      <c r="L63" s="302">
        <f t="shared" si="38"/>
        <v>3.3539570523572033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1.0759966672538339</v>
      </c>
      <c r="C64" s="302">
        <v>2.3105259233986719</v>
      </c>
      <c r="D64" s="302">
        <f t="shared" si="36"/>
        <v>3.3865225906525058</v>
      </c>
      <c r="E64" s="303"/>
      <c r="F64" s="302">
        <v>0.94071563536168923</v>
      </c>
      <c r="G64" s="302">
        <v>2.1831466344087409</v>
      </c>
      <c r="H64" s="302">
        <f t="shared" si="37"/>
        <v>3.1238622697704299</v>
      </c>
      <c r="I64" s="303"/>
      <c r="J64" s="302">
        <v>0.82483777297497152</v>
      </c>
      <c r="K64" s="302">
        <v>2.4398437064316387</v>
      </c>
      <c r="L64" s="302">
        <f t="shared" si="38"/>
        <v>3.2646814794066104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0.12658656794543061</v>
      </c>
      <c r="C65" s="302">
        <v>9.1402792155540771E-2</v>
      </c>
      <c r="D65" s="302">
        <f t="shared" si="36"/>
        <v>0.21798936010097136</v>
      </c>
      <c r="E65" s="303"/>
      <c r="F65" s="302">
        <v>0.14381508027144721</v>
      </c>
      <c r="G65" s="302">
        <v>0.12768163603073901</v>
      </c>
      <c r="H65" s="302">
        <f t="shared" si="37"/>
        <v>0.27149671630218619</v>
      </c>
      <c r="I65" s="303"/>
      <c r="J65" s="302">
        <v>0.18143251049116596</v>
      </c>
      <c r="K65" s="302">
        <v>0.15600336665015355</v>
      </c>
      <c r="L65" s="302">
        <f t="shared" si="38"/>
        <v>0.33743587714131951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0.67308156176493306</v>
      </c>
      <c r="C66" s="302">
        <v>0.70098160832278955</v>
      </c>
      <c r="D66" s="302">
        <f t="shared" si="36"/>
        <v>1.3740631700877226</v>
      </c>
      <c r="E66" s="303"/>
      <c r="F66" s="302">
        <v>0.95138041619952241</v>
      </c>
      <c r="G66" s="302">
        <v>0.8792346261049292</v>
      </c>
      <c r="H66" s="302">
        <f t="shared" si="37"/>
        <v>1.8306150423044516</v>
      </c>
      <c r="I66" s="303"/>
      <c r="J66" s="302">
        <v>1.2020955152669008</v>
      </c>
      <c r="K66" s="302">
        <v>1.132629357610474</v>
      </c>
      <c r="L66" s="302">
        <f t="shared" si="38"/>
        <v>2.3347248728773748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0.57952862850283637</v>
      </c>
      <c r="C67" s="302">
        <v>4.2054111211088152</v>
      </c>
      <c r="D67" s="302">
        <f t="shared" si="36"/>
        <v>4.7849397496116515</v>
      </c>
      <c r="E67" s="303"/>
      <c r="F67" s="302">
        <v>0.60900452088178159</v>
      </c>
      <c r="G67" s="302">
        <v>4.3606235280897181</v>
      </c>
      <c r="H67" s="302">
        <f t="shared" si="37"/>
        <v>4.9696280489714999</v>
      </c>
      <c r="I67" s="303"/>
      <c r="J67" s="302">
        <v>1.2098198939176998</v>
      </c>
      <c r="K67" s="302">
        <v>5.3746628381801704</v>
      </c>
      <c r="L67" s="302">
        <f t="shared" si="38"/>
        <v>6.5844827320978698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1.5312779431739956</v>
      </c>
      <c r="C68" s="302">
        <v>1.9337721780165991</v>
      </c>
      <c r="D68" s="302">
        <f t="shared" si="36"/>
        <v>3.4650501211905946</v>
      </c>
      <c r="E68" s="303"/>
      <c r="F68" s="302">
        <v>1.6857092006891323</v>
      </c>
      <c r="G68" s="302">
        <v>2.0402470317054529</v>
      </c>
      <c r="H68" s="302">
        <f t="shared" si="37"/>
        <v>3.7259562323945854</v>
      </c>
      <c r="I68" s="303"/>
      <c r="J68" s="302">
        <v>1.9902269908531842</v>
      </c>
      <c r="K68" s="302">
        <v>1.8209151155494734</v>
      </c>
      <c r="L68" s="302">
        <f t="shared" si="38"/>
        <v>3.8111421064026576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9.3580000000364585</v>
      </c>
      <c r="C70" s="311">
        <f t="shared" ref="C70:L70" si="39">SUM(C60:C68)</f>
        <v>13.947000000093755</v>
      </c>
      <c r="D70" s="311">
        <f t="shared" si="39"/>
        <v>23.305000000130214</v>
      </c>
      <c r="E70" s="311"/>
      <c r="F70" s="311">
        <f t="shared" si="39"/>
        <v>11.43700000005947</v>
      </c>
      <c r="G70" s="311">
        <f t="shared" si="39"/>
        <v>16.427000000043556</v>
      </c>
      <c r="H70" s="311">
        <f t="shared" si="39"/>
        <v>27.864000000103026</v>
      </c>
      <c r="I70" s="311"/>
      <c r="J70" s="311">
        <f t="shared" si="39"/>
        <v>14.748999999992215</v>
      </c>
      <c r="K70" s="311">
        <f t="shared" si="39"/>
        <v>19.260000000291903</v>
      </c>
      <c r="L70" s="311">
        <f t="shared" si="39"/>
        <v>34.009000000284111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3.3395938852956983E-2</v>
      </c>
      <c r="C77" s="302">
        <v>0.22060010270128605</v>
      </c>
      <c r="D77" s="302">
        <f>SUM(B77:C77)</f>
        <v>0.25399604155424305</v>
      </c>
      <c r="E77" s="303"/>
      <c r="F77" s="302">
        <v>9.8405732295605189E-2</v>
      </c>
      <c r="G77" s="302">
        <v>0.49746928376695237</v>
      </c>
      <c r="H77" s="302">
        <f>SUM(F77:G77)</f>
        <v>0.59587501606255755</v>
      </c>
      <c r="I77" s="303"/>
      <c r="J77" s="302">
        <v>0.13091623020216026</v>
      </c>
      <c r="K77" s="302">
        <v>0.57219182736293539</v>
      </c>
      <c r="L77" s="302">
        <f>SUM(J77:K77)</f>
        <v>0.70310805756509565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8.1251133162306408E-2</v>
      </c>
      <c r="C78" s="302">
        <v>0.27097863106416803</v>
      </c>
      <c r="D78" s="302">
        <f t="shared" ref="D78:D85" si="40">SUM(B78:C78)</f>
        <v>0.35222976422647445</v>
      </c>
      <c r="E78" s="303"/>
      <c r="F78" s="302">
        <v>0.22481893240360876</v>
      </c>
      <c r="G78" s="302">
        <v>0.64683490496332052</v>
      </c>
      <c r="H78" s="302">
        <f t="shared" ref="H78:H85" si="41">SUM(F78:G78)</f>
        <v>0.87165383736692925</v>
      </c>
      <c r="I78" s="303"/>
      <c r="J78" s="302">
        <v>0.31510652088979785</v>
      </c>
      <c r="K78" s="302">
        <v>0.92730369835824267</v>
      </c>
      <c r="L78" s="302">
        <f t="shared" ref="L78:L85" si="42">SUM(J78:K78)</f>
        <v>1.2424102192480406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0.14187731454236099</v>
      </c>
      <c r="C79" s="302">
        <v>0.22308810445437877</v>
      </c>
      <c r="D79" s="302">
        <f t="shared" si="40"/>
        <v>0.36496541899673973</v>
      </c>
      <c r="E79" s="303"/>
      <c r="F79" s="302">
        <v>0.36019338553611774</v>
      </c>
      <c r="G79" s="302">
        <v>0.48403129142418527</v>
      </c>
      <c r="H79" s="302">
        <f t="shared" si="41"/>
        <v>0.84422467696030301</v>
      </c>
      <c r="I79" s="303"/>
      <c r="J79" s="302">
        <v>0.47479253992842507</v>
      </c>
      <c r="K79" s="302">
        <v>0.57224821044844543</v>
      </c>
      <c r="L79" s="302">
        <f t="shared" si="42"/>
        <v>1.0470407503768704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0.12240446595450688</v>
      </c>
      <c r="C80" s="302">
        <v>3.1374037032917967E-2</v>
      </c>
      <c r="D80" s="302">
        <f t="shared" si="40"/>
        <v>0.15377850298742485</v>
      </c>
      <c r="E80" s="303"/>
      <c r="F80" s="302">
        <v>0.28318324849509685</v>
      </c>
      <c r="G80" s="302">
        <v>6.8485375395185039E-2</v>
      </c>
      <c r="H80" s="302">
        <f t="shared" si="41"/>
        <v>0.35166862389028186</v>
      </c>
      <c r="I80" s="303"/>
      <c r="J80" s="302">
        <v>0.2720496156791567</v>
      </c>
      <c r="K80" s="302">
        <v>7.0984902914006193E-2</v>
      </c>
      <c r="L80" s="302">
        <f t="shared" si="42"/>
        <v>0.34303451859316292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2.6498345520122524E-2</v>
      </c>
      <c r="C81" s="302">
        <v>0.13659194238935826</v>
      </c>
      <c r="D81" s="302">
        <f t="shared" si="40"/>
        <v>0.1630902879094808</v>
      </c>
      <c r="E81" s="303"/>
      <c r="F81" s="302">
        <v>4.5135763302786243E-2</v>
      </c>
      <c r="G81" s="302">
        <v>0.20981897856732365</v>
      </c>
      <c r="H81" s="302">
        <f t="shared" si="41"/>
        <v>0.25495474187010991</v>
      </c>
      <c r="I81" s="303"/>
      <c r="J81" s="302">
        <v>8.0774321631557178E-2</v>
      </c>
      <c r="K81" s="302">
        <v>0.20264666305044712</v>
      </c>
      <c r="L81" s="302">
        <f t="shared" si="42"/>
        <v>0.28342098468200427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7.9906852026942227E-2</v>
      </c>
      <c r="C82" s="302">
        <v>2.2911783985227328E-2</v>
      </c>
      <c r="D82" s="302">
        <f t="shared" si="40"/>
        <v>0.10281863601216956</v>
      </c>
      <c r="E82" s="303"/>
      <c r="F82" s="302">
        <v>0.1557831539993878</v>
      </c>
      <c r="G82" s="302">
        <v>4.8346276996024347E-2</v>
      </c>
      <c r="H82" s="302">
        <f t="shared" si="41"/>
        <v>0.20412943099541214</v>
      </c>
      <c r="I82" s="303"/>
      <c r="J82" s="302">
        <v>0.19329523883105959</v>
      </c>
      <c r="K82" s="302">
        <v>8.1509613591504104E-2</v>
      </c>
      <c r="L82" s="302">
        <f t="shared" si="42"/>
        <v>0.27480485242256369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4.6715493199678562E-2</v>
      </c>
      <c r="C83" s="302">
        <v>8.7706995944141899E-2</v>
      </c>
      <c r="D83" s="302">
        <f t="shared" si="40"/>
        <v>0.13442248914382046</v>
      </c>
      <c r="E83" s="303"/>
      <c r="F83" s="302">
        <v>0.11466394133177102</v>
      </c>
      <c r="G83" s="302">
        <v>0.17784146291920569</v>
      </c>
      <c r="H83" s="302">
        <f t="shared" si="41"/>
        <v>0.29250540425097671</v>
      </c>
      <c r="I83" s="303"/>
      <c r="J83" s="302">
        <v>0.14718096587761256</v>
      </c>
      <c r="K83" s="302">
        <v>0.24961873038858551</v>
      </c>
      <c r="L83" s="302">
        <f t="shared" si="42"/>
        <v>0.39679969626619804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4.2810042140426233E-2</v>
      </c>
      <c r="C84" s="302">
        <v>0.23324306959982774</v>
      </c>
      <c r="D84" s="302">
        <f t="shared" si="40"/>
        <v>0.27605311174025399</v>
      </c>
      <c r="E84" s="303"/>
      <c r="F84" s="302">
        <v>7.5466411033030562E-2</v>
      </c>
      <c r="G84" s="302">
        <v>0.32684520083145963</v>
      </c>
      <c r="H84" s="302">
        <f t="shared" si="41"/>
        <v>0.40231161186449016</v>
      </c>
      <c r="I84" s="303"/>
      <c r="J84" s="302">
        <v>0.14174165287056079</v>
      </c>
      <c r="K84" s="302">
        <v>0.2919946999567582</v>
      </c>
      <c r="L84" s="302">
        <f t="shared" si="42"/>
        <v>0.43373635282731898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8.5140414602686523E-2</v>
      </c>
      <c r="C85" s="302">
        <v>6.3505332829402891E-2</v>
      </c>
      <c r="D85" s="302">
        <f t="shared" si="40"/>
        <v>0.14864574743208941</v>
      </c>
      <c r="E85" s="303"/>
      <c r="F85" s="302">
        <v>0.17134943161353317</v>
      </c>
      <c r="G85" s="302">
        <v>7.7327225133934127E-2</v>
      </c>
      <c r="H85" s="302">
        <f t="shared" si="41"/>
        <v>0.24867665674746731</v>
      </c>
      <c r="I85" s="303"/>
      <c r="J85" s="302">
        <v>0.18414291408978703</v>
      </c>
      <c r="K85" s="302">
        <v>2.3501653926017455E-2</v>
      </c>
      <c r="L85" s="302">
        <f t="shared" si="42"/>
        <v>0.2076445680158045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0.66000000000198744</v>
      </c>
      <c r="C87" s="311">
        <f t="shared" ref="C87:D87" si="43">SUM(C77:C85)</f>
        <v>1.2900000000007088</v>
      </c>
      <c r="D87" s="311">
        <f t="shared" si="43"/>
        <v>1.9500000000026965</v>
      </c>
      <c r="E87" s="311"/>
      <c r="F87" s="311">
        <f t="shared" ref="F87:H87" si="44">SUM(F77:F85)</f>
        <v>1.5290000000109372</v>
      </c>
      <c r="G87" s="311">
        <f t="shared" si="44"/>
        <v>2.5369999999975907</v>
      </c>
      <c r="H87" s="311">
        <f t="shared" si="44"/>
        <v>4.0660000000085281</v>
      </c>
      <c r="I87" s="311"/>
      <c r="J87" s="311">
        <f t="shared" ref="J87:L87" si="45">SUM(J77:J85)</f>
        <v>1.940000000000117</v>
      </c>
      <c r="K87" s="311">
        <f t="shared" si="45"/>
        <v>2.991999999996942</v>
      </c>
      <c r="L87" s="311">
        <f t="shared" si="45"/>
        <v>4.9319999999970587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0.17294931902396043</v>
      </c>
      <c r="C94" s="302">
        <v>0.36887828660903321</v>
      </c>
      <c r="D94" s="302">
        <f>SUM(B94:C94)</f>
        <v>0.54182760563299359</v>
      </c>
      <c r="E94" s="303"/>
      <c r="F94" s="302">
        <v>0.39108239771441444</v>
      </c>
      <c r="G94" s="302">
        <v>0.73873899034538204</v>
      </c>
      <c r="H94" s="302">
        <f>SUM(F94:G94)</f>
        <v>1.1298213880597965</v>
      </c>
      <c r="I94" s="303"/>
      <c r="J94" s="302">
        <v>0.34957885760866086</v>
      </c>
      <c r="K94" s="302">
        <v>0.61492116111797801</v>
      </c>
      <c r="L94" s="302">
        <f>SUM(J94:K94)</f>
        <v>0.96450001872663882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0.11868500015560612</v>
      </c>
      <c r="C95" s="302">
        <v>0.19365338918565475</v>
      </c>
      <c r="D95" s="302">
        <f t="shared" ref="D95:D102" si="46">SUM(B95:C95)</f>
        <v>0.3123383893412609</v>
      </c>
      <c r="E95" s="303"/>
      <c r="F95" s="302">
        <v>0.25457355017832423</v>
      </c>
      <c r="G95" s="302">
        <v>0.42793285107153334</v>
      </c>
      <c r="H95" s="302">
        <f t="shared" ref="H95:H102" si="47">SUM(F95:G95)</f>
        <v>0.68250640124985762</v>
      </c>
      <c r="I95" s="303"/>
      <c r="J95" s="302">
        <v>0.2254247482366443</v>
      </c>
      <c r="K95" s="302">
        <v>0.42041433236971743</v>
      </c>
      <c r="L95" s="302">
        <f t="shared" ref="L95:L102" si="48">SUM(J95:K95)</f>
        <v>0.64583908060636175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0.2416334238964937</v>
      </c>
      <c r="C96" s="302">
        <v>0.16260391044642195</v>
      </c>
      <c r="D96" s="302">
        <f t="shared" si="46"/>
        <v>0.40423733434291564</v>
      </c>
      <c r="E96" s="303"/>
      <c r="F96" s="302">
        <v>0.48575680652640985</v>
      </c>
      <c r="G96" s="302">
        <v>0.32210106491406076</v>
      </c>
      <c r="H96" s="302">
        <f t="shared" si="47"/>
        <v>0.80785787144047061</v>
      </c>
      <c r="I96" s="303"/>
      <c r="J96" s="302">
        <v>0.4274413056717567</v>
      </c>
      <c r="K96" s="302">
        <v>0.25398688172844247</v>
      </c>
      <c r="L96" s="302">
        <f t="shared" si="48"/>
        <v>0.68142818740019917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0.22477159798497484</v>
      </c>
      <c r="C97" s="302">
        <v>0.11634878205788921</v>
      </c>
      <c r="D97" s="302">
        <f t="shared" si="46"/>
        <v>0.34112038004286405</v>
      </c>
      <c r="E97" s="303"/>
      <c r="F97" s="302">
        <v>0.43002567404211639</v>
      </c>
      <c r="G97" s="302">
        <v>0.24101663837777804</v>
      </c>
      <c r="H97" s="302">
        <f t="shared" si="47"/>
        <v>0.67104231241989443</v>
      </c>
      <c r="I97" s="303"/>
      <c r="J97" s="302">
        <v>0.25750848836839213</v>
      </c>
      <c r="K97" s="302">
        <v>0.20811131848495673</v>
      </c>
      <c r="L97" s="302">
        <f t="shared" si="48"/>
        <v>0.46561980685334886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0.13249779369997985</v>
      </c>
      <c r="C98" s="302">
        <v>0.28596531257649155</v>
      </c>
      <c r="D98" s="302">
        <f t="shared" si="46"/>
        <v>0.41846310627647143</v>
      </c>
      <c r="E98" s="303"/>
      <c r="F98" s="302">
        <v>0.23587949594199484</v>
      </c>
      <c r="G98" s="302">
        <v>0.40692807074209053</v>
      </c>
      <c r="H98" s="302">
        <f t="shared" si="47"/>
        <v>0.64280756668408534</v>
      </c>
      <c r="I98" s="303"/>
      <c r="J98" s="302">
        <v>0.18657811564632629</v>
      </c>
      <c r="K98" s="302">
        <v>0.26604822451558102</v>
      </c>
      <c r="L98" s="302">
        <f t="shared" si="48"/>
        <v>0.45262634016190728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2.1174086683038225E-2</v>
      </c>
      <c r="C99" s="302">
        <v>4.3563690292722102E-3</v>
      </c>
      <c r="D99" s="302">
        <f t="shared" si="46"/>
        <v>2.5530455712310433E-2</v>
      </c>
      <c r="E99" s="303"/>
      <c r="F99" s="302">
        <v>3.4864263088294989E-2</v>
      </c>
      <c r="G99" s="302">
        <v>1.0622363565428046E-2</v>
      </c>
      <c r="H99" s="302">
        <f t="shared" si="47"/>
        <v>4.5486626653723036E-2</v>
      </c>
      <c r="I99" s="303"/>
      <c r="J99" s="302">
        <v>3.062255390614781E-2</v>
      </c>
      <c r="K99" s="302">
        <v>1.0658350996675123E-2</v>
      </c>
      <c r="L99" s="302">
        <f t="shared" si="48"/>
        <v>4.1280904902822935E-2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0.10457010511043688</v>
      </c>
      <c r="C100" s="302">
        <v>0.11360848618958687</v>
      </c>
      <c r="D100" s="302">
        <f t="shared" si="46"/>
        <v>0.21817859130002376</v>
      </c>
      <c r="E100" s="303"/>
      <c r="F100" s="302">
        <v>0.221331267322249</v>
      </c>
      <c r="G100" s="302">
        <v>0.24543715631806354</v>
      </c>
      <c r="H100" s="302">
        <f t="shared" si="47"/>
        <v>0.46676842364031257</v>
      </c>
      <c r="I100" s="303"/>
      <c r="J100" s="302">
        <v>0.15984200917918792</v>
      </c>
      <c r="K100" s="302">
        <v>0.21407897136125215</v>
      </c>
      <c r="L100" s="302">
        <f t="shared" si="48"/>
        <v>0.3739209805404401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0.22503067898232207</v>
      </c>
      <c r="C101" s="302">
        <v>0.2426150787911848</v>
      </c>
      <c r="D101" s="302">
        <f t="shared" si="46"/>
        <v>0.46764575777350686</v>
      </c>
      <c r="E101" s="303"/>
      <c r="F101" s="302">
        <v>0.42778074977927383</v>
      </c>
      <c r="G101" s="302">
        <v>0.37911279505215922</v>
      </c>
      <c r="H101" s="302">
        <f t="shared" si="47"/>
        <v>0.80689354483143305</v>
      </c>
      <c r="I101" s="303"/>
      <c r="J101" s="302">
        <v>0.38055721831250316</v>
      </c>
      <c r="K101" s="302">
        <v>0.31886703284015383</v>
      </c>
      <c r="L101" s="302">
        <f t="shared" si="48"/>
        <v>0.69942425115265694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8.1687994468642999E-2</v>
      </c>
      <c r="C102" s="302">
        <v>0.14397038511888605</v>
      </c>
      <c r="D102" s="302">
        <f t="shared" si="46"/>
        <v>0.22565837958752905</v>
      </c>
      <c r="E102" s="303"/>
      <c r="F102" s="302">
        <v>0.13970579539738742</v>
      </c>
      <c r="G102" s="302">
        <v>0.22911006961313293</v>
      </c>
      <c r="H102" s="302">
        <f t="shared" si="47"/>
        <v>0.36881586501052033</v>
      </c>
      <c r="I102" s="303"/>
      <c r="J102" s="302">
        <v>9.7446703081766783E-2</v>
      </c>
      <c r="K102" s="302">
        <v>0.14791372659842153</v>
      </c>
      <c r="L102" s="302">
        <f t="shared" si="48"/>
        <v>0.24536042968018831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1.3230000000054551</v>
      </c>
      <c r="C104" s="311">
        <f t="shared" ref="C104:D104" si="49">SUM(C94:C102)</f>
        <v>1.6320000000044208</v>
      </c>
      <c r="D104" s="311">
        <f t="shared" si="49"/>
        <v>2.9550000000098753</v>
      </c>
      <c r="E104" s="311"/>
      <c r="F104" s="311">
        <f t="shared" ref="F104:H104" si="50">SUM(F94:F102)</f>
        <v>2.620999999990465</v>
      </c>
      <c r="G104" s="311">
        <f t="shared" si="50"/>
        <v>3.0009999999996286</v>
      </c>
      <c r="H104" s="311">
        <f t="shared" si="50"/>
        <v>5.6219999999900931</v>
      </c>
      <c r="I104" s="311"/>
      <c r="J104" s="311">
        <f t="shared" ref="J104:L104" si="51">SUM(J94:J102)</f>
        <v>2.1150000000113858</v>
      </c>
      <c r="K104" s="311">
        <f t="shared" si="51"/>
        <v>2.4550000000131784</v>
      </c>
      <c r="L104" s="311">
        <f t="shared" si="51"/>
        <v>4.5700000000245637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0.16365989591790203</v>
      </c>
      <c r="C111" s="302">
        <v>0.14102159921098559</v>
      </c>
      <c r="D111" s="302">
        <f>SUM(B111:C111)</f>
        <v>0.30468149512888765</v>
      </c>
      <c r="E111" s="303"/>
      <c r="F111" s="302">
        <v>0.34350945432850949</v>
      </c>
      <c r="G111" s="302">
        <v>0.42450542554408571</v>
      </c>
      <c r="H111" s="302">
        <f>SUM(F111:G111)</f>
        <v>0.7680148798725952</v>
      </c>
      <c r="I111" s="303"/>
      <c r="J111" s="302">
        <v>0.23783262602604485</v>
      </c>
      <c r="K111" s="302">
        <v>0.38029769981253375</v>
      </c>
      <c r="L111" s="302">
        <f>SUM(J111:K111)</f>
        <v>0.61813032583857863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0.12572264954911727</v>
      </c>
      <c r="C112" s="302">
        <v>9.4976918244321001E-2</v>
      </c>
      <c r="D112" s="302">
        <f t="shared" ref="D112:D119" si="52">SUM(B112:C112)</f>
        <v>0.22069956779343827</v>
      </c>
      <c r="E112" s="303"/>
      <c r="F112" s="302">
        <v>0.38652122518690557</v>
      </c>
      <c r="G112" s="302">
        <v>0.32160747042205196</v>
      </c>
      <c r="H112" s="302">
        <f t="shared" ref="H112:H119" si="53">SUM(F112:G112)</f>
        <v>0.70812869560895753</v>
      </c>
      <c r="I112" s="303"/>
      <c r="J112" s="302">
        <v>0.34966083280502758</v>
      </c>
      <c r="K112" s="302">
        <v>0.33424623986209823</v>
      </c>
      <c r="L112" s="302">
        <f t="shared" ref="L112:L119" si="54">SUM(J112:K112)</f>
        <v>0.6839070726671258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0.25499101966833004</v>
      </c>
      <c r="C113" s="302">
        <v>5.8114610662712736E-2</v>
      </c>
      <c r="D113" s="302">
        <f t="shared" si="52"/>
        <v>0.31310563033104277</v>
      </c>
      <c r="E113" s="303"/>
      <c r="F113" s="302">
        <v>0.51957216283194563</v>
      </c>
      <c r="G113" s="302">
        <v>0.16229117095392981</v>
      </c>
      <c r="H113" s="302">
        <f t="shared" si="53"/>
        <v>0.68186333378587549</v>
      </c>
      <c r="I113" s="303"/>
      <c r="J113" s="302">
        <v>0.42960551115313045</v>
      </c>
      <c r="K113" s="302">
        <v>0.13403928981950267</v>
      </c>
      <c r="L113" s="302">
        <f t="shared" si="54"/>
        <v>0.56364480097263314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0.37483738979671738</v>
      </c>
      <c r="C114" s="302">
        <v>3.0656159666596735E-2</v>
      </c>
      <c r="D114" s="302">
        <f t="shared" si="52"/>
        <v>0.40549354946331412</v>
      </c>
      <c r="E114" s="303"/>
      <c r="F114" s="302">
        <v>0.60292791636025245</v>
      </c>
      <c r="G114" s="302">
        <v>8.3672683102603423E-2</v>
      </c>
      <c r="H114" s="302">
        <f t="shared" si="53"/>
        <v>0.6866005994628559</v>
      </c>
      <c r="I114" s="303"/>
      <c r="J114" s="302">
        <v>0.43132872515552878</v>
      </c>
      <c r="K114" s="302">
        <v>6.0593271339525349E-2</v>
      </c>
      <c r="L114" s="302">
        <f t="shared" si="54"/>
        <v>0.49192199649505414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8.5624602107188461E-2</v>
      </c>
      <c r="C115" s="302">
        <v>6.2896027559731768E-2</v>
      </c>
      <c r="D115" s="302">
        <f t="shared" si="52"/>
        <v>0.14852062966692023</v>
      </c>
      <c r="E115" s="303"/>
      <c r="F115" s="302">
        <v>0.16365099032773983</v>
      </c>
      <c r="G115" s="302">
        <v>0.12263524574833426</v>
      </c>
      <c r="H115" s="302">
        <f t="shared" si="53"/>
        <v>0.28628623607607406</v>
      </c>
      <c r="I115" s="303"/>
      <c r="J115" s="302">
        <v>0.1569393172078882</v>
      </c>
      <c r="K115" s="302">
        <v>9.0871025883833778E-2</v>
      </c>
      <c r="L115" s="302">
        <f t="shared" si="54"/>
        <v>0.24781034309172198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1.194533455936032E-2</v>
      </c>
      <c r="C116" s="302">
        <v>1.3231338224951655E-2</v>
      </c>
      <c r="D116" s="302">
        <f t="shared" si="52"/>
        <v>2.5176672784311974E-2</v>
      </c>
      <c r="E116" s="303"/>
      <c r="F116" s="302">
        <v>8.8595423480866645E-2</v>
      </c>
      <c r="G116" s="302">
        <v>3.9595756973510331E-2</v>
      </c>
      <c r="H116" s="302">
        <f t="shared" si="53"/>
        <v>0.12819118045437697</v>
      </c>
      <c r="I116" s="303"/>
      <c r="J116" s="302">
        <v>0.11648902145337942</v>
      </c>
      <c r="K116" s="302">
        <v>4.8921850239866213E-2</v>
      </c>
      <c r="L116" s="302">
        <f t="shared" si="54"/>
        <v>0.16541087169324564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0.13593337340844447</v>
      </c>
      <c r="C117" s="302">
        <v>3.6629211707174147E-2</v>
      </c>
      <c r="D117" s="302">
        <f t="shared" si="52"/>
        <v>0.17256258511561862</v>
      </c>
      <c r="E117" s="303"/>
      <c r="F117" s="302">
        <v>0.15307432355154141</v>
      </c>
      <c r="G117" s="302">
        <v>4.8163737786230391E-2</v>
      </c>
      <c r="H117" s="302">
        <f t="shared" si="53"/>
        <v>0.20123806133777181</v>
      </c>
      <c r="I117" s="303"/>
      <c r="J117" s="302">
        <v>0.1154346528915068</v>
      </c>
      <c r="K117" s="302">
        <v>4.3915944170107225E-2</v>
      </c>
      <c r="L117" s="302">
        <f t="shared" si="54"/>
        <v>0.15935059706161403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6.4294581165605741E-2</v>
      </c>
      <c r="C118" s="302">
        <v>7.8235345062520154E-2</v>
      </c>
      <c r="D118" s="302">
        <f t="shared" si="52"/>
        <v>0.14252992622812588</v>
      </c>
      <c r="E118" s="303"/>
      <c r="F118" s="302">
        <v>7.7048917603605729E-2</v>
      </c>
      <c r="G118" s="302">
        <v>0.1232112958770248</v>
      </c>
      <c r="H118" s="302">
        <f t="shared" si="53"/>
        <v>0.20026021348063053</v>
      </c>
      <c r="I118" s="303"/>
      <c r="J118" s="302">
        <v>4.9517324891616067E-2</v>
      </c>
      <c r="K118" s="302">
        <v>0.11104292805752899</v>
      </c>
      <c r="L118" s="302">
        <f t="shared" si="54"/>
        <v>0.16056025294914505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0.10399115383396657</v>
      </c>
      <c r="C119" s="302">
        <v>0.11323878966391462</v>
      </c>
      <c r="D119" s="302">
        <f t="shared" si="52"/>
        <v>0.21722994349788119</v>
      </c>
      <c r="E119" s="303"/>
      <c r="F119" s="302">
        <v>0.12609958630629758</v>
      </c>
      <c r="G119" s="302">
        <v>0.23131721359382232</v>
      </c>
      <c r="H119" s="302">
        <f t="shared" si="53"/>
        <v>0.35741679990011987</v>
      </c>
      <c r="I119" s="303"/>
      <c r="J119" s="302">
        <v>0.13119198842788887</v>
      </c>
      <c r="K119" s="302">
        <v>8.4071750818174446E-2</v>
      </c>
      <c r="L119" s="302">
        <f t="shared" si="54"/>
        <v>0.21526373924606332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1.3210000000066324</v>
      </c>
      <c r="C121" s="311">
        <f t="shared" ref="C121:D121" si="55">SUM(C111:C119)</f>
        <v>0.62900000000290845</v>
      </c>
      <c r="D121" s="311">
        <f t="shared" si="55"/>
        <v>1.9500000000095405</v>
      </c>
      <c r="E121" s="311"/>
      <c r="F121" s="311">
        <f t="shared" ref="F121:H121" si="56">SUM(F111:F119)</f>
        <v>2.4609999999776639</v>
      </c>
      <c r="G121" s="311">
        <f t="shared" si="56"/>
        <v>1.5570000000015931</v>
      </c>
      <c r="H121" s="311">
        <f t="shared" si="56"/>
        <v>4.0179999999792564</v>
      </c>
      <c r="I121" s="311"/>
      <c r="J121" s="311">
        <f t="shared" ref="J121:L121" si="57">SUM(J111:J119)</f>
        <v>2.0180000000120111</v>
      </c>
      <c r="K121" s="311">
        <f t="shared" si="57"/>
        <v>1.2880000000031706</v>
      </c>
      <c r="L121" s="311">
        <f t="shared" si="57"/>
        <v>3.3060000000151817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0.19139462559940867</v>
      </c>
      <c r="C128" s="302">
        <v>0.51771590013666857</v>
      </c>
      <c r="D128" s="302">
        <f>SUM(B128:C128)</f>
        <v>0.70911052573607725</v>
      </c>
      <c r="E128" s="303"/>
      <c r="F128" s="302">
        <v>0.36604420529847503</v>
      </c>
      <c r="G128" s="302">
        <v>1.3285925369048126</v>
      </c>
      <c r="H128" s="302">
        <f>SUM(F128:G128)</f>
        <v>1.6946367422032877</v>
      </c>
      <c r="I128" s="303"/>
      <c r="J128" s="302">
        <v>0.4033937348422551</v>
      </c>
      <c r="K128" s="302">
        <v>1.3865574772275933</v>
      </c>
      <c r="L128" s="302">
        <f>SUM(J128:K128)</f>
        <v>1.7899512120698484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0.14728189093076688</v>
      </c>
      <c r="C129" s="302">
        <v>0.29767478817672099</v>
      </c>
      <c r="D129" s="302">
        <f t="shared" ref="D129:D136" si="58">SUM(B129:C129)</f>
        <v>0.44495667910748787</v>
      </c>
      <c r="E129" s="303"/>
      <c r="F129" s="302">
        <v>0.3179329924064741</v>
      </c>
      <c r="G129" s="302">
        <v>0.80336510318997556</v>
      </c>
      <c r="H129" s="302">
        <f t="shared" ref="H129:H136" si="59">SUM(F129:G129)</f>
        <v>1.1212980955964498</v>
      </c>
      <c r="I129" s="303"/>
      <c r="J129" s="302">
        <v>0.38003775744512541</v>
      </c>
      <c r="K129" s="302">
        <v>1.0014863481543013</v>
      </c>
      <c r="L129" s="302">
        <f t="shared" ref="L129:L136" si="60">SUM(J129:K129)</f>
        <v>1.3815241055994267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0.15149603046059648</v>
      </c>
      <c r="C130" s="302">
        <v>0.4925742484279696</v>
      </c>
      <c r="D130" s="302">
        <f t="shared" si="58"/>
        <v>0.64407027888856605</v>
      </c>
      <c r="E130" s="303"/>
      <c r="F130" s="302">
        <v>0.26867473404315079</v>
      </c>
      <c r="G130" s="302">
        <v>1.2319058266233476</v>
      </c>
      <c r="H130" s="302">
        <f t="shared" si="59"/>
        <v>1.5005805606664984</v>
      </c>
      <c r="I130" s="303"/>
      <c r="J130" s="302">
        <v>0.28061134929988946</v>
      </c>
      <c r="K130" s="302">
        <v>1.2536512412716592</v>
      </c>
      <c r="L130" s="302">
        <f t="shared" si="60"/>
        <v>1.5342625905715486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0.60977622546207999</v>
      </c>
      <c r="C131" s="302">
        <v>9.2161501344705882E-2</v>
      </c>
      <c r="D131" s="302">
        <f t="shared" si="58"/>
        <v>0.7019377268067859</v>
      </c>
      <c r="E131" s="303"/>
      <c r="F131" s="302">
        <v>0.51729406865954031</v>
      </c>
      <c r="G131" s="302">
        <v>0.20991272534553007</v>
      </c>
      <c r="H131" s="302">
        <f t="shared" si="59"/>
        <v>0.72720679400507038</v>
      </c>
      <c r="I131" s="303"/>
      <c r="J131" s="302">
        <v>0.45272454244006283</v>
      </c>
      <c r="K131" s="302">
        <v>0.21356234651594758</v>
      </c>
      <c r="L131" s="302">
        <f t="shared" si="60"/>
        <v>0.6662868889560104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0.15000037605737279</v>
      </c>
      <c r="C132" s="302">
        <v>1.9160955345731203</v>
      </c>
      <c r="D132" s="302">
        <f t="shared" si="58"/>
        <v>2.066095910630493</v>
      </c>
      <c r="E132" s="303"/>
      <c r="F132" s="302">
        <v>0.17659435695834436</v>
      </c>
      <c r="G132" s="302">
        <v>3.2419365473204906</v>
      </c>
      <c r="H132" s="302">
        <f t="shared" si="59"/>
        <v>3.418530904278835</v>
      </c>
      <c r="I132" s="303"/>
      <c r="J132" s="302">
        <v>0.26938435791110488</v>
      </c>
      <c r="K132" s="302">
        <v>2.9560200262655645</v>
      </c>
      <c r="L132" s="302">
        <f t="shared" si="60"/>
        <v>3.2254043841766693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3.4705617869542432E-2</v>
      </c>
      <c r="C133" s="302">
        <v>3.6982082811714695E-2</v>
      </c>
      <c r="D133" s="302">
        <f t="shared" si="58"/>
        <v>7.1687700681257127E-2</v>
      </c>
      <c r="E133" s="303"/>
      <c r="F133" s="302">
        <v>3.4738261199990544E-2</v>
      </c>
      <c r="G133" s="302">
        <v>8.6435627004943574E-2</v>
      </c>
      <c r="H133" s="302">
        <f t="shared" si="59"/>
        <v>0.12117388820493412</v>
      </c>
      <c r="I133" s="303"/>
      <c r="J133" s="302">
        <v>3.1941673744097628E-2</v>
      </c>
      <c r="K133" s="302">
        <v>0.13870544499254381</v>
      </c>
      <c r="L133" s="302">
        <f t="shared" si="60"/>
        <v>0.17064711873664143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0.10359332763787198</v>
      </c>
      <c r="C134" s="302">
        <v>0.10171326796460352</v>
      </c>
      <c r="D134" s="302">
        <f>SUM(B134:C134)</f>
        <v>0.20530659560247549</v>
      </c>
      <c r="E134" s="303"/>
      <c r="F134" s="302">
        <v>0.11599833406775245</v>
      </c>
      <c r="G134" s="302">
        <v>0.18108242901785682</v>
      </c>
      <c r="H134" s="302">
        <f t="shared" si="59"/>
        <v>0.29708076308560927</v>
      </c>
      <c r="I134" s="303"/>
      <c r="J134" s="302">
        <v>0.11949865269874982</v>
      </c>
      <c r="K134" s="302">
        <v>0.20880425695523724</v>
      </c>
      <c r="L134" s="302">
        <f t="shared" si="60"/>
        <v>0.32830290965398706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4.1952215436025807E-2</v>
      </c>
      <c r="C135" s="302">
        <v>1.0702372933066939</v>
      </c>
      <c r="D135" s="302">
        <f t="shared" si="58"/>
        <v>1.1121895087427198</v>
      </c>
      <c r="E135" s="303"/>
      <c r="F135" s="302">
        <v>3.2816222722286272E-2</v>
      </c>
      <c r="G135" s="302">
        <v>1.8735149987871287</v>
      </c>
      <c r="H135" s="302">
        <f t="shared" si="59"/>
        <v>1.906331221509415</v>
      </c>
      <c r="I135" s="303"/>
      <c r="J135" s="302">
        <v>4.8104145873716905E-2</v>
      </c>
      <c r="K135" s="302">
        <v>2.0129870230131752</v>
      </c>
      <c r="L135" s="302">
        <f t="shared" si="60"/>
        <v>2.0610911688868923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0.12679969055523557</v>
      </c>
      <c r="C136" s="302">
        <v>0.33484538326892882</v>
      </c>
      <c r="D136" s="302">
        <f t="shared" si="58"/>
        <v>0.46164507382416442</v>
      </c>
      <c r="E136" s="303"/>
      <c r="F136" s="302">
        <v>8.5906824639430363E-2</v>
      </c>
      <c r="G136" s="302">
        <v>0.55125420580042828</v>
      </c>
      <c r="H136" s="302">
        <f t="shared" si="59"/>
        <v>0.63716103043985861</v>
      </c>
      <c r="I136" s="303"/>
      <c r="J136" s="302">
        <v>7.2303785748273189E-2</v>
      </c>
      <c r="K136" s="302">
        <v>0.38822583569479224</v>
      </c>
      <c r="L136" s="302">
        <f t="shared" si="60"/>
        <v>0.46052962144306542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1.5570000000089006</v>
      </c>
      <c r="C138" s="311">
        <f t="shared" ref="C138" si="61">SUM(C128:C136)</f>
        <v>4.8600000000111274</v>
      </c>
      <c r="D138" s="311">
        <f>SUM(D128:D136)</f>
        <v>6.4170000000200265</v>
      </c>
      <c r="E138" s="311"/>
      <c r="F138" s="311">
        <f t="shared" ref="F138:H138" si="62">SUM(F128:F136)</f>
        <v>1.9159999999954442</v>
      </c>
      <c r="G138" s="311">
        <f t="shared" si="62"/>
        <v>9.507999999994512</v>
      </c>
      <c r="H138" s="311">
        <f t="shared" si="62"/>
        <v>11.42399999998996</v>
      </c>
      <c r="I138" s="311"/>
      <c r="J138" s="311">
        <f t="shared" ref="J138:L138" si="63">SUM(J128:J136)</f>
        <v>2.058000000003275</v>
      </c>
      <c r="K138" s="311">
        <f t="shared" si="63"/>
        <v>9.560000000090815</v>
      </c>
      <c r="L138" s="311">
        <f t="shared" si="63"/>
        <v>11.618000000094089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0.13355192131754678</v>
      </c>
      <c r="C145" s="302">
        <v>1.076343191518198</v>
      </c>
      <c r="D145" s="302">
        <f>SUM(B145:C145)</f>
        <v>1.2098951128357447</v>
      </c>
      <c r="E145" s="303"/>
      <c r="F145" s="302">
        <v>0.12536316581074383</v>
      </c>
      <c r="G145" s="302">
        <v>0.83500294219549076</v>
      </c>
      <c r="H145" s="302">
        <f>SUM(F145:G145)</f>
        <v>0.96036610800623456</v>
      </c>
      <c r="I145" s="303"/>
      <c r="J145" s="302">
        <v>0.14692954336548325</v>
      </c>
      <c r="K145" s="302">
        <v>1.0002729200858138</v>
      </c>
      <c r="L145" s="302">
        <f>SUM(J145:K145)</f>
        <v>1.1472024634512969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0.15158446790625146</v>
      </c>
      <c r="C146" s="302">
        <v>0.79498234665801404</v>
      </c>
      <c r="D146" s="302">
        <f t="shared" ref="D146:D153" si="64">SUM(B146:C146)</f>
        <v>0.9465668145642655</v>
      </c>
      <c r="E146" s="303"/>
      <c r="F146" s="302">
        <v>0.15813970847072392</v>
      </c>
      <c r="G146" s="302">
        <v>0.76846200047891233</v>
      </c>
      <c r="H146" s="302">
        <f t="shared" ref="H146:H153" si="65">SUM(F146:G146)</f>
        <v>0.92660170894963623</v>
      </c>
      <c r="I146" s="303"/>
      <c r="J146" s="302">
        <v>0.20261391012764607</v>
      </c>
      <c r="K146" s="302">
        <v>1.0098361057604823</v>
      </c>
      <c r="L146" s="302">
        <f t="shared" ref="L146:L153" si="66">SUM(J146:K146)</f>
        <v>1.2124500158881284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0.30247861666243991</v>
      </c>
      <c r="C147" s="302">
        <v>0.90653449147184095</v>
      </c>
      <c r="D147" s="302">
        <f t="shared" si="64"/>
        <v>1.2090131081342808</v>
      </c>
      <c r="E147" s="303"/>
      <c r="F147" s="302">
        <v>0.27683970249965617</v>
      </c>
      <c r="G147" s="302">
        <v>0.78655158042185236</v>
      </c>
      <c r="H147" s="302">
        <f t="shared" si="65"/>
        <v>1.0633912829215086</v>
      </c>
      <c r="I147" s="303"/>
      <c r="J147" s="302">
        <v>0.3370047058936933</v>
      </c>
      <c r="K147" s="302">
        <v>0.94356782922809745</v>
      </c>
      <c r="L147" s="302">
        <f t="shared" si="66"/>
        <v>1.2805725351217907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0.15833796712119555</v>
      </c>
      <c r="C148" s="302">
        <v>0.13522944869013739</v>
      </c>
      <c r="D148" s="302">
        <f t="shared" si="64"/>
        <v>0.29356741581133294</v>
      </c>
      <c r="E148" s="303"/>
      <c r="F148" s="302">
        <v>0.12435376324875627</v>
      </c>
      <c r="G148" s="302">
        <v>0.10778149610707517</v>
      </c>
      <c r="H148" s="302">
        <f t="shared" si="65"/>
        <v>0.23213525935583146</v>
      </c>
      <c r="I148" s="303"/>
      <c r="J148" s="302">
        <v>8.5353216726871795E-2</v>
      </c>
      <c r="K148" s="302">
        <v>9.8253466648347429E-2</v>
      </c>
      <c r="L148" s="302">
        <f t="shared" si="66"/>
        <v>0.18360668337521924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4.9642074284094125E-2</v>
      </c>
      <c r="C149" s="302">
        <v>0.71323974703653403</v>
      </c>
      <c r="D149" s="302">
        <f t="shared" si="64"/>
        <v>0.76288182132062821</v>
      </c>
      <c r="E149" s="303"/>
      <c r="F149" s="302">
        <v>3.7268285015346188E-2</v>
      </c>
      <c r="G149" s="302">
        <v>0.37968852381410056</v>
      </c>
      <c r="H149" s="302">
        <f t="shared" si="65"/>
        <v>0.41695680882944675</v>
      </c>
      <c r="I149" s="303"/>
      <c r="J149" s="302">
        <v>2.9312591985736863E-2</v>
      </c>
      <c r="K149" s="302">
        <v>0.21066627597415932</v>
      </c>
      <c r="L149" s="302">
        <f t="shared" si="66"/>
        <v>0.23997886795989617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9.1452662988261383E-3</v>
      </c>
      <c r="C150" s="302">
        <v>4.0991064321473147E-2</v>
      </c>
      <c r="D150" s="302">
        <f t="shared" si="64"/>
        <v>5.0136330620299284E-2</v>
      </c>
      <c r="E150" s="303"/>
      <c r="F150" s="302">
        <v>6.2731170522192341E-3</v>
      </c>
      <c r="G150" s="302">
        <v>2.9247785571818896E-2</v>
      </c>
      <c r="H150" s="302">
        <f t="shared" si="65"/>
        <v>3.5520902624038134E-2</v>
      </c>
      <c r="I150" s="303"/>
      <c r="J150" s="302">
        <v>5.3360007231637915E-3</v>
      </c>
      <c r="K150" s="302">
        <v>2.1508045657407968E-2</v>
      </c>
      <c r="L150" s="302">
        <f t="shared" si="66"/>
        <v>2.6844046380571758E-2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7.3919343214539662E-2</v>
      </c>
      <c r="C151" s="302">
        <v>0.13256342547799299</v>
      </c>
      <c r="D151" s="302">
        <f t="shared" si="64"/>
        <v>0.20648276869253265</v>
      </c>
      <c r="E151" s="303"/>
      <c r="F151" s="302">
        <v>5.6837787384091516E-2</v>
      </c>
      <c r="G151" s="302">
        <v>8.3375585999842225E-2</v>
      </c>
      <c r="H151" s="302">
        <f t="shared" si="65"/>
        <v>0.14021337338393375</v>
      </c>
      <c r="I151" s="303"/>
      <c r="J151" s="302">
        <v>5.9928359030683227E-2</v>
      </c>
      <c r="K151" s="302">
        <v>0.10867041294057291</v>
      </c>
      <c r="L151" s="302">
        <f t="shared" si="66"/>
        <v>0.16859877197125614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2.5421061251813658E-2</v>
      </c>
      <c r="C152" s="302">
        <v>0.63491831272766497</v>
      </c>
      <c r="D152" s="302">
        <f t="shared" si="64"/>
        <v>0.66033937397947862</v>
      </c>
      <c r="E152" s="303"/>
      <c r="F152" s="302">
        <v>1.5028164261795558E-2</v>
      </c>
      <c r="G152" s="302">
        <v>0.34241850294142112</v>
      </c>
      <c r="H152" s="302">
        <f t="shared" si="65"/>
        <v>0.35744666720321666</v>
      </c>
      <c r="I152" s="303"/>
      <c r="J152" s="302">
        <v>7.1362191744670459E-3</v>
      </c>
      <c r="K152" s="302">
        <v>0.11624973512978522</v>
      </c>
      <c r="L152" s="302">
        <f t="shared" si="66"/>
        <v>0.12338595430425227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5.5919281937328855E-2</v>
      </c>
      <c r="C153" s="302">
        <v>0.3571979721069406</v>
      </c>
      <c r="D153" s="302">
        <f t="shared" si="64"/>
        <v>0.41311725404426947</v>
      </c>
      <c r="E153" s="303"/>
      <c r="F153" s="302">
        <v>3.0896306243116706E-2</v>
      </c>
      <c r="G153" s="302">
        <v>0.22147158246423548</v>
      </c>
      <c r="H153" s="302">
        <f t="shared" si="65"/>
        <v>0.25236788870735216</v>
      </c>
      <c r="I153" s="303"/>
      <c r="J153" s="302">
        <v>2.1385452972685376E-2</v>
      </c>
      <c r="K153" s="302">
        <v>0.13697520857027001</v>
      </c>
      <c r="L153" s="302">
        <f t="shared" si="66"/>
        <v>0.15836066154295539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0.95999999999403618</v>
      </c>
      <c r="C155" s="311">
        <f t="shared" ref="C155:D155" si="67">SUM(C145:C153)</f>
        <v>4.7920000000087972</v>
      </c>
      <c r="D155" s="311">
        <f t="shared" si="67"/>
        <v>5.7520000000028331</v>
      </c>
      <c r="E155" s="311"/>
      <c r="F155" s="311">
        <f t="shared" ref="F155:H155" si="68">SUM(F145:F153)</f>
        <v>0.83099999998644924</v>
      </c>
      <c r="G155" s="311">
        <f t="shared" si="68"/>
        <v>3.5539999999947494</v>
      </c>
      <c r="H155" s="311">
        <f t="shared" si="68"/>
        <v>4.3849999999811988</v>
      </c>
      <c r="I155" s="311"/>
      <c r="J155" s="311">
        <f t="shared" ref="J155:L155" si="69">SUM(J145:J153)</f>
        <v>0.89500000000043067</v>
      </c>
      <c r="K155" s="311">
        <f t="shared" si="69"/>
        <v>3.6459999999949364</v>
      </c>
      <c r="L155" s="311">
        <f t="shared" si="69"/>
        <v>4.5409999999953676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0.75665124770788417</v>
      </c>
      <c r="C162" s="302">
        <v>3.132506250626907</v>
      </c>
      <c r="D162" s="302">
        <f>SUM(B162:C162)</f>
        <v>3.8891574983347912</v>
      </c>
      <c r="E162" s="303"/>
      <c r="F162" s="302">
        <v>0.44229757478390186</v>
      </c>
      <c r="G162" s="302">
        <v>1.7901372879868227</v>
      </c>
      <c r="H162" s="302">
        <f>SUM(F162:G162)</f>
        <v>2.2324348627707247</v>
      </c>
      <c r="I162" s="303"/>
      <c r="J162" s="302">
        <v>0.37730716981808654</v>
      </c>
      <c r="K162" s="302">
        <v>1.3396709058221594</v>
      </c>
      <c r="L162" s="302">
        <f>SUM(J162:K162)</f>
        <v>1.716978075640246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0.88577269514302115</v>
      </c>
      <c r="C163" s="302">
        <v>2.4272807525928739</v>
      </c>
      <c r="D163" s="302">
        <f t="shared" ref="D163:D170" si="70">SUM(B163:C163)</f>
        <v>3.3130534477358951</v>
      </c>
      <c r="E163" s="303"/>
      <c r="F163" s="302">
        <v>0.56204577434269598</v>
      </c>
      <c r="G163" s="302">
        <v>1.5983447050943682</v>
      </c>
      <c r="H163" s="302">
        <f t="shared" ref="H163:H170" si="71">SUM(F163:G163)</f>
        <v>2.1603904794370643</v>
      </c>
      <c r="I163" s="303"/>
      <c r="J163" s="302">
        <v>0.51709943759978771</v>
      </c>
      <c r="K163" s="302">
        <v>1.2946310612223397</v>
      </c>
      <c r="L163" s="302">
        <f t="shared" ref="L163:L170" si="72">SUM(J163:K163)</f>
        <v>1.8117304988221274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2.0590305117950956</v>
      </c>
      <c r="C164" s="302">
        <v>2.9498789296914429</v>
      </c>
      <c r="D164" s="302">
        <f t="shared" si="70"/>
        <v>5.0089094414865389</v>
      </c>
      <c r="E164" s="303"/>
      <c r="F164" s="302">
        <v>1.1015142707203236</v>
      </c>
      <c r="G164" s="302">
        <v>1.7416985323531189</v>
      </c>
      <c r="H164" s="302">
        <f t="shared" si="71"/>
        <v>2.8432128030734427</v>
      </c>
      <c r="I164" s="303"/>
      <c r="J164" s="302">
        <v>0.94557794719002319</v>
      </c>
      <c r="K164" s="302">
        <v>1.3192018118422857</v>
      </c>
      <c r="L164" s="302">
        <f t="shared" si="72"/>
        <v>2.2647797590323089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1.050714865966323</v>
      </c>
      <c r="C165" s="302">
        <v>0.31168907628741088</v>
      </c>
      <c r="D165" s="302">
        <f t="shared" si="70"/>
        <v>1.362403942253734</v>
      </c>
      <c r="E165" s="303"/>
      <c r="F165" s="302">
        <v>0.58579451551041017</v>
      </c>
      <c r="G165" s="302">
        <v>0.18391232958931403</v>
      </c>
      <c r="H165" s="302">
        <f t="shared" si="71"/>
        <v>0.7697068450997242</v>
      </c>
      <c r="I165" s="303"/>
      <c r="J165" s="302">
        <v>0.33060948171619597</v>
      </c>
      <c r="K165" s="302">
        <v>0.12290958986355999</v>
      </c>
      <c r="L165" s="302">
        <f t="shared" si="72"/>
        <v>0.45351907157975596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0.3153677572185597</v>
      </c>
      <c r="C166" s="302">
        <v>1.5195166115157734</v>
      </c>
      <c r="D166" s="302">
        <f t="shared" si="70"/>
        <v>1.834884368734333</v>
      </c>
      <c r="E166" s="303"/>
      <c r="F166" s="302">
        <v>0.15141754165163793</v>
      </c>
      <c r="G166" s="302">
        <v>0.59991352003669229</v>
      </c>
      <c r="H166" s="302">
        <f t="shared" si="71"/>
        <v>0.75133106168833019</v>
      </c>
      <c r="I166" s="303"/>
      <c r="J166" s="302">
        <v>9.5942993190341899E-2</v>
      </c>
      <c r="K166" s="302">
        <v>0.23950787851675739</v>
      </c>
      <c r="L166" s="302">
        <f t="shared" si="72"/>
        <v>0.33545087170709931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3.8330671368221089E-2</v>
      </c>
      <c r="C167" s="302">
        <v>4.9478452382715241E-2</v>
      </c>
      <c r="D167" s="302">
        <f t="shared" si="70"/>
        <v>8.780912375093633E-2</v>
      </c>
      <c r="E167" s="303"/>
      <c r="F167" s="302">
        <v>1.822522882002732E-2</v>
      </c>
      <c r="G167" s="302">
        <v>3.1236037331990669E-2</v>
      </c>
      <c r="H167" s="302">
        <f t="shared" si="71"/>
        <v>4.9461266152017985E-2</v>
      </c>
      <c r="I167" s="303"/>
      <c r="J167" s="302">
        <v>1.2942408952846195E-2</v>
      </c>
      <c r="K167" s="302">
        <v>2.5665432977646129E-2</v>
      </c>
      <c r="L167" s="302">
        <f t="shared" si="72"/>
        <v>3.8607841930492326E-2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0.44827861395085883</v>
      </c>
      <c r="C168" s="302">
        <v>0.39544855652206778</v>
      </c>
      <c r="D168" s="302">
        <f t="shared" si="70"/>
        <v>0.84372717047292656</v>
      </c>
      <c r="E168" s="303"/>
      <c r="F168" s="302">
        <v>0.21719019416912955</v>
      </c>
      <c r="G168" s="302">
        <v>0.19449513263668816</v>
      </c>
      <c r="H168" s="302">
        <f t="shared" si="71"/>
        <v>0.41168532680581771</v>
      </c>
      <c r="I168" s="303"/>
      <c r="J168" s="302">
        <v>0.1612472057074836</v>
      </c>
      <c r="K168" s="302">
        <v>0.15162525153984854</v>
      </c>
      <c r="L168" s="302">
        <f t="shared" si="72"/>
        <v>0.31287245724733215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7.8790406993581849E-2</v>
      </c>
      <c r="C169" s="302">
        <v>0.44197076779166322</v>
      </c>
      <c r="D169" s="302">
        <f t="shared" si="70"/>
        <v>0.52076117478524508</v>
      </c>
      <c r="E169" s="303"/>
      <c r="F169" s="302">
        <v>3.5560999456704379E-2</v>
      </c>
      <c r="G169" s="302">
        <v>0.21611134125452544</v>
      </c>
      <c r="H169" s="302">
        <f t="shared" si="71"/>
        <v>0.25167234071122979</v>
      </c>
      <c r="I169" s="303"/>
      <c r="J169" s="302">
        <v>3.4653913984164134E-2</v>
      </c>
      <c r="K169" s="302">
        <v>0.135476249740726</v>
      </c>
      <c r="L169" s="302">
        <f t="shared" si="72"/>
        <v>0.17013016372489015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0.30406322983237932</v>
      </c>
      <c r="C170" s="302">
        <v>0.74223060258377349</v>
      </c>
      <c r="D170" s="302">
        <f t="shared" si="70"/>
        <v>1.0462938324161528</v>
      </c>
      <c r="E170" s="303"/>
      <c r="F170" s="302">
        <v>0.1379539005054424</v>
      </c>
      <c r="G170" s="302">
        <v>0.37415111370794657</v>
      </c>
      <c r="H170" s="302">
        <f t="shared" si="71"/>
        <v>0.51210501421338894</v>
      </c>
      <c r="I170" s="303"/>
      <c r="J170" s="302">
        <v>7.96194418439371E-2</v>
      </c>
      <c r="K170" s="302">
        <v>0.18431181847432684</v>
      </c>
      <c r="L170" s="302">
        <f t="shared" si="72"/>
        <v>0.26393126031826397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5.9369999999759244</v>
      </c>
      <c r="C172" s="311">
        <f t="shared" ref="C172:D172" si="73">SUM(C162:C170)</f>
        <v>11.969999999994629</v>
      </c>
      <c r="D172" s="311">
        <f t="shared" si="73"/>
        <v>17.906999999970555</v>
      </c>
      <c r="E172" s="311"/>
      <c r="F172" s="311">
        <f t="shared" ref="F172:H172" si="74">SUM(F162:F170)</f>
        <v>3.2519999999602738</v>
      </c>
      <c r="G172" s="311">
        <f t="shared" si="74"/>
        <v>6.7299999999914686</v>
      </c>
      <c r="H172" s="311">
        <f t="shared" si="74"/>
        <v>9.981999999951741</v>
      </c>
      <c r="I172" s="311"/>
      <c r="J172" s="311">
        <f t="shared" ref="J172:L172" si="75">SUM(J162:J170)</f>
        <v>2.5550000000028659</v>
      </c>
      <c r="K172" s="311">
        <f t="shared" si="75"/>
        <v>4.8129999999996489</v>
      </c>
      <c r="L172" s="311">
        <f t="shared" si="75"/>
        <v>7.3680000000025165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0.70009012052011688</v>
      </c>
      <c r="C179" s="302">
        <v>1.3912835402147035</v>
      </c>
      <c r="D179" s="302">
        <f>SUM(B179:C179)</f>
        <v>2.0913736607348206</v>
      </c>
      <c r="E179" s="303"/>
      <c r="F179" s="302">
        <v>0.96678801788703694</v>
      </c>
      <c r="G179" s="302">
        <v>1.7989626332662954</v>
      </c>
      <c r="H179" s="302">
        <f>SUM(F179:G179)</f>
        <v>2.7657506511533323</v>
      </c>
      <c r="I179" s="303"/>
      <c r="J179" s="302">
        <v>0.96934203873146996</v>
      </c>
      <c r="K179" s="302">
        <v>1.6272954396546648</v>
      </c>
      <c r="L179" s="302">
        <f>SUM(J179:K179)</f>
        <v>2.5966374783861346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0.98523466467817566</v>
      </c>
      <c r="C180" s="302">
        <v>2.4053667859005361</v>
      </c>
      <c r="D180" s="302">
        <f t="shared" ref="D180:D187" si="76">SUM(B180:C180)</f>
        <v>3.3906014505787119</v>
      </c>
      <c r="E180" s="303"/>
      <c r="F180" s="302">
        <v>1.4366305968943398</v>
      </c>
      <c r="G180" s="302">
        <v>3.2536589291239633</v>
      </c>
      <c r="H180" s="302">
        <f t="shared" ref="H180:H187" si="77">SUM(F180:G180)</f>
        <v>4.6902895260183026</v>
      </c>
      <c r="I180" s="303"/>
      <c r="J180" s="302">
        <v>1.5519797375719191</v>
      </c>
      <c r="K180" s="302">
        <v>2.892972752174138</v>
      </c>
      <c r="L180" s="302">
        <f t="shared" ref="L180:L187" si="78">SUM(J180:K180)</f>
        <v>4.4449524897460568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0.72593329567401521</v>
      </c>
      <c r="C181" s="302">
        <v>1.2332979314811852</v>
      </c>
      <c r="D181" s="302">
        <f t="shared" si="76"/>
        <v>1.9592312271552004</v>
      </c>
      <c r="E181" s="303"/>
      <c r="F181" s="302">
        <v>0.95060036803895365</v>
      </c>
      <c r="G181" s="302">
        <v>1.6785538382065475</v>
      </c>
      <c r="H181" s="302">
        <f t="shared" si="77"/>
        <v>2.6291542062455013</v>
      </c>
      <c r="I181" s="303"/>
      <c r="J181" s="302">
        <v>0.90120425831648643</v>
      </c>
      <c r="K181" s="302">
        <v>1.3334316863501134</v>
      </c>
      <c r="L181" s="302">
        <f t="shared" si="78"/>
        <v>2.2346359446666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0.66853266539749368</v>
      </c>
      <c r="C182" s="302">
        <v>0.58263730423900151</v>
      </c>
      <c r="D182" s="302">
        <f t="shared" si="76"/>
        <v>1.2511699696364951</v>
      </c>
      <c r="E182" s="303"/>
      <c r="F182" s="302">
        <v>0.79588420627949874</v>
      </c>
      <c r="G182" s="302">
        <v>0.73553822055615337</v>
      </c>
      <c r="H182" s="302">
        <f t="shared" si="77"/>
        <v>1.5314224268356522</v>
      </c>
      <c r="I182" s="303"/>
      <c r="J182" s="302">
        <v>0.55593703927545268</v>
      </c>
      <c r="K182" s="302">
        <v>0.66013227427493648</v>
      </c>
      <c r="L182" s="302">
        <f t="shared" si="78"/>
        <v>1.2160693135503893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0.10706223008705255</v>
      </c>
      <c r="C183" s="302">
        <v>0.63928291094929246</v>
      </c>
      <c r="D183" s="302">
        <f t="shared" si="76"/>
        <v>0.74634514103634497</v>
      </c>
      <c r="E183" s="303"/>
      <c r="F183" s="302">
        <v>0.16529014921189122</v>
      </c>
      <c r="G183" s="302">
        <v>0.61316126431334117</v>
      </c>
      <c r="H183" s="302">
        <f t="shared" si="77"/>
        <v>0.77845141352523239</v>
      </c>
      <c r="I183" s="303"/>
      <c r="J183" s="302">
        <v>0.2815443851770067</v>
      </c>
      <c r="K183" s="302">
        <v>0.52581233612724998</v>
      </c>
      <c r="L183" s="302">
        <f t="shared" si="78"/>
        <v>0.80735672130425673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0.17277355118681392</v>
      </c>
      <c r="C184" s="302">
        <v>3.9546267294790521E-2</v>
      </c>
      <c r="D184" s="302">
        <f t="shared" si="76"/>
        <v>0.21231981848160444</v>
      </c>
      <c r="E184" s="303"/>
      <c r="F184" s="302">
        <v>0.24179276808603534</v>
      </c>
      <c r="G184" s="302">
        <v>5.460944261296545E-2</v>
      </c>
      <c r="H184" s="302">
        <f t="shared" si="77"/>
        <v>0.2964022106990008</v>
      </c>
      <c r="I184" s="303"/>
      <c r="J184" s="302">
        <v>0.16619388135497884</v>
      </c>
      <c r="K184" s="302">
        <v>7.0638591458557998E-2</v>
      </c>
      <c r="L184" s="302">
        <f t="shared" si="78"/>
        <v>0.23683247281353684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0.29515486395329726</v>
      </c>
      <c r="C185" s="302">
        <v>0.11917197490207425</v>
      </c>
      <c r="D185" s="302">
        <f t="shared" si="76"/>
        <v>0.41432683885537153</v>
      </c>
      <c r="E185" s="303"/>
      <c r="F185" s="302">
        <v>0.34304774424912204</v>
      </c>
      <c r="G185" s="302">
        <v>0.13657180275721278</v>
      </c>
      <c r="H185" s="302">
        <f t="shared" si="77"/>
        <v>0.4796195470063348</v>
      </c>
      <c r="I185" s="303"/>
      <c r="J185" s="302">
        <v>0.33496666897637645</v>
      </c>
      <c r="K185" s="302">
        <v>0.14973114806669963</v>
      </c>
      <c r="L185" s="302">
        <f t="shared" si="78"/>
        <v>0.48469781704307607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0.4404099414267727</v>
      </c>
      <c r="C186" s="302">
        <v>1.7319862064068727</v>
      </c>
      <c r="D186" s="302">
        <f t="shared" si="76"/>
        <v>2.1723961478336453</v>
      </c>
      <c r="E186" s="303"/>
      <c r="F186" s="302">
        <v>0.39917410092912614</v>
      </c>
      <c r="G186" s="302">
        <v>1.5932993830533799</v>
      </c>
      <c r="H186" s="302">
        <f t="shared" si="77"/>
        <v>1.992473483982506</v>
      </c>
      <c r="I186" s="303"/>
      <c r="J186" s="302">
        <v>0.41816701421934582</v>
      </c>
      <c r="K186" s="302">
        <v>1.64360610584505</v>
      </c>
      <c r="L186" s="302">
        <f t="shared" si="78"/>
        <v>2.0617731200643958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0.3838086670514444</v>
      </c>
      <c r="C187" s="302">
        <v>0.55942707860954821</v>
      </c>
      <c r="D187" s="302">
        <f t="shared" si="76"/>
        <v>0.94323574566099255</v>
      </c>
      <c r="E187" s="303"/>
      <c r="F187" s="302">
        <v>0.36579204838810608</v>
      </c>
      <c r="G187" s="302">
        <v>0.5166444861055377</v>
      </c>
      <c r="H187" s="302">
        <f t="shared" si="77"/>
        <v>0.88243653449364379</v>
      </c>
      <c r="I187" s="303"/>
      <c r="J187" s="302">
        <v>0.30766497638609075</v>
      </c>
      <c r="K187" s="302">
        <v>0.338379666062263</v>
      </c>
      <c r="L187" s="302">
        <f t="shared" si="78"/>
        <v>0.64604464244835369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4.4789999999751826</v>
      </c>
      <c r="C189" s="311">
        <f t="shared" ref="C189:D189" si="79">SUM(C179:C187)</f>
        <v>8.7019999999980033</v>
      </c>
      <c r="D189" s="311">
        <f t="shared" si="79"/>
        <v>13.180999999973187</v>
      </c>
      <c r="E189" s="311"/>
      <c r="F189" s="311">
        <f t="shared" ref="F189:H189" si="80">SUM(F179:F187)</f>
        <v>5.6649999999641096</v>
      </c>
      <c r="G189" s="311">
        <f t="shared" si="80"/>
        <v>10.380999999995398</v>
      </c>
      <c r="H189" s="311">
        <f t="shared" si="80"/>
        <v>16.045999999959506</v>
      </c>
      <c r="I189" s="311"/>
      <c r="J189" s="311">
        <f t="shared" ref="J189:L189" si="81">SUM(J179:J187)</f>
        <v>5.487000000009127</v>
      </c>
      <c r="K189" s="311">
        <f t="shared" si="81"/>
        <v>9.2420000000136735</v>
      </c>
      <c r="L189" s="311">
        <f t="shared" si="81"/>
        <v>14.729000000022801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0.2134912542618132</v>
      </c>
      <c r="C196" s="302">
        <v>0.62463102214285848</v>
      </c>
      <c r="D196" s="302">
        <f>SUM(B196:C196)</f>
        <v>0.83812227640467163</v>
      </c>
      <c r="E196" s="303"/>
      <c r="F196" s="302">
        <v>0.14898380812595682</v>
      </c>
      <c r="G196" s="302">
        <v>0.53613235508649315</v>
      </c>
      <c r="H196" s="302">
        <f>SUM(F196:G196)</f>
        <v>0.68511616321244995</v>
      </c>
      <c r="I196" s="303"/>
      <c r="J196" s="302">
        <v>0.11492965046255516</v>
      </c>
      <c r="K196" s="302">
        <v>0.45006497854998317</v>
      </c>
      <c r="L196" s="302">
        <f>SUM(J196:K196)</f>
        <v>0.56499462901253827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0.90444964407088968</v>
      </c>
      <c r="C197" s="302">
        <v>1.164457212610571</v>
      </c>
      <c r="D197" s="302">
        <f t="shared" ref="D197:D204" si="82">SUM(B197:C197)</f>
        <v>2.0689068566814606</v>
      </c>
      <c r="E197" s="303"/>
      <c r="F197" s="302">
        <v>0.73885218788437368</v>
      </c>
      <c r="G197" s="302">
        <v>1.0682650192136893</v>
      </c>
      <c r="H197" s="302">
        <f t="shared" ref="H197:H204" si="83">SUM(F197:G197)</f>
        <v>1.807117207098063</v>
      </c>
      <c r="I197" s="303"/>
      <c r="J197" s="302">
        <v>0.61522282568885589</v>
      </c>
      <c r="K197" s="302">
        <v>0.89541103278581324</v>
      </c>
      <c r="L197" s="302">
        <f t="shared" ref="L197:L204" si="84">SUM(J197:K197)</f>
        <v>1.510633858474669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0.4453230225384841</v>
      </c>
      <c r="C198" s="302">
        <v>0.53443482792533137</v>
      </c>
      <c r="D198" s="302">
        <f t="shared" si="82"/>
        <v>0.97975785046381547</v>
      </c>
      <c r="E198" s="303"/>
      <c r="F198" s="302">
        <v>0.31844070120710005</v>
      </c>
      <c r="G198" s="302">
        <v>0.45561577198913605</v>
      </c>
      <c r="H198" s="302">
        <f t="shared" si="83"/>
        <v>0.77405647319623605</v>
      </c>
      <c r="I198" s="303"/>
      <c r="J198" s="302">
        <v>0.235304111006197</v>
      </c>
      <c r="K198" s="302">
        <v>0.34012485097685818</v>
      </c>
      <c r="L198" s="302">
        <f t="shared" si="84"/>
        <v>0.57542896198305515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0.31164485886075921</v>
      </c>
      <c r="C199" s="302">
        <v>8.2734807501392393E-2</v>
      </c>
      <c r="D199" s="302">
        <f t="shared" si="82"/>
        <v>0.3943796663621516</v>
      </c>
      <c r="E199" s="303"/>
      <c r="F199" s="302">
        <v>0.1745340580105039</v>
      </c>
      <c r="G199" s="302">
        <v>6.531834728628988E-2</v>
      </c>
      <c r="H199" s="302">
        <f t="shared" si="83"/>
        <v>0.23985240529679377</v>
      </c>
      <c r="I199" s="303"/>
      <c r="J199" s="302">
        <v>8.744220633802223E-2</v>
      </c>
      <c r="K199" s="302">
        <v>5.7410141566133929E-2</v>
      </c>
      <c r="L199" s="302">
        <f t="shared" si="84"/>
        <v>0.14485234790415616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2.6204286995921401E-2</v>
      </c>
      <c r="C200" s="302">
        <v>0.29807562294094436</v>
      </c>
      <c r="D200" s="302">
        <f t="shared" si="82"/>
        <v>0.32427990993686578</v>
      </c>
      <c r="E200" s="303"/>
      <c r="F200" s="302">
        <v>1.381235702664161E-2</v>
      </c>
      <c r="G200" s="302">
        <v>0.17057506559097671</v>
      </c>
      <c r="H200" s="302">
        <f t="shared" si="83"/>
        <v>0.18438742261761831</v>
      </c>
      <c r="I200" s="303"/>
      <c r="J200" s="302">
        <v>1.7741921652716017E-2</v>
      </c>
      <c r="K200" s="302">
        <v>0.1057097745838794</v>
      </c>
      <c r="L200" s="302">
        <f t="shared" si="84"/>
        <v>0.12345169623659541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7.8884206451857355E-2</v>
      </c>
      <c r="C201" s="302">
        <v>4.3466069816742732E-2</v>
      </c>
      <c r="D201" s="302">
        <f t="shared" si="82"/>
        <v>0.12235027626860009</v>
      </c>
      <c r="E201" s="303"/>
      <c r="F201" s="302">
        <v>3.4567527270685114E-2</v>
      </c>
      <c r="G201" s="302">
        <v>3.2135278403645613E-2</v>
      </c>
      <c r="H201" s="302">
        <f t="shared" si="83"/>
        <v>6.6702805674330734E-2</v>
      </c>
      <c r="I201" s="303"/>
      <c r="J201" s="302">
        <v>2.045623553231711E-2</v>
      </c>
      <c r="K201" s="302">
        <v>2.8779515167038347E-2</v>
      </c>
      <c r="L201" s="302">
        <f t="shared" si="84"/>
        <v>4.9235750699355457E-2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9.0752595981134873E-2</v>
      </c>
      <c r="C202" s="302">
        <v>0.11680713693491207</v>
      </c>
      <c r="D202" s="302">
        <f t="shared" si="82"/>
        <v>0.20755973291604696</v>
      </c>
      <c r="E202" s="303"/>
      <c r="F202" s="302">
        <v>4.9796025196986816E-2</v>
      </c>
      <c r="G202" s="302">
        <v>6.2345174846207156E-2</v>
      </c>
      <c r="H202" s="302">
        <f t="shared" si="83"/>
        <v>0.11214120004319397</v>
      </c>
      <c r="I202" s="303"/>
      <c r="J202" s="302">
        <v>3.8469607387855931E-2</v>
      </c>
      <c r="K202" s="302">
        <v>6.3195324911819048E-2</v>
      </c>
      <c r="L202" s="302">
        <f t="shared" si="84"/>
        <v>0.10166493229967498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0.17466844528082739</v>
      </c>
      <c r="C203" s="302">
        <v>0.49012414531068282</v>
      </c>
      <c r="D203" s="302">
        <f t="shared" si="82"/>
        <v>0.66479259059151019</v>
      </c>
      <c r="E203" s="303"/>
      <c r="F203" s="302">
        <v>7.1463242537067734E-2</v>
      </c>
      <c r="G203" s="302">
        <v>0.28775788954988823</v>
      </c>
      <c r="H203" s="302">
        <f t="shared" si="83"/>
        <v>0.35922113208695594</v>
      </c>
      <c r="I203" s="303"/>
      <c r="J203" s="302">
        <v>6.690128598176863E-2</v>
      </c>
      <c r="K203" s="302">
        <v>0.23080838743010321</v>
      </c>
      <c r="L203" s="302">
        <f t="shared" si="84"/>
        <v>0.29770967341187182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0.57558168556313749</v>
      </c>
      <c r="C204" s="302">
        <v>0.147269154810415</v>
      </c>
      <c r="D204" s="302">
        <f t="shared" si="82"/>
        <v>0.72285084037355252</v>
      </c>
      <c r="E204" s="303"/>
      <c r="F204" s="302">
        <v>0.14855009272234315</v>
      </c>
      <c r="G204" s="302">
        <v>7.485509803182154E-2</v>
      </c>
      <c r="H204" s="302">
        <f t="shared" si="83"/>
        <v>0.22340519075416471</v>
      </c>
      <c r="I204" s="303"/>
      <c r="J204" s="302">
        <v>0.12253215595219634</v>
      </c>
      <c r="K204" s="302">
        <v>4.5495994026379105E-2</v>
      </c>
      <c r="L204" s="302">
        <f t="shared" si="84"/>
        <v>0.16802814997857546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2.8210000000048248</v>
      </c>
      <c r="C206" s="311">
        <f t="shared" ref="C206:D206" si="85">SUM(C196:C204)</f>
        <v>3.50199999999385</v>
      </c>
      <c r="D206" s="311">
        <f t="shared" si="85"/>
        <v>6.3229999999986743</v>
      </c>
      <c r="E206" s="311"/>
      <c r="F206" s="311">
        <f t="shared" ref="F206:H206" si="86">SUM(F196:F204)</f>
        <v>1.698999999981659</v>
      </c>
      <c r="G206" s="311">
        <f t="shared" si="86"/>
        <v>2.7529999999981478</v>
      </c>
      <c r="H206" s="311">
        <f t="shared" si="86"/>
        <v>4.4519999999798072</v>
      </c>
      <c r="I206" s="311"/>
      <c r="J206" s="311">
        <f t="shared" ref="J206:L206" si="87">SUM(J196:J204)</f>
        <v>1.319000000002484</v>
      </c>
      <c r="K206" s="311">
        <f t="shared" si="87"/>
        <v>2.2169999999980075</v>
      </c>
      <c r="L206" s="311">
        <f t="shared" si="87"/>
        <v>3.5360000000004912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0.41626727177529815</v>
      </c>
      <c r="C213" s="302">
        <v>1.5428805398098517</v>
      </c>
      <c r="D213" s="302">
        <f>SUM(B213:C213)</f>
        <v>1.9591478115851499</v>
      </c>
      <c r="E213" s="303"/>
      <c r="F213" s="302">
        <v>0.56750170801946498</v>
      </c>
      <c r="G213" s="302">
        <v>2.1681591692834008</v>
      </c>
      <c r="H213" s="302">
        <f>SUM(F213:G213)</f>
        <v>2.7356608773028657</v>
      </c>
      <c r="I213" s="303"/>
      <c r="J213" s="302">
        <v>0.59226049630212141</v>
      </c>
      <c r="K213" s="302">
        <v>2.0431009159556108</v>
      </c>
      <c r="L213" s="302">
        <f>SUM(J213:K213)</f>
        <v>2.6353614122577325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0.42041768557026954</v>
      </c>
      <c r="C214" s="302">
        <v>1.1859173743368476</v>
      </c>
      <c r="D214" s="302">
        <f t="shared" ref="D214:D221" si="88">SUM(B214:C214)</f>
        <v>1.6063350599071171</v>
      </c>
      <c r="E214" s="303"/>
      <c r="F214" s="302">
        <v>0.63264483774338187</v>
      </c>
      <c r="G214" s="302">
        <v>1.8596940597075258</v>
      </c>
      <c r="H214" s="302">
        <f t="shared" ref="H214:H221" si="89">SUM(F214:G214)</f>
        <v>2.4923388974509075</v>
      </c>
      <c r="I214" s="303"/>
      <c r="J214" s="302">
        <v>0.72840198311325999</v>
      </c>
      <c r="K214" s="302">
        <v>2.1058963317260759</v>
      </c>
      <c r="L214" s="302">
        <f t="shared" ref="L214:L221" si="90">SUM(J214:K214)</f>
        <v>2.8342983148393359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0.44502260532993121</v>
      </c>
      <c r="C215" s="302">
        <v>1.1704778926109085</v>
      </c>
      <c r="D215" s="302">
        <f t="shared" si="88"/>
        <v>1.6155004979408396</v>
      </c>
      <c r="E215" s="303"/>
      <c r="F215" s="302">
        <v>0.54333231697974838</v>
      </c>
      <c r="G215" s="302">
        <v>1.7576270288145788</v>
      </c>
      <c r="H215" s="302">
        <f t="shared" si="89"/>
        <v>2.3009593457943271</v>
      </c>
      <c r="I215" s="303"/>
      <c r="J215" s="302">
        <v>0.51722201502601162</v>
      </c>
      <c r="K215" s="302">
        <v>1.5903491968641743</v>
      </c>
      <c r="L215" s="302">
        <f t="shared" si="90"/>
        <v>2.1075712118901859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0.7257424100780453</v>
      </c>
      <c r="C216" s="302">
        <v>0.22696508109989227</v>
      </c>
      <c r="D216" s="302">
        <f t="shared" si="88"/>
        <v>0.95270749117793763</v>
      </c>
      <c r="E216" s="303"/>
      <c r="F216" s="302">
        <v>0.83968844485030736</v>
      </c>
      <c r="G216" s="302">
        <v>0.3308010970780314</v>
      </c>
      <c r="H216" s="302">
        <f t="shared" si="89"/>
        <v>1.1704895419283388</v>
      </c>
      <c r="I216" s="303"/>
      <c r="J216" s="302">
        <v>0.5290506924242625</v>
      </c>
      <c r="K216" s="302">
        <v>0.32211349443265691</v>
      </c>
      <c r="L216" s="302">
        <f t="shared" si="90"/>
        <v>0.85116418685691941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0.23257143071677389</v>
      </c>
      <c r="C217" s="302">
        <v>2.3809315499690462</v>
      </c>
      <c r="D217" s="302">
        <f t="shared" si="88"/>
        <v>2.6135029806858201</v>
      </c>
      <c r="E217" s="303"/>
      <c r="F217" s="302">
        <v>0.18405818122516968</v>
      </c>
      <c r="G217" s="302">
        <v>2.1343052810988272</v>
      </c>
      <c r="H217" s="302">
        <f t="shared" si="89"/>
        <v>2.318363462323997</v>
      </c>
      <c r="I217" s="303"/>
      <c r="J217" s="302">
        <v>0.22569174464323619</v>
      </c>
      <c r="K217" s="302">
        <v>1.9568295961340638</v>
      </c>
      <c r="L217" s="302">
        <f t="shared" si="90"/>
        <v>2.1825213407773001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9.5468690235108386E-2</v>
      </c>
      <c r="C218" s="302">
        <v>0.12506185998743796</v>
      </c>
      <c r="D218" s="302">
        <f t="shared" si="88"/>
        <v>0.22053055022254636</v>
      </c>
      <c r="E218" s="303"/>
      <c r="F218" s="302">
        <v>0.10015395414721889</v>
      </c>
      <c r="G218" s="302">
        <v>0.19047028795795717</v>
      </c>
      <c r="H218" s="302">
        <f t="shared" si="89"/>
        <v>0.29062424210517607</v>
      </c>
      <c r="I218" s="303"/>
      <c r="J218" s="302">
        <v>8.1261309291309258E-2</v>
      </c>
      <c r="K218" s="302">
        <v>0.30673603236273439</v>
      </c>
      <c r="L218" s="302">
        <f t="shared" si="90"/>
        <v>0.38799734165404365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0.18073801692327748</v>
      </c>
      <c r="C219" s="302">
        <v>0.22539746605592445</v>
      </c>
      <c r="D219" s="302">
        <f t="shared" si="88"/>
        <v>0.40613548297920193</v>
      </c>
      <c r="E219" s="303"/>
      <c r="F219" s="302">
        <v>0.19798215270623312</v>
      </c>
      <c r="G219" s="302">
        <v>0.2745930154016421</v>
      </c>
      <c r="H219" s="302">
        <f t="shared" si="89"/>
        <v>0.47257516810787525</v>
      </c>
      <c r="I219" s="303"/>
      <c r="J219" s="302">
        <v>0.18362476426366875</v>
      </c>
      <c r="K219" s="302">
        <v>0.30316503268631323</v>
      </c>
      <c r="L219" s="302">
        <f t="shared" si="90"/>
        <v>0.48678979694998198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0.40297983220620315</v>
      </c>
      <c r="C220" s="302">
        <v>3.2340091199726051</v>
      </c>
      <c r="D220" s="302">
        <f t="shared" si="88"/>
        <v>3.6369889521788084</v>
      </c>
      <c r="E220" s="303"/>
      <c r="F220" s="302">
        <v>0.35794936364118701</v>
      </c>
      <c r="G220" s="302">
        <v>3.3233100130331326</v>
      </c>
      <c r="H220" s="302">
        <f t="shared" si="89"/>
        <v>3.6812593766743196</v>
      </c>
      <c r="I220" s="303"/>
      <c r="J220" s="302">
        <v>0.37794257544509241</v>
      </c>
      <c r="K220" s="302">
        <v>3.3864665230735502</v>
      </c>
      <c r="L220" s="302">
        <f t="shared" si="90"/>
        <v>3.7644090985186427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0.42679205716235435</v>
      </c>
      <c r="C221" s="302">
        <v>0.89735911615935204</v>
      </c>
      <c r="D221" s="302">
        <f t="shared" si="88"/>
        <v>1.3241511733217064</v>
      </c>
      <c r="E221" s="303"/>
      <c r="F221" s="302">
        <v>0.29468904066401003</v>
      </c>
      <c r="G221" s="302">
        <v>0.92004004762376967</v>
      </c>
      <c r="H221" s="302">
        <f t="shared" si="89"/>
        <v>1.2147290882877797</v>
      </c>
      <c r="I221" s="303"/>
      <c r="J221" s="302">
        <v>0.22854441949490586</v>
      </c>
      <c r="K221" s="302">
        <v>0.59934287686907672</v>
      </c>
      <c r="L221" s="302">
        <f t="shared" si="90"/>
        <v>0.82788729636398262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3.3459999999972614</v>
      </c>
      <c r="C223" s="311">
        <f t="shared" ref="C223:D223" si="91">SUM(C213:C221)</f>
        <v>10.989000000001866</v>
      </c>
      <c r="D223" s="311">
        <f t="shared" si="91"/>
        <v>14.334999999999127</v>
      </c>
      <c r="E223" s="311"/>
      <c r="F223" s="311">
        <f t="shared" ref="F223:H223" si="92">SUM(F213:F221)</f>
        <v>3.7179999999767213</v>
      </c>
      <c r="G223" s="311">
        <f t="shared" si="92"/>
        <v>12.958999999998865</v>
      </c>
      <c r="H223" s="311">
        <f t="shared" si="92"/>
        <v>16.676999999975585</v>
      </c>
      <c r="I223" s="311"/>
      <c r="J223" s="311">
        <f t="shared" ref="J223:L223" si="93">SUM(J213:J221)</f>
        <v>3.464000000003868</v>
      </c>
      <c r="K223" s="311">
        <f t="shared" si="93"/>
        <v>12.614000000104255</v>
      </c>
      <c r="L223" s="311">
        <f t="shared" si="93"/>
        <v>16.078000000108126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0.16474333449313969</v>
      </c>
      <c r="C230" s="302">
        <v>1.4945322700438404</v>
      </c>
      <c r="D230" s="302">
        <f>SUM(B230:C230)</f>
        <v>1.6592756045369801</v>
      </c>
      <c r="E230" s="303"/>
      <c r="F230" s="302">
        <v>0.15048092494001844</v>
      </c>
      <c r="G230" s="302">
        <v>1.3502510306262168</v>
      </c>
      <c r="H230" s="302">
        <f>SUM(F230:G230)</f>
        <v>1.5007319555662353</v>
      </c>
      <c r="I230" s="303"/>
      <c r="J230" s="302">
        <v>0.14754018344247741</v>
      </c>
      <c r="K230" s="302">
        <v>1.2959744239088811</v>
      </c>
      <c r="L230" s="302">
        <f>SUM(J230:K230)</f>
        <v>1.4435146073513585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0.14240657038490731</v>
      </c>
      <c r="C231" s="302">
        <v>0.74368526504848931</v>
      </c>
      <c r="D231" s="302">
        <f t="shared" ref="D231:D238" si="94">SUM(B231:C231)</f>
        <v>0.88609183543339665</v>
      </c>
      <c r="E231" s="303"/>
      <c r="F231" s="302">
        <v>0.14472629048372046</v>
      </c>
      <c r="G231" s="302">
        <v>0.77570684382054944</v>
      </c>
      <c r="H231" s="302">
        <f t="shared" ref="H231:H238" si="95">SUM(F231:G231)</f>
        <v>0.92043313430426987</v>
      </c>
      <c r="I231" s="303"/>
      <c r="J231" s="302">
        <v>0.15326247766817391</v>
      </c>
      <c r="K231" s="302">
        <v>0.90721691987327613</v>
      </c>
      <c r="L231" s="302">
        <f t="shared" ref="L231:L238" si="96">SUM(J231:K231)</f>
        <v>1.0604793975414499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0.187111370495117</v>
      </c>
      <c r="C232" s="302">
        <v>0.85613452904500653</v>
      </c>
      <c r="D232" s="302">
        <f t="shared" si="94"/>
        <v>1.0432458995401235</v>
      </c>
      <c r="E232" s="303"/>
      <c r="F232" s="302">
        <v>0.16618668096040529</v>
      </c>
      <c r="G232" s="302">
        <v>0.7907018480954674</v>
      </c>
      <c r="H232" s="302">
        <f t="shared" si="95"/>
        <v>0.95688852905587263</v>
      </c>
      <c r="I232" s="303"/>
      <c r="J232" s="302">
        <v>0.1498612628150558</v>
      </c>
      <c r="K232" s="302">
        <v>0.78068296010129068</v>
      </c>
      <c r="L232" s="302">
        <f t="shared" si="96"/>
        <v>0.93054422291634653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0.32691076635809962</v>
      </c>
      <c r="C233" s="302">
        <v>0.18333996115835502</v>
      </c>
      <c r="D233" s="302">
        <f t="shared" si="94"/>
        <v>0.51025072751645462</v>
      </c>
      <c r="E233" s="303"/>
      <c r="F233" s="302">
        <v>0.24008899033625503</v>
      </c>
      <c r="G233" s="302">
        <v>0.1722683864184372</v>
      </c>
      <c r="H233" s="302">
        <f t="shared" si="95"/>
        <v>0.4123573767546922</v>
      </c>
      <c r="I233" s="303"/>
      <c r="J233" s="302">
        <v>0.11952156590115359</v>
      </c>
      <c r="K233" s="302">
        <v>0.16678742345152373</v>
      </c>
      <c r="L233" s="302">
        <f t="shared" si="96"/>
        <v>0.28630898935267735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0.1470640388305402</v>
      </c>
      <c r="C234" s="302">
        <v>0.99614468579166171</v>
      </c>
      <c r="D234" s="302">
        <f t="shared" si="94"/>
        <v>1.1432087246222018</v>
      </c>
      <c r="E234" s="303"/>
      <c r="F234" s="302">
        <v>9.2903180012740394E-2</v>
      </c>
      <c r="G234" s="302">
        <v>0.47483457457507805</v>
      </c>
      <c r="H234" s="302">
        <f t="shared" si="95"/>
        <v>0.56773775458781839</v>
      </c>
      <c r="I234" s="303"/>
      <c r="J234" s="302">
        <v>0.12898133536324149</v>
      </c>
      <c r="K234" s="302">
        <v>0.43310513130294603</v>
      </c>
      <c r="L234" s="302">
        <f t="shared" si="96"/>
        <v>0.56208646666618756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4.1523210312806001E-2</v>
      </c>
      <c r="C235" s="302">
        <v>0.12018224869400801</v>
      </c>
      <c r="D235" s="302">
        <f t="shared" si="94"/>
        <v>0.16170545900681402</v>
      </c>
      <c r="E235" s="303"/>
      <c r="F235" s="302">
        <v>2.9464436496380052E-2</v>
      </c>
      <c r="G235" s="302">
        <v>0.11680994789840403</v>
      </c>
      <c r="H235" s="302">
        <f t="shared" si="95"/>
        <v>0.14627438439478407</v>
      </c>
      <c r="I235" s="303"/>
      <c r="J235" s="302">
        <v>2.9063819396815214E-2</v>
      </c>
      <c r="K235" s="302">
        <v>0.18216116824709477</v>
      </c>
      <c r="L235" s="302">
        <f t="shared" si="96"/>
        <v>0.21122498764390998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0.25629633487344211</v>
      </c>
      <c r="C236" s="302">
        <v>0.16954187810507276</v>
      </c>
      <c r="D236" s="302">
        <f t="shared" si="94"/>
        <v>0.42583821297851487</v>
      </c>
      <c r="E236" s="303"/>
      <c r="F236" s="302">
        <v>0.16498545654626157</v>
      </c>
      <c r="G236" s="302">
        <v>0.12750512692222188</v>
      </c>
      <c r="H236" s="302">
        <f t="shared" si="95"/>
        <v>0.29249058346848344</v>
      </c>
      <c r="I236" s="303"/>
      <c r="J236" s="302">
        <v>0.14387349485334308</v>
      </c>
      <c r="K236" s="302">
        <v>0.14812031004441045</v>
      </c>
      <c r="L236" s="302">
        <f t="shared" si="96"/>
        <v>0.29199380489775351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0.15950538429214572</v>
      </c>
      <c r="C237" s="302">
        <v>2.1022307261273787</v>
      </c>
      <c r="D237" s="302">
        <f t="shared" si="94"/>
        <v>2.2617361104195246</v>
      </c>
      <c r="E237" s="303"/>
      <c r="F237" s="302">
        <v>9.9942988292414367E-2</v>
      </c>
      <c r="G237" s="302">
        <v>1.433372520347552</v>
      </c>
      <c r="H237" s="302">
        <f t="shared" si="95"/>
        <v>1.5333155086399664</v>
      </c>
      <c r="I237" s="303"/>
      <c r="J237" s="302">
        <v>0.17609596202273559</v>
      </c>
      <c r="K237" s="302">
        <v>1.3596052264706779</v>
      </c>
      <c r="L237" s="302">
        <f t="shared" si="96"/>
        <v>1.5357011884934135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0.35243898997115591</v>
      </c>
      <c r="C238" s="302">
        <v>0.4862084359925708</v>
      </c>
      <c r="D238" s="302">
        <f t="shared" si="94"/>
        <v>0.83864742596372666</v>
      </c>
      <c r="E238" s="303"/>
      <c r="F238" s="302">
        <v>0.20722105193780285</v>
      </c>
      <c r="G238" s="302">
        <v>0.32754972129586973</v>
      </c>
      <c r="H238" s="302">
        <f t="shared" si="95"/>
        <v>0.53477077323367261</v>
      </c>
      <c r="I238" s="303"/>
      <c r="J238" s="302">
        <v>0.17679989854106198</v>
      </c>
      <c r="K238" s="302">
        <v>0.19834643663422777</v>
      </c>
      <c r="L238" s="302">
        <f t="shared" si="96"/>
        <v>0.37514633517528972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1.7780000000113536</v>
      </c>
      <c r="C240" s="311">
        <f t="shared" ref="C240:D240" si="97">SUM(C230:C238)</f>
        <v>7.1520000000063826</v>
      </c>
      <c r="D240" s="311">
        <f t="shared" si="97"/>
        <v>8.9300000000177366</v>
      </c>
      <c r="E240" s="311"/>
      <c r="F240" s="311">
        <f t="shared" ref="F240:H240" si="98">SUM(F230:F238)</f>
        <v>1.2960000000059986</v>
      </c>
      <c r="G240" s="311">
        <f t="shared" si="98"/>
        <v>5.5689999999997966</v>
      </c>
      <c r="H240" s="311">
        <f t="shared" si="98"/>
        <v>6.8650000000057947</v>
      </c>
      <c r="I240" s="311"/>
      <c r="J240" s="311">
        <f t="shared" ref="J240:L240" si="99">SUM(J230:J238)</f>
        <v>1.2250000000040582</v>
      </c>
      <c r="K240" s="311">
        <f t="shared" si="99"/>
        <v>5.4720000000343285</v>
      </c>
      <c r="L240" s="311">
        <f t="shared" si="99"/>
        <v>6.6970000000383862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1.1616671937176613E-2</v>
      </c>
      <c r="C247" s="302">
        <v>0.17566437453126377</v>
      </c>
      <c r="D247" s="302">
        <f>SUM(B247:C247)</f>
        <v>0.18728104646844038</v>
      </c>
      <c r="E247" s="303"/>
      <c r="F247" s="302">
        <v>2.0269221446728797E-2</v>
      </c>
      <c r="G247" s="302">
        <v>0.18896080233052459</v>
      </c>
      <c r="H247" s="302">
        <f>SUM(F247:G247)</f>
        <v>0.20923002377725339</v>
      </c>
      <c r="I247" s="303"/>
      <c r="J247" s="302">
        <v>1.9056604654719485E-2</v>
      </c>
      <c r="K247" s="302">
        <v>0.16150082818099903</v>
      </c>
      <c r="L247" s="302">
        <f>SUM(J247:K247)</f>
        <v>0.18055743283571851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1.0358007234342598E-2</v>
      </c>
      <c r="C248" s="302">
        <v>0.22234893114277018</v>
      </c>
      <c r="D248" s="302">
        <f t="shared" ref="D248:D255" si="100">SUM(B248:C248)</f>
        <v>0.23270693837711279</v>
      </c>
      <c r="E248" s="303"/>
      <c r="F248" s="302">
        <v>1.7983807765262479E-2</v>
      </c>
      <c r="G248" s="302">
        <v>0.26203053611867316</v>
      </c>
      <c r="H248" s="302">
        <f t="shared" ref="H248:H255" si="101">SUM(F248:G248)</f>
        <v>0.28001434388393565</v>
      </c>
      <c r="I248" s="303"/>
      <c r="J248" s="302">
        <v>1.7691221805871696E-2</v>
      </c>
      <c r="K248" s="302">
        <v>0.25502177964715383</v>
      </c>
      <c r="L248" s="302">
        <f t="shared" ref="L248:L255" si="102">SUM(J248:K248)</f>
        <v>0.27271300145302552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1.6040591846084615E-2</v>
      </c>
      <c r="C249" s="302">
        <v>0.1576177085914684</v>
      </c>
      <c r="D249" s="302">
        <f t="shared" si="100"/>
        <v>0.17365830043755301</v>
      </c>
      <c r="E249" s="303"/>
      <c r="F249" s="302">
        <v>2.5818986892127929E-2</v>
      </c>
      <c r="G249" s="302">
        <v>0.17741505717331371</v>
      </c>
      <c r="H249" s="302">
        <f t="shared" si="101"/>
        <v>0.20323404406544165</v>
      </c>
      <c r="I249" s="303"/>
      <c r="J249" s="302">
        <v>2.1943449058407095E-2</v>
      </c>
      <c r="K249" s="302">
        <v>0.1494649417804427</v>
      </c>
      <c r="L249" s="302">
        <f t="shared" si="102"/>
        <v>0.17140839083884979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0.14292455311703292</v>
      </c>
      <c r="C250" s="302">
        <v>3.3949552825127467E-2</v>
      </c>
      <c r="D250" s="302">
        <f t="shared" si="100"/>
        <v>0.17687410594216038</v>
      </c>
      <c r="E250" s="303"/>
      <c r="F250" s="302">
        <v>0.18036021424896054</v>
      </c>
      <c r="G250" s="302">
        <v>3.8708881798000423E-2</v>
      </c>
      <c r="H250" s="302">
        <f t="shared" si="101"/>
        <v>0.21906909604696095</v>
      </c>
      <c r="I250" s="303"/>
      <c r="J250" s="302">
        <v>0.1329097723976701</v>
      </c>
      <c r="K250" s="302">
        <v>3.0297874440165514E-2</v>
      </c>
      <c r="L250" s="302">
        <f t="shared" si="102"/>
        <v>0.16320764683783562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1.9810434514602043E-3</v>
      </c>
      <c r="C251" s="302">
        <v>0.50710896483431167</v>
      </c>
      <c r="D251" s="302">
        <f t="shared" si="100"/>
        <v>0.50909000828577189</v>
      </c>
      <c r="E251" s="303"/>
      <c r="F251" s="302">
        <v>3.7638514456466471E-3</v>
      </c>
      <c r="G251" s="302">
        <v>0.41323629533626749</v>
      </c>
      <c r="H251" s="302">
        <f t="shared" si="101"/>
        <v>0.41700014678191416</v>
      </c>
      <c r="I251" s="303"/>
      <c r="J251" s="302">
        <v>6.8108327930601715E-3</v>
      </c>
      <c r="K251" s="302">
        <v>0.30918770093341674</v>
      </c>
      <c r="L251" s="302">
        <f t="shared" si="102"/>
        <v>0.3159985337264769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6.0559359083276719E-3</v>
      </c>
      <c r="C252" s="302">
        <v>3.391143043853017E-2</v>
      </c>
      <c r="D252" s="302">
        <f t="shared" si="100"/>
        <v>3.9967366346857838E-2</v>
      </c>
      <c r="E252" s="303"/>
      <c r="F252" s="302">
        <v>7.8147363111255898E-3</v>
      </c>
      <c r="G252" s="302">
        <v>3.769662261841232E-2</v>
      </c>
      <c r="H252" s="302">
        <f t="shared" si="101"/>
        <v>4.5511358929537907E-2</v>
      </c>
      <c r="I252" s="303"/>
      <c r="J252" s="302">
        <v>7.7664718006841644E-3</v>
      </c>
      <c r="K252" s="302">
        <v>4.3817656036922399E-2</v>
      </c>
      <c r="L252" s="302">
        <f t="shared" si="102"/>
        <v>5.1584127837606561E-2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5.8348828931141569E-3</v>
      </c>
      <c r="C253" s="302">
        <v>1.1674959234077315E-2</v>
      </c>
      <c r="D253" s="302">
        <f t="shared" si="100"/>
        <v>1.750984212719147E-2</v>
      </c>
      <c r="E253" s="303"/>
      <c r="F253" s="302">
        <v>9.5637110274376762E-3</v>
      </c>
      <c r="G253" s="302">
        <v>1.2745276605292549E-2</v>
      </c>
      <c r="H253" s="302">
        <f t="shared" si="101"/>
        <v>2.2308987632730225E-2</v>
      </c>
      <c r="I253" s="303"/>
      <c r="J253" s="302">
        <v>9.8129693170761079E-3</v>
      </c>
      <c r="K253" s="302">
        <v>1.3341647396883318E-2</v>
      </c>
      <c r="L253" s="302">
        <f t="shared" si="102"/>
        <v>2.3154616713959426E-2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3.6815798684462303E-2</v>
      </c>
      <c r="C254" s="302">
        <v>0.25683188702869331</v>
      </c>
      <c r="D254" s="302">
        <f t="shared" si="100"/>
        <v>0.29364768571315558</v>
      </c>
      <c r="E254" s="303"/>
      <c r="F254" s="302">
        <v>4.4046498952117742E-2</v>
      </c>
      <c r="G254" s="302">
        <v>0.2045150482527951</v>
      </c>
      <c r="H254" s="302">
        <f t="shared" si="101"/>
        <v>0.24856154720491283</v>
      </c>
      <c r="I254" s="303"/>
      <c r="J254" s="302">
        <v>7.3500539647500238E-2</v>
      </c>
      <c r="K254" s="302">
        <v>0.19513677533860332</v>
      </c>
      <c r="L254" s="302">
        <f t="shared" si="102"/>
        <v>0.26863731498610355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1.3372514927701685E-2</v>
      </c>
      <c r="C255" s="302">
        <v>7.1892191376521891E-2</v>
      </c>
      <c r="D255" s="302">
        <f t="shared" si="100"/>
        <v>8.5264706304223573E-2</v>
      </c>
      <c r="E255" s="303"/>
      <c r="F255" s="302">
        <v>1.9378971912939202E-2</v>
      </c>
      <c r="G255" s="302">
        <v>5.7691479767719413E-2</v>
      </c>
      <c r="H255" s="302">
        <f t="shared" si="101"/>
        <v>7.7070451680658611E-2</v>
      </c>
      <c r="I255" s="303"/>
      <c r="J255" s="302">
        <v>1.7508138525059998E-2</v>
      </c>
      <c r="K255" s="302">
        <v>3.5230796256120862E-2</v>
      </c>
      <c r="L255" s="302">
        <f t="shared" si="102"/>
        <v>5.2738934781180857E-2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0.24499999999970276</v>
      </c>
      <c r="C257" s="311">
        <f t="shared" ref="C257:D257" si="103">SUM(C247:C255)</f>
        <v>1.4710000000027641</v>
      </c>
      <c r="D257" s="311">
        <f t="shared" si="103"/>
        <v>1.7160000000024669</v>
      </c>
      <c r="E257" s="311"/>
      <c r="F257" s="311">
        <f t="shared" ref="F257:H257" si="104">SUM(F247:F255)</f>
        <v>0.32900000000234664</v>
      </c>
      <c r="G257" s="311">
        <f t="shared" si="104"/>
        <v>1.3930000000009988</v>
      </c>
      <c r="H257" s="311">
        <f t="shared" si="104"/>
        <v>1.7220000000033455</v>
      </c>
      <c r="I257" s="311"/>
      <c r="J257" s="311">
        <f t="shared" ref="J257:L257" si="105">SUM(J247:J255)</f>
        <v>0.30700000000004907</v>
      </c>
      <c r="K257" s="311">
        <f t="shared" si="105"/>
        <v>1.1930000000107079</v>
      </c>
      <c r="L257" s="311">
        <f t="shared" si="105"/>
        <v>1.500000000010757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0.8662857144913676</v>
      </c>
      <c r="C264" s="302">
        <v>5.1633706926593677</v>
      </c>
      <c r="D264" s="302">
        <f>SUM(B264:C264)</f>
        <v>6.0296564071507355</v>
      </c>
      <c r="E264" s="303"/>
      <c r="F264" s="302">
        <v>1.0007648545919989</v>
      </c>
      <c r="G264" s="302">
        <v>4.1934680634240866</v>
      </c>
      <c r="H264" s="302">
        <f>SUM(F264:G264)</f>
        <v>5.1942329180160858</v>
      </c>
      <c r="I264" s="303"/>
      <c r="J264" s="302">
        <v>1.0212761159052661</v>
      </c>
      <c r="K264" s="302">
        <v>3.721772401109964</v>
      </c>
      <c r="L264" s="302">
        <f>SUM(J264:K264)</f>
        <v>4.7430485170152306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0.85481185614830524</v>
      </c>
      <c r="C265" s="302">
        <v>5.3913781785429782</v>
      </c>
      <c r="D265" s="302">
        <f t="shared" ref="D265:D272" si="106">SUM(B265:C265)</f>
        <v>6.2461900346912831</v>
      </c>
      <c r="E265" s="303"/>
      <c r="F265" s="302">
        <v>0.86980617522722936</v>
      </c>
      <c r="G265" s="302">
        <v>4.7762119521724129</v>
      </c>
      <c r="H265" s="302">
        <f t="shared" ref="H265:H272" si="107">SUM(F265:G265)</f>
        <v>5.6460181273996426</v>
      </c>
      <c r="I265" s="303"/>
      <c r="J265" s="302">
        <v>0.90588505667375308</v>
      </c>
      <c r="K265" s="302">
        <v>4.837717673957262</v>
      </c>
      <c r="L265" s="302">
        <f t="shared" ref="L265:L272" si="108">SUM(J265:K265)</f>
        <v>5.7436027306310153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0.89915746113992012</v>
      </c>
      <c r="C266" s="302">
        <v>4.9130284028219755</v>
      </c>
      <c r="D266" s="302">
        <f t="shared" si="106"/>
        <v>5.8121858639618953</v>
      </c>
      <c r="E266" s="303"/>
      <c r="F266" s="302">
        <v>0.78604953069327366</v>
      </c>
      <c r="G266" s="302">
        <v>4.09949820081619</v>
      </c>
      <c r="H266" s="302">
        <f t="shared" si="107"/>
        <v>4.8855477315094635</v>
      </c>
      <c r="I266" s="303"/>
      <c r="J266" s="302">
        <v>0.72303886890494917</v>
      </c>
      <c r="K266" s="302">
        <v>3.4887283177991448</v>
      </c>
      <c r="L266" s="302">
        <f t="shared" si="108"/>
        <v>4.211767186704094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2.1241609440025955</v>
      </c>
      <c r="C267" s="302">
        <v>0.88264252194846249</v>
      </c>
      <c r="D267" s="302">
        <f t="shared" si="106"/>
        <v>3.0068034659510579</v>
      </c>
      <c r="E267" s="303"/>
      <c r="F267" s="302">
        <v>1.9906605767162997</v>
      </c>
      <c r="G267" s="302">
        <v>0.72521170410659064</v>
      </c>
      <c r="H267" s="302">
        <f t="shared" si="107"/>
        <v>2.7158722808228903</v>
      </c>
      <c r="I267" s="303"/>
      <c r="J267" s="302">
        <v>1.3283248939878749</v>
      </c>
      <c r="K267" s="302">
        <v>0.65564882800206115</v>
      </c>
      <c r="L267" s="302">
        <f t="shared" si="108"/>
        <v>1.983973721989936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0.256737078849264</v>
      </c>
      <c r="C268" s="302">
        <v>11.537424928185111</v>
      </c>
      <c r="D268" s="302">
        <f t="shared" si="106"/>
        <v>11.794162007034375</v>
      </c>
      <c r="E268" s="303"/>
      <c r="F268" s="302">
        <v>0.23362290409561695</v>
      </c>
      <c r="G268" s="302">
        <v>6.839847732061231</v>
      </c>
      <c r="H268" s="302">
        <f t="shared" si="107"/>
        <v>7.0734706361568476</v>
      </c>
      <c r="I268" s="303"/>
      <c r="J268" s="302">
        <v>0.52330286383973168</v>
      </c>
      <c r="K268" s="302">
        <v>4.7834971882592976</v>
      </c>
      <c r="L268" s="302">
        <f t="shared" si="108"/>
        <v>5.3068000520990291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0.21123889541540142</v>
      </c>
      <c r="C269" s="302">
        <v>0.4185091323925817</v>
      </c>
      <c r="D269" s="302">
        <f t="shared" si="106"/>
        <v>0.62974802780798311</v>
      </c>
      <c r="E269" s="303"/>
      <c r="F269" s="302">
        <v>0.16125449756997176</v>
      </c>
      <c r="G269" s="302">
        <v>0.3432436420475839</v>
      </c>
      <c r="H269" s="302">
        <f t="shared" si="107"/>
        <v>0.50449813961755563</v>
      </c>
      <c r="I269" s="303"/>
      <c r="J269" s="302">
        <v>0.15433328735825838</v>
      </c>
      <c r="K269" s="302">
        <v>0.45245665581004552</v>
      </c>
      <c r="L269" s="302">
        <f t="shared" si="108"/>
        <v>0.60678994316830392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0.32162279409354894</v>
      </c>
      <c r="C270" s="302">
        <v>0.36883080816657327</v>
      </c>
      <c r="D270" s="302">
        <f t="shared" si="106"/>
        <v>0.6904536022601222</v>
      </c>
      <c r="E270" s="303"/>
      <c r="F270" s="302">
        <v>0.26432724767851468</v>
      </c>
      <c r="G270" s="302">
        <v>0.26021043951600525</v>
      </c>
      <c r="H270" s="302">
        <f t="shared" si="107"/>
        <v>0.52453768719451999</v>
      </c>
      <c r="I270" s="303"/>
      <c r="J270" s="302">
        <v>0.27929051423226048</v>
      </c>
      <c r="K270" s="302">
        <v>0.27855745365159285</v>
      </c>
      <c r="L270" s="302">
        <f t="shared" si="108"/>
        <v>0.55784796788385327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0.42711446444886825</v>
      </c>
      <c r="C271" s="302">
        <v>2.7684610613283174</v>
      </c>
      <c r="D271" s="302">
        <f t="shared" si="106"/>
        <v>3.1955755257771856</v>
      </c>
      <c r="E271" s="303"/>
      <c r="F271" s="302">
        <v>0.24347443971818752</v>
      </c>
      <c r="G271" s="302">
        <v>1.6168477416230893</v>
      </c>
      <c r="H271" s="302">
        <f t="shared" si="107"/>
        <v>1.8603221813412769</v>
      </c>
      <c r="I271" s="303"/>
      <c r="J271" s="302">
        <v>0.26720372997545361</v>
      </c>
      <c r="K271" s="302">
        <v>1.3260820552631611</v>
      </c>
      <c r="L271" s="302">
        <f t="shared" si="108"/>
        <v>1.5932857852386149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0.48887079139530748</v>
      </c>
      <c r="C272" s="302">
        <v>1.0583542739405969</v>
      </c>
      <c r="D272" s="302">
        <f t="shared" si="106"/>
        <v>1.5472250653359043</v>
      </c>
      <c r="E272" s="303"/>
      <c r="F272" s="302">
        <v>0.39903977371747895</v>
      </c>
      <c r="G272" s="302">
        <v>0.60446052421038021</v>
      </c>
      <c r="H272" s="302">
        <f t="shared" si="107"/>
        <v>1.0035002979278591</v>
      </c>
      <c r="I272" s="303"/>
      <c r="J272" s="302">
        <v>0.31534466913240011</v>
      </c>
      <c r="K272" s="302">
        <v>0.3375394262046979</v>
      </c>
      <c r="L272" s="302">
        <f t="shared" si="108"/>
        <v>0.65288409533709801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6.4499999999845787</v>
      </c>
      <c r="C274" s="311">
        <f t="shared" ref="C274:D274" si="109">SUM(C264:C272)</f>
        <v>32.501999999985962</v>
      </c>
      <c r="D274" s="311">
        <f t="shared" si="109"/>
        <v>38.951999999970539</v>
      </c>
      <c r="E274" s="311"/>
      <c r="F274" s="311">
        <f t="shared" ref="F274:H274" si="110">SUM(F264:F272)</f>
        <v>5.9490000000085708</v>
      </c>
      <c r="G274" s="311">
        <f t="shared" si="110"/>
        <v>23.458999999977568</v>
      </c>
      <c r="H274" s="311">
        <f t="shared" si="110"/>
        <v>29.407999999986146</v>
      </c>
      <c r="I274" s="311"/>
      <c r="J274" s="311">
        <f t="shared" ref="J274:L274" si="111">SUM(J264:J272)</f>
        <v>5.5180000000099474</v>
      </c>
      <c r="K274" s="311">
        <f t="shared" si="111"/>
        <v>19.882000000057229</v>
      </c>
      <c r="L274" s="311">
        <f t="shared" si="111"/>
        <v>25.400000000067173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0.79826787299213831</v>
      </c>
      <c r="C281" s="302">
        <v>3.429889143397252</v>
      </c>
      <c r="D281" s="302">
        <f>SUM(B281:C281)</f>
        <v>4.2281570163893907</v>
      </c>
      <c r="E281" s="303"/>
      <c r="F281" s="302">
        <v>1.1982650499012111</v>
      </c>
      <c r="G281" s="302">
        <v>4.7912156413705054</v>
      </c>
      <c r="H281" s="302">
        <f>SUM(F281:G281)</f>
        <v>5.9894806912717167</v>
      </c>
      <c r="I281" s="303"/>
      <c r="J281" s="302">
        <v>0.619314260508391</v>
      </c>
      <c r="K281" s="302">
        <v>2.7668755425435321</v>
      </c>
      <c r="L281" s="302">
        <f>SUM(J281:K281)</f>
        <v>3.3861898030519231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1.3330323409348837</v>
      </c>
      <c r="C282" s="302">
        <v>5.7998378009209484</v>
      </c>
      <c r="D282" s="302">
        <f t="shared" ref="D282:D289" si="112">SUM(B282:C282)</f>
        <v>7.1328701418558325</v>
      </c>
      <c r="E282" s="303"/>
      <c r="F282" s="302">
        <v>2.1899187102092288</v>
      </c>
      <c r="G282" s="302">
        <v>9.1407260888289947</v>
      </c>
      <c r="H282" s="302">
        <f t="shared" ref="H282:H289" si="113">SUM(F282:G282)</f>
        <v>11.330644799038224</v>
      </c>
      <c r="I282" s="303"/>
      <c r="J282" s="302">
        <v>1.1783852294538868</v>
      </c>
      <c r="K282" s="302">
        <v>5.9136675744945899</v>
      </c>
      <c r="L282" s="302">
        <f t="shared" ref="L282:L289" si="114">SUM(J282:K282)</f>
        <v>7.0920528039484765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1.2658285058804331</v>
      </c>
      <c r="C283" s="302">
        <v>3.0133795846811355</v>
      </c>
      <c r="D283" s="302">
        <f t="shared" si="112"/>
        <v>4.2792080905615686</v>
      </c>
      <c r="E283" s="303"/>
      <c r="F283" s="302">
        <v>1.8023365963826565</v>
      </c>
      <c r="G283" s="302">
        <v>4.4328823195412559</v>
      </c>
      <c r="H283" s="302">
        <f t="shared" si="113"/>
        <v>6.2352189159239124</v>
      </c>
      <c r="I283" s="303"/>
      <c r="J283" s="302">
        <v>0.91367157445225777</v>
      </c>
      <c r="K283" s="302">
        <v>2.4062460667437624</v>
      </c>
      <c r="L283" s="302">
        <f t="shared" si="114"/>
        <v>3.3199176411960201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1.4167196230152856</v>
      </c>
      <c r="C284" s="302">
        <v>0.49333713142685293</v>
      </c>
      <c r="D284" s="302">
        <f t="shared" si="112"/>
        <v>1.9100567544421385</v>
      </c>
      <c r="E284" s="303"/>
      <c r="F284" s="302">
        <v>1.7672451142231285</v>
      </c>
      <c r="G284" s="302">
        <v>0.69631937961595292</v>
      </c>
      <c r="H284" s="302">
        <f t="shared" si="113"/>
        <v>2.4635644938390815</v>
      </c>
      <c r="I284" s="303"/>
      <c r="J284" s="302">
        <v>0.60630036328206105</v>
      </c>
      <c r="K284" s="302">
        <v>0.44456201677890916</v>
      </c>
      <c r="L284" s="302">
        <f t="shared" si="114"/>
        <v>1.0508623800609702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0.26974716685396821</v>
      </c>
      <c r="C285" s="302">
        <v>2.7584253382244444</v>
      </c>
      <c r="D285" s="302">
        <f t="shared" si="112"/>
        <v>3.0281725050784125</v>
      </c>
      <c r="E285" s="303"/>
      <c r="F285" s="302">
        <v>0.35712268076138493</v>
      </c>
      <c r="G285" s="302">
        <v>2.7421742105200848</v>
      </c>
      <c r="H285" s="302">
        <f t="shared" si="113"/>
        <v>3.0992968912814698</v>
      </c>
      <c r="I285" s="303"/>
      <c r="J285" s="302">
        <v>0.25885879997032246</v>
      </c>
      <c r="K285" s="302">
        <v>1.2405579513445193</v>
      </c>
      <c r="L285" s="302">
        <f t="shared" si="114"/>
        <v>1.4994167513148418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0.1717149992084675</v>
      </c>
      <c r="C286" s="302">
        <v>8.535781329041571E-2</v>
      </c>
      <c r="D286" s="302">
        <f t="shared" si="112"/>
        <v>0.2570728124988832</v>
      </c>
      <c r="E286" s="303"/>
      <c r="F286" s="302">
        <v>0.21661715014010843</v>
      </c>
      <c r="G286" s="302">
        <v>0.10809693181658181</v>
      </c>
      <c r="H286" s="302">
        <f t="shared" si="113"/>
        <v>0.32471408195669027</v>
      </c>
      <c r="I286" s="303"/>
      <c r="J286" s="302">
        <v>9.1356706845147767E-2</v>
      </c>
      <c r="K286" s="302">
        <v>7.6778835254174449E-2</v>
      </c>
      <c r="L286" s="302">
        <f t="shared" si="114"/>
        <v>0.16813554209932222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0.36399721551395198</v>
      </c>
      <c r="C287" s="302">
        <v>0.38684209432062289</v>
      </c>
      <c r="D287" s="302">
        <f t="shared" si="112"/>
        <v>0.75083930983457492</v>
      </c>
      <c r="E287" s="303"/>
      <c r="F287" s="302">
        <v>0.46586747638344095</v>
      </c>
      <c r="G287" s="302">
        <v>0.47801902309467598</v>
      </c>
      <c r="H287" s="302">
        <f t="shared" si="113"/>
        <v>0.94388649947811687</v>
      </c>
      <c r="I287" s="303"/>
      <c r="J287" s="302">
        <v>0.23930810639048752</v>
      </c>
      <c r="K287" s="302">
        <v>0.37344706330271188</v>
      </c>
      <c r="L287" s="302">
        <f t="shared" si="114"/>
        <v>0.61275516969319943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0.58420840038478949</v>
      </c>
      <c r="C288" s="302">
        <v>0.73909439944633093</v>
      </c>
      <c r="D288" s="302">
        <f t="shared" si="112"/>
        <v>1.3233027998311204</v>
      </c>
      <c r="E288" s="303"/>
      <c r="F288" s="302">
        <v>0.59427395257696636</v>
      </c>
      <c r="G288" s="302">
        <v>0.73586364139309368</v>
      </c>
      <c r="H288" s="302">
        <f t="shared" si="113"/>
        <v>1.3301375939700599</v>
      </c>
      <c r="I288" s="303"/>
      <c r="J288" s="302">
        <v>0.33124459615594154</v>
      </c>
      <c r="K288" s="302">
        <v>0.41896924476875436</v>
      </c>
      <c r="L288" s="302">
        <f t="shared" si="114"/>
        <v>0.7502138409246959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0.2444838751830764</v>
      </c>
      <c r="C289" s="302">
        <v>0.40383669422788071</v>
      </c>
      <c r="D289" s="302">
        <f t="shared" si="112"/>
        <v>0.64832056941095706</v>
      </c>
      <c r="E289" s="303"/>
      <c r="F289" s="302">
        <v>0.25535326937361247</v>
      </c>
      <c r="G289" s="302">
        <v>0.37770276377133871</v>
      </c>
      <c r="H289" s="302">
        <f t="shared" si="113"/>
        <v>0.63305603314495118</v>
      </c>
      <c r="I289" s="303"/>
      <c r="J289" s="302">
        <v>0.10456036294221303</v>
      </c>
      <c r="K289" s="302">
        <v>0.151895704797154</v>
      </c>
      <c r="L289" s="302">
        <f t="shared" si="114"/>
        <v>0.25645606773936702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6.4479999999669948</v>
      </c>
      <c r="C291" s="311">
        <f t="shared" ref="C291:D291" si="115">SUM(C281:C289)</f>
        <v>17.109999999935884</v>
      </c>
      <c r="D291" s="311">
        <f t="shared" si="115"/>
        <v>23.557999999902876</v>
      </c>
      <c r="E291" s="311"/>
      <c r="F291" s="311">
        <f t="shared" ref="F291:H291" si="116">SUM(F281:F289)</f>
        <v>8.8469999999517377</v>
      </c>
      <c r="G291" s="311">
        <f t="shared" si="116"/>
        <v>23.502999999952486</v>
      </c>
      <c r="H291" s="311">
        <f t="shared" si="116"/>
        <v>32.349999999904227</v>
      </c>
      <c r="I291" s="311"/>
      <c r="J291" s="311">
        <f t="shared" ref="J291:L291" si="117">SUM(J281:J289)</f>
        <v>4.3430000000007096</v>
      </c>
      <c r="K291" s="311">
        <f t="shared" si="117"/>
        <v>13.793000000028105</v>
      </c>
      <c r="L291" s="311">
        <f t="shared" si="117"/>
        <v>18.136000000028819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0.40959415225736384</v>
      </c>
      <c r="C298" s="302">
        <v>1.9188221756928616</v>
      </c>
      <c r="D298" s="302">
        <f>SUM(B298:C298)</f>
        <v>2.3284163279502255</v>
      </c>
      <c r="E298" s="303"/>
      <c r="F298" s="302">
        <v>0.6070181481752579</v>
      </c>
      <c r="G298" s="302">
        <v>2.0591517554730445</v>
      </c>
      <c r="H298" s="302">
        <f>SUM(F298:G298)</f>
        <v>2.6661699036483024</v>
      </c>
      <c r="I298" s="303"/>
      <c r="J298" s="302">
        <v>0.57763413618261839</v>
      </c>
      <c r="K298" s="302">
        <v>1.6130834357470671</v>
      </c>
      <c r="L298" s="302">
        <f>SUM(J298:K298)</f>
        <v>2.1907175719296856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0.5220773096544572</v>
      </c>
      <c r="C299" s="302">
        <v>2.0583480236395082</v>
      </c>
      <c r="D299" s="302">
        <f t="shared" ref="D299:D306" si="118">SUM(B299:C299)</f>
        <v>2.5804253332939653</v>
      </c>
      <c r="E299" s="303"/>
      <c r="F299" s="302">
        <v>0.68419831731086311</v>
      </c>
      <c r="G299" s="302">
        <v>2.4881005759767287</v>
      </c>
      <c r="H299" s="302">
        <f t="shared" ref="H299:H306" si="119">SUM(F299:G299)</f>
        <v>3.172298893287592</v>
      </c>
      <c r="I299" s="303"/>
      <c r="J299" s="302">
        <v>0.68711566191403028</v>
      </c>
      <c r="K299" s="302">
        <v>2.1489878724450993</v>
      </c>
      <c r="L299" s="302">
        <f t="shared" ref="L299:L306" si="120">SUM(J299:K299)</f>
        <v>2.8361035343591294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0.5642945654026178</v>
      </c>
      <c r="C300" s="302">
        <v>1.3926425300050536</v>
      </c>
      <c r="D300" s="302">
        <f t="shared" si="118"/>
        <v>1.9569370954076715</v>
      </c>
      <c r="E300" s="303"/>
      <c r="F300" s="302">
        <v>0.64336765396868167</v>
      </c>
      <c r="G300" s="302">
        <v>1.5676425960736029</v>
      </c>
      <c r="H300" s="302">
        <f t="shared" si="119"/>
        <v>2.2110102500422846</v>
      </c>
      <c r="I300" s="303"/>
      <c r="J300" s="302">
        <v>0.60816578916666508</v>
      </c>
      <c r="K300" s="302">
        <v>1.0921855919290027</v>
      </c>
      <c r="L300" s="302">
        <f t="shared" si="120"/>
        <v>1.7003513810956679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0.97823746350200935</v>
      </c>
      <c r="C301" s="302">
        <v>0.2470505948949594</v>
      </c>
      <c r="D301" s="302">
        <f t="shared" si="118"/>
        <v>1.2252880583969687</v>
      </c>
      <c r="E301" s="303"/>
      <c r="F301" s="302">
        <v>0.90781971276162077</v>
      </c>
      <c r="G301" s="302">
        <v>0.26964233181344349</v>
      </c>
      <c r="H301" s="302">
        <f t="shared" si="119"/>
        <v>1.1774620445750643</v>
      </c>
      <c r="I301" s="303"/>
      <c r="J301" s="302">
        <v>0.58398296884707801</v>
      </c>
      <c r="K301" s="302">
        <v>0.23516978891349236</v>
      </c>
      <c r="L301" s="302">
        <f t="shared" si="120"/>
        <v>0.81915275776057039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0.11687607674178052</v>
      </c>
      <c r="C302" s="302">
        <v>2.1144696109868497</v>
      </c>
      <c r="D302" s="302">
        <f t="shared" si="118"/>
        <v>2.2313456877286302</v>
      </c>
      <c r="E302" s="303"/>
      <c r="F302" s="302">
        <v>0.13085187377668223</v>
      </c>
      <c r="G302" s="302">
        <v>1.6133912821486143</v>
      </c>
      <c r="H302" s="302">
        <f t="shared" si="119"/>
        <v>1.7442431559252964</v>
      </c>
      <c r="I302" s="303"/>
      <c r="J302" s="302">
        <v>0.21695400752962851</v>
      </c>
      <c r="K302" s="302">
        <v>1.0234564828854376</v>
      </c>
      <c r="L302" s="302">
        <f t="shared" si="120"/>
        <v>1.2404104904150661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0.35895840740472323</v>
      </c>
      <c r="C303" s="302">
        <v>6.6767411249375283E-2</v>
      </c>
      <c r="D303" s="302">
        <f t="shared" si="118"/>
        <v>0.42572581865409853</v>
      </c>
      <c r="E303" s="303"/>
      <c r="F303" s="302">
        <v>0.32518640697241941</v>
      </c>
      <c r="G303" s="302">
        <v>6.955145214600067E-2</v>
      </c>
      <c r="H303" s="302">
        <f t="shared" si="119"/>
        <v>0.39473785911842008</v>
      </c>
      <c r="I303" s="303"/>
      <c r="J303" s="302">
        <v>0.28478290586839017</v>
      </c>
      <c r="K303" s="302">
        <v>7.1844414695362319E-2</v>
      </c>
      <c r="L303" s="302">
        <f t="shared" si="120"/>
        <v>0.35662732056375246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0.18513658097154279</v>
      </c>
      <c r="C304" s="302">
        <v>0.27716339813488555</v>
      </c>
      <c r="D304" s="302">
        <f t="shared" si="118"/>
        <v>0.46229997910642834</v>
      </c>
      <c r="E304" s="303"/>
      <c r="F304" s="302">
        <v>0.17902134043932899</v>
      </c>
      <c r="G304" s="302">
        <v>0.25315572532413888</v>
      </c>
      <c r="H304" s="302">
        <f t="shared" si="119"/>
        <v>0.43217706576346787</v>
      </c>
      <c r="I304" s="303"/>
      <c r="J304" s="302">
        <v>0.16260477711131549</v>
      </c>
      <c r="K304" s="302">
        <v>0.24050656631531467</v>
      </c>
      <c r="L304" s="302">
        <f t="shared" si="120"/>
        <v>0.40311134342663013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0.2615812819932351</v>
      </c>
      <c r="C305" s="302">
        <v>0.88029166842935369</v>
      </c>
      <c r="D305" s="302">
        <f t="shared" si="118"/>
        <v>1.1418729504225889</v>
      </c>
      <c r="E305" s="303"/>
      <c r="F305" s="302">
        <v>0.2219972512791992</v>
      </c>
      <c r="G305" s="302">
        <v>0.65433197109274865</v>
      </c>
      <c r="H305" s="302">
        <f t="shared" si="119"/>
        <v>0.87632922237194788</v>
      </c>
      <c r="I305" s="303"/>
      <c r="J305" s="302">
        <v>0.15283162185308277</v>
      </c>
      <c r="K305" s="302">
        <v>0.50523558320653561</v>
      </c>
      <c r="L305" s="302">
        <f t="shared" si="120"/>
        <v>0.65806720505961835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0.16624416206138959</v>
      </c>
      <c r="C306" s="302">
        <v>0.3994445869405559</v>
      </c>
      <c r="D306" s="302">
        <f t="shared" si="118"/>
        <v>0.56568874900194555</v>
      </c>
      <c r="E306" s="303"/>
      <c r="F306" s="302">
        <v>0.12953929529489977</v>
      </c>
      <c r="G306" s="302">
        <v>0.29403230993459611</v>
      </c>
      <c r="H306" s="302">
        <f t="shared" si="119"/>
        <v>0.42357160522949588</v>
      </c>
      <c r="I306" s="303"/>
      <c r="J306" s="302">
        <v>8.6928131525395316E-2</v>
      </c>
      <c r="K306" s="302">
        <v>0.15053026389618895</v>
      </c>
      <c r="L306" s="302">
        <f t="shared" si="120"/>
        <v>0.23745839542158426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3.5629999999891191</v>
      </c>
      <c r="C308" s="311">
        <f t="shared" ref="C308:D308" si="121">SUM(C298:C306)</f>
        <v>9.3549999999734048</v>
      </c>
      <c r="D308" s="311">
        <f t="shared" si="121"/>
        <v>12.917999999962522</v>
      </c>
      <c r="E308" s="311"/>
      <c r="F308" s="311">
        <f t="shared" ref="F308:H308" si="122">SUM(F298:F306)</f>
        <v>3.8289999999789535</v>
      </c>
      <c r="G308" s="311">
        <f t="shared" si="122"/>
        <v>9.2689999999829187</v>
      </c>
      <c r="H308" s="311">
        <f t="shared" si="122"/>
        <v>13.097999999961871</v>
      </c>
      <c r="I308" s="311"/>
      <c r="J308" s="311">
        <f t="shared" ref="J308:L308" si="123">SUM(J298:J306)</f>
        <v>3.3609999999982039</v>
      </c>
      <c r="K308" s="311">
        <f t="shared" si="123"/>
        <v>7.0810000000335007</v>
      </c>
      <c r="L308" s="311">
        <f t="shared" si="123"/>
        <v>10.442000000031705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0.57053794554107129</v>
      </c>
      <c r="C315" s="302">
        <v>3.6241758102806432</v>
      </c>
      <c r="D315" s="302">
        <f>SUM(B315:C315)</f>
        <v>4.1947137558217147</v>
      </c>
      <c r="E315" s="303"/>
      <c r="F315" s="302">
        <v>0.75566383635667456</v>
      </c>
      <c r="G315" s="302">
        <v>3.8476393796649107</v>
      </c>
      <c r="H315" s="302">
        <f>SUM(F315:G315)</f>
        <v>4.603303216021585</v>
      </c>
      <c r="I315" s="303"/>
      <c r="J315" s="302">
        <v>0.77402017075671858</v>
      </c>
      <c r="K315" s="302">
        <v>3.8548429297538678</v>
      </c>
      <c r="L315" s="302">
        <f>SUM(J315:K315)</f>
        <v>4.6288631005105865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0.58180385721026651</v>
      </c>
      <c r="C316" s="302">
        <v>4.2984646537717683</v>
      </c>
      <c r="D316" s="302">
        <f t="shared" ref="D316:D323" si="124">SUM(B316:C316)</f>
        <v>4.8802685109820345</v>
      </c>
      <c r="E316" s="303"/>
      <c r="F316" s="302">
        <v>0.79086252806652135</v>
      </c>
      <c r="G316" s="302">
        <v>5.0534871590967727</v>
      </c>
      <c r="H316" s="302">
        <f t="shared" ref="H316:H323" si="125">SUM(F316:G316)</f>
        <v>5.8443496871632945</v>
      </c>
      <c r="I316" s="303"/>
      <c r="J316" s="302">
        <v>0.84198421493234843</v>
      </c>
      <c r="K316" s="302">
        <v>5.4998645077017709</v>
      </c>
      <c r="L316" s="302">
        <f t="shared" ref="L316:L323" si="126">SUM(J316:K316)</f>
        <v>6.3418487226341194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0.65622746247213937</v>
      </c>
      <c r="C317" s="302">
        <v>2.5116397812376174</v>
      </c>
      <c r="D317" s="302">
        <f t="shared" si="124"/>
        <v>3.1678672437097566</v>
      </c>
      <c r="E317" s="303"/>
      <c r="F317" s="302">
        <v>0.76502722376706267</v>
      </c>
      <c r="G317" s="302">
        <v>2.786649053105291</v>
      </c>
      <c r="H317" s="302">
        <f t="shared" si="125"/>
        <v>3.5516762768723535</v>
      </c>
      <c r="I317" s="303"/>
      <c r="J317" s="302">
        <v>0.77239214446411886</v>
      </c>
      <c r="K317" s="302">
        <v>2.4848272702553906</v>
      </c>
      <c r="L317" s="302">
        <f t="shared" si="126"/>
        <v>3.2572194147195095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1.1821313334955108</v>
      </c>
      <c r="C318" s="302">
        <v>0.58173796129185706</v>
      </c>
      <c r="D318" s="302">
        <f t="shared" si="124"/>
        <v>1.763869294787368</v>
      </c>
      <c r="E318" s="303"/>
      <c r="F318" s="302">
        <v>1.2429181804948746</v>
      </c>
      <c r="G318" s="302">
        <v>0.61542757803175541</v>
      </c>
      <c r="H318" s="302">
        <f t="shared" si="125"/>
        <v>1.8583457585266299</v>
      </c>
      <c r="I318" s="303"/>
      <c r="J318" s="302">
        <v>0.85288817864834088</v>
      </c>
      <c r="K318" s="302">
        <v>0.66520491266288828</v>
      </c>
      <c r="L318" s="302">
        <f t="shared" si="126"/>
        <v>1.5180930913112292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0.12034013267532266</v>
      </c>
      <c r="C319" s="302">
        <v>4.6511178730677472</v>
      </c>
      <c r="D319" s="302">
        <f t="shared" si="124"/>
        <v>4.77145800574307</v>
      </c>
      <c r="E319" s="303"/>
      <c r="F319" s="302">
        <v>0.13193710062799049</v>
      </c>
      <c r="G319" s="302">
        <v>3.5232061014740892</v>
      </c>
      <c r="H319" s="302">
        <f t="shared" si="125"/>
        <v>3.6551432021020798</v>
      </c>
      <c r="I319" s="303"/>
      <c r="J319" s="302">
        <v>0.23138792496391253</v>
      </c>
      <c r="K319" s="302">
        <v>2.8047074013667999</v>
      </c>
      <c r="L319" s="302">
        <f t="shared" si="126"/>
        <v>3.0360953263307122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0.45059784923309271</v>
      </c>
      <c r="C320" s="302">
        <v>4.1893562794844047E-2</v>
      </c>
      <c r="D320" s="302">
        <f t="shared" si="124"/>
        <v>0.49249141202793678</v>
      </c>
      <c r="E320" s="303"/>
      <c r="F320" s="302">
        <v>0.40350407937407373</v>
      </c>
      <c r="G320" s="302">
        <v>4.2279814815285456E-2</v>
      </c>
      <c r="H320" s="302">
        <f t="shared" si="125"/>
        <v>0.44578389418935921</v>
      </c>
      <c r="I320" s="303"/>
      <c r="J320" s="302">
        <v>0.38269502371750563</v>
      </c>
      <c r="K320" s="302">
        <v>5.2483416941242228E-2</v>
      </c>
      <c r="L320" s="302">
        <f t="shared" si="126"/>
        <v>0.43517844065874789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0.269475852832602</v>
      </c>
      <c r="C321" s="302">
        <v>0.41583969145012512</v>
      </c>
      <c r="D321" s="302">
        <f t="shared" si="124"/>
        <v>0.68531554428272712</v>
      </c>
      <c r="E321" s="303"/>
      <c r="F321" s="302">
        <v>0.27113656377781081</v>
      </c>
      <c r="G321" s="302">
        <v>0.3854038180604647</v>
      </c>
      <c r="H321" s="302">
        <f t="shared" si="125"/>
        <v>0.65654038183827557</v>
      </c>
      <c r="I321" s="303"/>
      <c r="J321" s="302">
        <v>0.2557479566432504</v>
      </c>
      <c r="K321" s="302">
        <v>0.41955075102921502</v>
      </c>
      <c r="L321" s="302">
        <f t="shared" si="126"/>
        <v>0.67529870767246547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0.19603495998263765</v>
      </c>
      <c r="C322" s="302">
        <v>1.4593908296768843</v>
      </c>
      <c r="D322" s="302">
        <f t="shared" si="124"/>
        <v>1.6554257896595219</v>
      </c>
      <c r="E322" s="303"/>
      <c r="F322" s="302">
        <v>0.14715060572719657</v>
      </c>
      <c r="G322" s="302">
        <v>1.084753181184704</v>
      </c>
      <c r="H322" s="302">
        <f t="shared" si="125"/>
        <v>1.2319037869119005</v>
      </c>
      <c r="I322" s="303"/>
      <c r="J322" s="302">
        <v>0.12733158870624234</v>
      </c>
      <c r="K322" s="302">
        <v>1.0997044126392823</v>
      </c>
      <c r="L322" s="302">
        <f t="shared" si="126"/>
        <v>1.2270360013455246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0.20385060655055212</v>
      </c>
      <c r="C323" s="302">
        <v>0.73473983638114537</v>
      </c>
      <c r="D323" s="302">
        <f t="shared" si="124"/>
        <v>0.93859044293169747</v>
      </c>
      <c r="E323" s="303"/>
      <c r="F323" s="302">
        <v>0.1587998817946355</v>
      </c>
      <c r="G323" s="302">
        <v>0.54215391453753181</v>
      </c>
      <c r="H323" s="302">
        <f t="shared" si="125"/>
        <v>0.70095379633216726</v>
      </c>
      <c r="I323" s="303"/>
      <c r="J323" s="302">
        <v>0.12355279716735573</v>
      </c>
      <c r="K323" s="302">
        <v>0.37681439774256842</v>
      </c>
      <c r="L323" s="302">
        <f t="shared" si="126"/>
        <v>0.50036719490992421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4.2309999999931946</v>
      </c>
      <c r="C325" s="311">
        <f t="shared" ref="C325:D325" si="127">SUM(C315:C323)</f>
        <v>18.318999999952631</v>
      </c>
      <c r="D325" s="311">
        <f t="shared" si="127"/>
        <v>22.549999999945825</v>
      </c>
      <c r="E325" s="311"/>
      <c r="F325" s="311">
        <f t="shared" ref="F325:H325" si="128">SUM(F315:F323)</f>
        <v>4.6669999999868397</v>
      </c>
      <c r="G325" s="311">
        <f t="shared" si="128"/>
        <v>17.880999999970811</v>
      </c>
      <c r="H325" s="311">
        <f t="shared" si="128"/>
        <v>22.547999999957646</v>
      </c>
      <c r="I325" s="311"/>
      <c r="J325" s="311">
        <f t="shared" ref="J325:L325" si="129">SUM(J315:J323)</f>
        <v>4.361999999999794</v>
      </c>
      <c r="K325" s="311">
        <f t="shared" si="129"/>
        <v>17.258000000093027</v>
      </c>
      <c r="L325" s="311">
        <f t="shared" si="129"/>
        <v>21.620000000092819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0.13689956377497231</v>
      </c>
      <c r="C332" s="302">
        <v>1.4225715525282074</v>
      </c>
      <c r="D332" s="302">
        <f>SUM(B332:C332)</f>
        <v>1.5594711163031798</v>
      </c>
      <c r="E332" s="303"/>
      <c r="F332" s="302">
        <v>0.2157041101867386</v>
      </c>
      <c r="G332" s="302">
        <v>2.0188689770529034</v>
      </c>
      <c r="H332" s="302">
        <f>SUM(F332:G332)</f>
        <v>2.2345730872396419</v>
      </c>
      <c r="I332" s="303"/>
      <c r="J332" s="302">
        <v>0.15825569090759051</v>
      </c>
      <c r="K332" s="302">
        <v>1.4769695683730735</v>
      </c>
      <c r="L332" s="302">
        <f>SUM(J332:K332)</f>
        <v>1.635225259280664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0.23474846513612591</v>
      </c>
      <c r="C333" s="302">
        <v>2.6502437452945284</v>
      </c>
      <c r="D333" s="302">
        <f t="shared" ref="D333:D340" si="130">SUM(B333:C333)</f>
        <v>2.8849922104306542</v>
      </c>
      <c r="E333" s="303"/>
      <c r="F333" s="302">
        <v>0.43684480452660168</v>
      </c>
      <c r="G333" s="302">
        <v>4.0531003548879303</v>
      </c>
      <c r="H333" s="302">
        <f t="shared" ref="H333:H340" si="131">SUM(F333:G333)</f>
        <v>4.4899451594145319</v>
      </c>
      <c r="I333" s="303"/>
      <c r="J333" s="302">
        <v>0.33521144959248911</v>
      </c>
      <c r="K333" s="302">
        <v>3.2649301197312157</v>
      </c>
      <c r="L333" s="302">
        <f t="shared" ref="L333:L340" si="132">SUM(J333:K333)</f>
        <v>3.6001415693237049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0.27171861339528069</v>
      </c>
      <c r="C334" s="302">
        <v>1.0829693422740836</v>
      </c>
      <c r="D334" s="302">
        <f t="shared" si="130"/>
        <v>1.3546879556693643</v>
      </c>
      <c r="E334" s="303"/>
      <c r="F334" s="302">
        <v>0.43229165828896216</v>
      </c>
      <c r="G334" s="302">
        <v>1.6181660770829189</v>
      </c>
      <c r="H334" s="302">
        <f t="shared" si="131"/>
        <v>2.0504577353718809</v>
      </c>
      <c r="I334" s="303"/>
      <c r="J334" s="302">
        <v>0.30319752490806634</v>
      </c>
      <c r="K334" s="302">
        <v>1.0624011899659271</v>
      </c>
      <c r="L334" s="302">
        <f t="shared" si="132"/>
        <v>1.3655987148739934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0.55979330182657772</v>
      </c>
      <c r="C335" s="302">
        <v>0.60000005049075456</v>
      </c>
      <c r="D335" s="302">
        <f t="shared" si="130"/>
        <v>1.1597933523173323</v>
      </c>
      <c r="E335" s="303"/>
      <c r="F335" s="302">
        <v>0.73524597931002256</v>
      </c>
      <c r="G335" s="302">
        <v>0.85053721076674504</v>
      </c>
      <c r="H335" s="302">
        <f t="shared" si="131"/>
        <v>1.5857831900767676</v>
      </c>
      <c r="I335" s="303"/>
      <c r="J335" s="302">
        <v>0.39438090598747672</v>
      </c>
      <c r="K335" s="302">
        <v>0.61751775451556912</v>
      </c>
      <c r="L335" s="302">
        <f t="shared" si="132"/>
        <v>1.0118986605030458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9.5179813859513171E-2</v>
      </c>
      <c r="C336" s="302">
        <v>2.5891703810252671</v>
      </c>
      <c r="D336" s="302">
        <f t="shared" si="130"/>
        <v>2.6843501948847801</v>
      </c>
      <c r="E336" s="303"/>
      <c r="F336" s="302">
        <v>0.14604812009140783</v>
      </c>
      <c r="G336" s="302">
        <v>2.6871405593344435</v>
      </c>
      <c r="H336" s="302">
        <f t="shared" si="131"/>
        <v>2.8331886794258514</v>
      </c>
      <c r="I336" s="303"/>
      <c r="J336" s="302">
        <v>0.29580202014385698</v>
      </c>
      <c r="K336" s="302">
        <v>1.4834114482683169</v>
      </c>
      <c r="L336" s="302">
        <f t="shared" si="132"/>
        <v>1.7792134684121739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0.20389424292212299</v>
      </c>
      <c r="C337" s="302">
        <v>0.21249111573629778</v>
      </c>
      <c r="D337" s="302">
        <f t="shared" si="130"/>
        <v>0.41638535865842075</v>
      </c>
      <c r="E337" s="303"/>
      <c r="F337" s="302">
        <v>0.24840108842099304</v>
      </c>
      <c r="G337" s="302">
        <v>0.30627761746331289</v>
      </c>
      <c r="H337" s="302">
        <f t="shared" si="131"/>
        <v>0.5546787058843059</v>
      </c>
      <c r="I337" s="303"/>
      <c r="J337" s="302">
        <v>0.19780850532458286</v>
      </c>
      <c r="K337" s="302">
        <v>0.35055893670279897</v>
      </c>
      <c r="L337" s="302">
        <f t="shared" si="132"/>
        <v>0.54836744202738186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7.253676636988686E-2</v>
      </c>
      <c r="C338" s="302">
        <v>0.24970093665862342</v>
      </c>
      <c r="D338" s="302">
        <f t="shared" si="130"/>
        <v>0.32223770302851029</v>
      </c>
      <c r="E338" s="303"/>
      <c r="F338" s="302">
        <v>0.10698760602864539</v>
      </c>
      <c r="G338" s="302">
        <v>0.30872357071465473</v>
      </c>
      <c r="H338" s="302">
        <f t="shared" si="131"/>
        <v>0.4157111767433001</v>
      </c>
      <c r="I338" s="303"/>
      <c r="J338" s="302">
        <v>8.7060844932803055E-2</v>
      </c>
      <c r="K338" s="302">
        <v>0.24285432251219177</v>
      </c>
      <c r="L338" s="302">
        <f t="shared" si="132"/>
        <v>0.32991516744499483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0.15597956669467905</v>
      </c>
      <c r="C339" s="302">
        <v>1.5970937387876183</v>
      </c>
      <c r="D339" s="302">
        <f t="shared" si="130"/>
        <v>1.7530733054822973</v>
      </c>
      <c r="E339" s="303"/>
      <c r="F339" s="302">
        <v>0.14391236019143999</v>
      </c>
      <c r="G339" s="302">
        <v>1.6270094396434955</v>
      </c>
      <c r="H339" s="302">
        <f t="shared" si="131"/>
        <v>1.7709217998349356</v>
      </c>
      <c r="I339" s="303"/>
      <c r="J339" s="302">
        <v>9.8775424382142291E-2</v>
      </c>
      <c r="K339" s="302">
        <v>1.040634739728848</v>
      </c>
      <c r="L339" s="302">
        <f t="shared" si="132"/>
        <v>1.1394101641109904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6.8249666011480359E-2</v>
      </c>
      <c r="C340" s="302">
        <v>0.61575913720745989</v>
      </c>
      <c r="D340" s="302">
        <f t="shared" si="130"/>
        <v>0.6840088032189402</v>
      </c>
      <c r="E340" s="303"/>
      <c r="F340" s="302">
        <v>0.11256427294346072</v>
      </c>
      <c r="G340" s="302">
        <v>0.62217619304652449</v>
      </c>
      <c r="H340" s="302">
        <f t="shared" si="131"/>
        <v>0.73474046598998521</v>
      </c>
      <c r="I340" s="303"/>
      <c r="J340" s="302">
        <v>6.6507633820731965E-2</v>
      </c>
      <c r="K340" s="302">
        <v>0.30472192022590355</v>
      </c>
      <c r="L340" s="302">
        <f t="shared" si="132"/>
        <v>0.37122955404663549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1.7989999999906392</v>
      </c>
      <c r="C342" s="311">
        <f t="shared" ref="C342:D342" si="133">SUM(C332:C340)</f>
        <v>11.02000000000284</v>
      </c>
      <c r="D342" s="311">
        <f t="shared" si="133"/>
        <v>12.818999999993478</v>
      </c>
      <c r="E342" s="311"/>
      <c r="F342" s="311">
        <f t="shared" ref="F342:H342" si="134">SUM(F332:F340)</f>
        <v>2.5779999999882719</v>
      </c>
      <c r="G342" s="311">
        <f t="shared" si="134"/>
        <v>14.091999999992927</v>
      </c>
      <c r="H342" s="311">
        <f t="shared" si="134"/>
        <v>16.669999999981201</v>
      </c>
      <c r="I342" s="311"/>
      <c r="J342" s="311">
        <f t="shared" ref="J342:L342" si="135">SUM(J332:J340)</f>
        <v>1.9369999999997398</v>
      </c>
      <c r="K342" s="311">
        <f t="shared" si="135"/>
        <v>9.8440000000238452</v>
      </c>
      <c r="L342" s="311">
        <f t="shared" si="135"/>
        <v>11.781000000023585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9.4032467650092835E-2</v>
      </c>
      <c r="C349" s="302">
        <v>1.411708014862654</v>
      </c>
      <c r="D349" s="302">
        <f>SUM(B349:C349)</f>
        <v>1.5057404825127467</v>
      </c>
      <c r="E349" s="303"/>
      <c r="F349" s="302">
        <v>0.15874425741139328</v>
      </c>
      <c r="G349" s="302">
        <v>1.5338225356282109</v>
      </c>
      <c r="H349" s="302">
        <f>SUM(F349:G349)</f>
        <v>1.6925667930396042</v>
      </c>
      <c r="I349" s="303"/>
      <c r="J349" s="302">
        <v>0.11660313305089602</v>
      </c>
      <c r="K349" s="302">
        <v>1.0110593764774811</v>
      </c>
      <c r="L349" s="302">
        <f>SUM(J349:K349)</f>
        <v>1.1276625095283772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0.18626635087063495</v>
      </c>
      <c r="C350" s="302">
        <v>3.2001376601058378</v>
      </c>
      <c r="D350" s="302">
        <f t="shared" ref="D350:D357" si="136">SUM(B350:C350)</f>
        <v>3.3864040109764728</v>
      </c>
      <c r="E350" s="303"/>
      <c r="F350" s="302">
        <v>0.31968814771792053</v>
      </c>
      <c r="G350" s="302">
        <v>3.7132373748211025</v>
      </c>
      <c r="H350" s="302">
        <f t="shared" ref="H350:H357" si="137">SUM(F350:G350)</f>
        <v>4.0329255225390233</v>
      </c>
      <c r="I350" s="303"/>
      <c r="J350" s="302">
        <v>0.22439362942566377</v>
      </c>
      <c r="K350" s="302">
        <v>2.790219885383336</v>
      </c>
      <c r="L350" s="302">
        <f t="shared" ref="L350:L357" si="138">SUM(J350:K350)</f>
        <v>3.0146135148089996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0.17895504840816887</v>
      </c>
      <c r="C351" s="302">
        <v>1.2865729637999406</v>
      </c>
      <c r="D351" s="302">
        <f t="shared" si="136"/>
        <v>1.4655280122081094</v>
      </c>
      <c r="E351" s="303"/>
      <c r="F351" s="302">
        <v>0.23445179382933276</v>
      </c>
      <c r="G351" s="302">
        <v>1.4356071056442352</v>
      </c>
      <c r="H351" s="302">
        <f t="shared" si="137"/>
        <v>1.6700588994735679</v>
      </c>
      <c r="I351" s="303"/>
      <c r="J351" s="302">
        <v>0.1516088395600248</v>
      </c>
      <c r="K351" s="302">
        <v>0.90260341396650845</v>
      </c>
      <c r="L351" s="302">
        <f t="shared" si="138"/>
        <v>1.0542122535265332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0.7504477616865769</v>
      </c>
      <c r="C352" s="302">
        <v>0.42873724696274268</v>
      </c>
      <c r="D352" s="302">
        <f t="shared" si="136"/>
        <v>1.1791850086493196</v>
      </c>
      <c r="E352" s="303"/>
      <c r="F352" s="302">
        <v>0.90706797481725865</v>
      </c>
      <c r="G352" s="302">
        <v>0.43464479470197848</v>
      </c>
      <c r="H352" s="302">
        <f t="shared" si="137"/>
        <v>1.341712769519237</v>
      </c>
      <c r="I352" s="303"/>
      <c r="J352" s="302">
        <v>0.66713364222114591</v>
      </c>
      <c r="K352" s="302">
        <v>0.26977862169176192</v>
      </c>
      <c r="L352" s="302">
        <f t="shared" si="138"/>
        <v>0.93691226391290783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9.5349200984382793E-2</v>
      </c>
      <c r="C353" s="302">
        <v>3.367380961078335</v>
      </c>
      <c r="D353" s="302">
        <f t="shared" si="136"/>
        <v>3.4627301620627176</v>
      </c>
      <c r="E353" s="303"/>
      <c r="F353" s="302">
        <v>0.10069006082465334</v>
      </c>
      <c r="G353" s="302">
        <v>2.7034286240920151</v>
      </c>
      <c r="H353" s="302">
        <f t="shared" si="137"/>
        <v>2.8041186849166686</v>
      </c>
      <c r="I353" s="303"/>
      <c r="J353" s="302">
        <v>0.12157788837304909</v>
      </c>
      <c r="K353" s="302">
        <v>1.4686800971995364</v>
      </c>
      <c r="L353" s="302">
        <f t="shared" si="138"/>
        <v>1.5902579855725856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3.0934372747102371E-2</v>
      </c>
      <c r="C354" s="302">
        <v>3.3243988392344319E-2</v>
      </c>
      <c r="D354" s="302">
        <f t="shared" si="136"/>
        <v>6.4178361139446694E-2</v>
      </c>
      <c r="E354" s="303"/>
      <c r="F354" s="302">
        <v>2.8366497738027931E-2</v>
      </c>
      <c r="G354" s="302">
        <v>4.225159129979876E-2</v>
      </c>
      <c r="H354" s="302">
        <f t="shared" si="137"/>
        <v>7.0618089037826695E-2</v>
      </c>
      <c r="I354" s="303"/>
      <c r="J354" s="302">
        <v>1.9748555834089302E-2</v>
      </c>
      <c r="K354" s="302">
        <v>3.4968900159764872E-2</v>
      </c>
      <c r="L354" s="302">
        <f t="shared" si="138"/>
        <v>5.4717455993854178E-2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7.1412661092161531E-2</v>
      </c>
      <c r="C355" s="302">
        <v>0.14248682391993567</v>
      </c>
      <c r="D355" s="302">
        <f t="shared" si="136"/>
        <v>0.21389948501209721</v>
      </c>
      <c r="E355" s="303"/>
      <c r="F355" s="302">
        <v>0.12607266666955613</v>
      </c>
      <c r="G355" s="302">
        <v>0.20589738443898567</v>
      </c>
      <c r="H355" s="302">
        <f t="shared" si="137"/>
        <v>0.33197005110854183</v>
      </c>
      <c r="I355" s="303"/>
      <c r="J355" s="302">
        <v>0.11074755463118671</v>
      </c>
      <c r="K355" s="302">
        <v>0.16342666290919569</v>
      </c>
      <c r="L355" s="302">
        <f t="shared" si="138"/>
        <v>0.2741742175403824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3.2107095491226707E-2</v>
      </c>
      <c r="C356" s="302">
        <v>0.80405442440971664</v>
      </c>
      <c r="D356" s="302">
        <f t="shared" si="136"/>
        <v>0.83616151990094334</v>
      </c>
      <c r="E356" s="303"/>
      <c r="F356" s="302">
        <v>2.8453461467405329E-2</v>
      </c>
      <c r="G356" s="302">
        <v>0.65154512889344618</v>
      </c>
      <c r="H356" s="302">
        <f t="shared" si="137"/>
        <v>0.67999859036085153</v>
      </c>
      <c r="I356" s="303"/>
      <c r="J356" s="302">
        <v>3.1782633403922456E-2</v>
      </c>
      <c r="K356" s="302">
        <v>0.42572775989329492</v>
      </c>
      <c r="L356" s="302">
        <f t="shared" si="138"/>
        <v>0.45751039329721738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6.1495041065363985E-2</v>
      </c>
      <c r="C357" s="302">
        <v>0.28967791643402691</v>
      </c>
      <c r="D357" s="302">
        <f t="shared" si="136"/>
        <v>0.35117295749939087</v>
      </c>
      <c r="E357" s="303"/>
      <c r="F357" s="302">
        <v>9.6465139526384067E-2</v>
      </c>
      <c r="G357" s="302">
        <v>0.2245654604488273</v>
      </c>
      <c r="H357" s="302">
        <f t="shared" si="137"/>
        <v>0.32103059997521138</v>
      </c>
      <c r="I357" s="303"/>
      <c r="J357" s="302">
        <v>6.1404123501715369E-2</v>
      </c>
      <c r="K357" s="302">
        <v>0.10353528229277266</v>
      </c>
      <c r="L357" s="302">
        <f t="shared" si="138"/>
        <v>0.16493940579448801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1.5009999999957111</v>
      </c>
      <c r="C359" s="311">
        <f t="shared" ref="C359:D359" si="139">SUM(C349:C357)</f>
        <v>10.963999999965532</v>
      </c>
      <c r="D359" s="311">
        <f t="shared" si="139"/>
        <v>12.464999999961243</v>
      </c>
      <c r="E359" s="311"/>
      <c r="F359" s="311">
        <f t="shared" ref="F359:H359" si="140">SUM(F349:F357)</f>
        <v>2.0000000000019322</v>
      </c>
      <c r="G359" s="311">
        <f t="shared" si="140"/>
        <v>10.9449999999686</v>
      </c>
      <c r="H359" s="311">
        <f t="shared" si="140"/>
        <v>12.944999999970531</v>
      </c>
      <c r="I359" s="311"/>
      <c r="J359" s="311">
        <f t="shared" ref="J359:L359" si="141">SUM(J349:J357)</f>
        <v>1.5050000000016934</v>
      </c>
      <c r="K359" s="311">
        <f t="shared" si="141"/>
        <v>7.1699999999736521</v>
      </c>
      <c r="L359" s="311">
        <f t="shared" si="141"/>
        <v>8.6749999999753467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0.15696534696155406</v>
      </c>
      <c r="C366" s="302">
        <v>0.5970608663148389</v>
      </c>
      <c r="D366" s="302">
        <f>SUM(B366:C366)</f>
        <v>0.75402621327639296</v>
      </c>
      <c r="E366" s="303"/>
      <c r="F366" s="302">
        <v>0.33509339896726165</v>
      </c>
      <c r="G366" s="302">
        <v>1.1630168009788688</v>
      </c>
      <c r="H366" s="302">
        <f>SUM(F366:G366)</f>
        <v>1.4981101999461304</v>
      </c>
      <c r="I366" s="303"/>
      <c r="J366" s="302">
        <v>0.26213207677468059</v>
      </c>
      <c r="K366" s="302">
        <v>0.94958359976813556</v>
      </c>
      <c r="L366" s="302">
        <f>SUM(J366:K366)</f>
        <v>1.2117156765428161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0.13273315628398469</v>
      </c>
      <c r="C367" s="302">
        <v>0.48911984686886151</v>
      </c>
      <c r="D367" s="302">
        <f t="shared" ref="D367:D374" si="142">SUM(B367:C367)</f>
        <v>0.6218530031528462</v>
      </c>
      <c r="E367" s="303"/>
      <c r="F367" s="302">
        <v>0.29102779639362442</v>
      </c>
      <c r="G367" s="302">
        <v>1.1554890490739202</v>
      </c>
      <c r="H367" s="302">
        <f t="shared" ref="H367:H374" si="143">SUM(F367:G367)</f>
        <v>1.4465168454675448</v>
      </c>
      <c r="I367" s="303"/>
      <c r="J367" s="302">
        <v>0.23185304923208894</v>
      </c>
      <c r="K367" s="302">
        <v>1.112056575256152</v>
      </c>
      <c r="L367" s="302">
        <f t="shared" ref="L367:L374" si="144">SUM(J367:K367)</f>
        <v>1.3439096244882409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0.21664125381242533</v>
      </c>
      <c r="C368" s="302">
        <v>0.44442474299980211</v>
      </c>
      <c r="D368" s="302">
        <f t="shared" si="142"/>
        <v>0.66106599681222744</v>
      </c>
      <c r="E368" s="303"/>
      <c r="F368" s="302">
        <v>0.35566544440724346</v>
      </c>
      <c r="G368" s="302">
        <v>0.95073795741885125</v>
      </c>
      <c r="H368" s="302">
        <f t="shared" si="143"/>
        <v>1.3064034018260946</v>
      </c>
      <c r="I368" s="303"/>
      <c r="J368" s="302">
        <v>0.25655887921378245</v>
      </c>
      <c r="K368" s="302">
        <v>0.78607526139533179</v>
      </c>
      <c r="L368" s="302">
        <f t="shared" si="144"/>
        <v>1.0426341406091142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0.41189312038216175</v>
      </c>
      <c r="C369" s="302">
        <v>0.1983770417185014</v>
      </c>
      <c r="D369" s="302">
        <f t="shared" si="142"/>
        <v>0.6102701621006632</v>
      </c>
      <c r="E369" s="303"/>
      <c r="F369" s="302">
        <v>0.5216978673108531</v>
      </c>
      <c r="G369" s="302">
        <v>0.42789482053294825</v>
      </c>
      <c r="H369" s="302">
        <f t="shared" si="143"/>
        <v>0.94959268784380135</v>
      </c>
      <c r="I369" s="303"/>
      <c r="J369" s="302">
        <v>0.25696127445670791</v>
      </c>
      <c r="K369" s="302">
        <v>0.33797532893562338</v>
      </c>
      <c r="L369" s="302">
        <f t="shared" si="144"/>
        <v>0.59493660339233134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0.32546336158415184</v>
      </c>
      <c r="C370" s="302">
        <v>1.8538158083368417</v>
      </c>
      <c r="D370" s="302">
        <f t="shared" si="142"/>
        <v>2.1792791699209935</v>
      </c>
      <c r="E370" s="303"/>
      <c r="F370" s="302">
        <v>0.38297758183327074</v>
      </c>
      <c r="G370" s="302">
        <v>2.3229145171690999</v>
      </c>
      <c r="H370" s="302">
        <f t="shared" si="143"/>
        <v>2.7058920990023707</v>
      </c>
      <c r="I370" s="303"/>
      <c r="J370" s="302">
        <v>0.37643657412026577</v>
      </c>
      <c r="K370" s="302">
        <v>1.4943031159387989</v>
      </c>
      <c r="L370" s="302">
        <f t="shared" si="144"/>
        <v>1.8707396900590647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2.2393463265865207E-2</v>
      </c>
      <c r="C371" s="302">
        <v>1.9922122640321019E-2</v>
      </c>
      <c r="D371" s="302">
        <f t="shared" si="142"/>
        <v>4.2315585906186226E-2</v>
      </c>
      <c r="E371" s="303"/>
      <c r="F371" s="302">
        <v>2.6877035941527534E-2</v>
      </c>
      <c r="G371" s="302">
        <v>3.3328376049756719E-2</v>
      </c>
      <c r="H371" s="302">
        <f t="shared" si="143"/>
        <v>6.0205411991284249E-2</v>
      </c>
      <c r="I371" s="303"/>
      <c r="J371" s="302">
        <v>1.6833237259276108E-2</v>
      </c>
      <c r="K371" s="302">
        <v>3.6052137851848957E-2</v>
      </c>
      <c r="L371" s="302">
        <f t="shared" si="144"/>
        <v>5.2885375111125066E-2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9.7933420542156799E-2</v>
      </c>
      <c r="C372" s="302">
        <v>0.21339153299944083</v>
      </c>
      <c r="D372" s="302">
        <f t="shared" si="142"/>
        <v>0.31132495354159762</v>
      </c>
      <c r="E372" s="303"/>
      <c r="F372" s="302">
        <v>0.13069316002333442</v>
      </c>
      <c r="G372" s="302">
        <v>0.3460490998285875</v>
      </c>
      <c r="H372" s="302">
        <f t="shared" si="143"/>
        <v>0.47674225985192192</v>
      </c>
      <c r="I372" s="303"/>
      <c r="J372" s="302">
        <v>9.400986071510388E-2</v>
      </c>
      <c r="K372" s="302">
        <v>0.29977849672783641</v>
      </c>
      <c r="L372" s="302">
        <f t="shared" si="144"/>
        <v>0.39378835744294027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0.18732434123601888</v>
      </c>
      <c r="C373" s="302">
        <v>0.57224872426448326</v>
      </c>
      <c r="D373" s="302">
        <f t="shared" si="142"/>
        <v>0.75957306550050219</v>
      </c>
      <c r="E373" s="303"/>
      <c r="F373" s="302">
        <v>0.21574394312948583</v>
      </c>
      <c r="G373" s="302">
        <v>0.85247059858922358</v>
      </c>
      <c r="H373" s="302">
        <f t="shared" si="143"/>
        <v>1.0682145417187094</v>
      </c>
      <c r="I373" s="303"/>
      <c r="J373" s="302">
        <v>0.24994952530087056</v>
      </c>
      <c r="K373" s="302">
        <v>0.69323107517308857</v>
      </c>
      <c r="L373" s="302">
        <f t="shared" si="144"/>
        <v>0.94318060047395913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6.1652535944296025E-2</v>
      </c>
      <c r="C374" s="302">
        <v>0.31263931386780008</v>
      </c>
      <c r="D374" s="302">
        <f t="shared" si="142"/>
        <v>0.37429184981209612</v>
      </c>
      <c r="E374" s="303"/>
      <c r="F374" s="302">
        <v>5.6223771989017013E-2</v>
      </c>
      <c r="G374" s="302">
        <v>0.47609878036268927</v>
      </c>
      <c r="H374" s="302">
        <f t="shared" si="143"/>
        <v>0.53232255235170634</v>
      </c>
      <c r="I374" s="303"/>
      <c r="J374" s="302">
        <v>3.5265522932086853E-2</v>
      </c>
      <c r="K374" s="302">
        <v>0.2719444090074718</v>
      </c>
      <c r="L374" s="302">
        <f t="shared" si="144"/>
        <v>0.30720993193955864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1.6130000000126143</v>
      </c>
      <c r="C376" s="311">
        <f t="shared" ref="C376:D376" si="145">SUM(C366:C374)</f>
        <v>4.7010000000108905</v>
      </c>
      <c r="D376" s="311">
        <f t="shared" si="145"/>
        <v>6.3140000000235057</v>
      </c>
      <c r="E376" s="311"/>
      <c r="F376" s="311">
        <f t="shared" ref="F376:H376" si="146">SUM(F366:F374)</f>
        <v>2.315999999995618</v>
      </c>
      <c r="G376" s="311">
        <f t="shared" si="146"/>
        <v>7.7280000000039468</v>
      </c>
      <c r="H376" s="311">
        <f t="shared" si="146"/>
        <v>10.043999999999565</v>
      </c>
      <c r="I376" s="311"/>
      <c r="J376" s="311">
        <f t="shared" ref="J376:L376" si="147">SUM(J366:J374)</f>
        <v>1.780000000004863</v>
      </c>
      <c r="K376" s="311">
        <f t="shared" si="147"/>
        <v>5.981000000054288</v>
      </c>
      <c r="L376" s="311">
        <f t="shared" si="147"/>
        <v>7.7610000000591501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1.0436197138840519</v>
      </c>
      <c r="C383" s="302">
        <v>1.9532086959317552</v>
      </c>
      <c r="D383" s="302">
        <f>SUM(B383:C383)</f>
        <v>2.9968284098158069</v>
      </c>
      <c r="E383" s="303"/>
      <c r="F383" s="302">
        <v>1.1936223657877196</v>
      </c>
      <c r="G383" s="302">
        <v>1.6416623976072253</v>
      </c>
      <c r="H383" s="302">
        <f>SUM(F383:G383)</f>
        <v>2.8352847633949452</v>
      </c>
      <c r="I383" s="303"/>
      <c r="J383" s="302">
        <v>0.96177810249157791</v>
      </c>
      <c r="K383" s="302">
        <v>1.2827698037858504</v>
      </c>
      <c r="L383" s="302">
        <f>SUM(J383:K383)</f>
        <v>2.2445479062774281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1.0477868315388472</v>
      </c>
      <c r="C384" s="302">
        <v>2.0017468363166566</v>
      </c>
      <c r="D384" s="302">
        <f t="shared" ref="D384:D391" si="148">SUM(B384:C384)</f>
        <v>3.0495336678555036</v>
      </c>
      <c r="E384" s="303"/>
      <c r="F384" s="302">
        <v>1.3201695823410373</v>
      </c>
      <c r="G384" s="302">
        <v>1.8747639869426922</v>
      </c>
      <c r="H384" s="302">
        <f t="shared" ref="H384:H391" si="149">SUM(F384:G384)</f>
        <v>3.1949335692837293</v>
      </c>
      <c r="I384" s="303"/>
      <c r="J384" s="302">
        <v>1.1035640656325878</v>
      </c>
      <c r="K384" s="302">
        <v>1.5932838125656383</v>
      </c>
      <c r="L384" s="302">
        <f t="shared" ref="L384:L391" si="150">SUM(J384:K384)</f>
        <v>2.6968478781982261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1.3304657370705846</v>
      </c>
      <c r="C385" s="302">
        <v>1.5031209875601859</v>
      </c>
      <c r="D385" s="302">
        <f t="shared" si="148"/>
        <v>2.8335867246307704</v>
      </c>
      <c r="E385" s="303"/>
      <c r="F385" s="302">
        <v>1.3480286271437496</v>
      </c>
      <c r="G385" s="302">
        <v>1.3266389081436627</v>
      </c>
      <c r="H385" s="302">
        <f t="shared" si="149"/>
        <v>2.6746675352874121</v>
      </c>
      <c r="I385" s="303"/>
      <c r="J385" s="302">
        <v>0.98634316952738499</v>
      </c>
      <c r="K385" s="302">
        <v>1.0131368973722459</v>
      </c>
      <c r="L385" s="302">
        <f t="shared" si="150"/>
        <v>1.9994800668996309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1.5700245218056672</v>
      </c>
      <c r="C386" s="302">
        <v>0.5194204891478682</v>
      </c>
      <c r="D386" s="302">
        <f t="shared" si="148"/>
        <v>2.0894450109535354</v>
      </c>
      <c r="E386" s="303"/>
      <c r="F386" s="302">
        <v>1.3863463986714883</v>
      </c>
      <c r="G386" s="302">
        <v>0.45661381632760789</v>
      </c>
      <c r="H386" s="302">
        <f t="shared" si="149"/>
        <v>1.8429602149990962</v>
      </c>
      <c r="I386" s="303"/>
      <c r="J386" s="302">
        <v>0.69348850831897491</v>
      </c>
      <c r="K386" s="302">
        <v>0.37990107749602309</v>
      </c>
      <c r="L386" s="302">
        <f t="shared" si="150"/>
        <v>1.073389585814998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1.365995398896056</v>
      </c>
      <c r="C387" s="302">
        <v>4.7602841667776667</v>
      </c>
      <c r="D387" s="302">
        <f t="shared" si="148"/>
        <v>6.1262795656737232</v>
      </c>
      <c r="E387" s="303"/>
      <c r="F387" s="302">
        <v>0.94760638753492255</v>
      </c>
      <c r="G387" s="302">
        <v>2.7219283751126322</v>
      </c>
      <c r="H387" s="302">
        <f t="shared" si="149"/>
        <v>3.6695347626475545</v>
      </c>
      <c r="I387" s="303"/>
      <c r="J387" s="302">
        <v>1.0530782405438202</v>
      </c>
      <c r="K387" s="302">
        <v>1.8027738558753705</v>
      </c>
      <c r="L387" s="302">
        <f t="shared" si="150"/>
        <v>2.8558520964191905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0.12462610948922428</v>
      </c>
      <c r="C388" s="302">
        <v>6.4543151654740505E-2</v>
      </c>
      <c r="D388" s="302">
        <f t="shared" si="148"/>
        <v>0.18916926114396479</v>
      </c>
      <c r="E388" s="303"/>
      <c r="F388" s="302">
        <v>0.11084347217400345</v>
      </c>
      <c r="G388" s="302">
        <v>5.2500074479875848E-2</v>
      </c>
      <c r="H388" s="302">
        <f t="shared" si="149"/>
        <v>0.16334354665387929</v>
      </c>
      <c r="I388" s="303"/>
      <c r="J388" s="302">
        <v>9.1734112972931159E-2</v>
      </c>
      <c r="K388" s="302">
        <v>5.584018246882335E-2</v>
      </c>
      <c r="L388" s="302">
        <f t="shared" si="150"/>
        <v>0.14757429544175452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0.44255272689104935</v>
      </c>
      <c r="C389" s="302">
        <v>0.54895445849503677</v>
      </c>
      <c r="D389" s="302">
        <f t="shared" si="148"/>
        <v>0.99150718538608618</v>
      </c>
      <c r="E389" s="303"/>
      <c r="F389" s="302">
        <v>0.38486671755710539</v>
      </c>
      <c r="G389" s="302">
        <v>0.37163169878649865</v>
      </c>
      <c r="H389" s="302">
        <f t="shared" si="149"/>
        <v>0.75649841634360404</v>
      </c>
      <c r="I389" s="303"/>
      <c r="J389" s="302">
        <v>0.29345065825323058</v>
      </c>
      <c r="K389" s="302">
        <v>0.31630247417088558</v>
      </c>
      <c r="L389" s="302">
        <f t="shared" si="150"/>
        <v>0.60975313242411611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0.87207854609534796</v>
      </c>
      <c r="C390" s="302">
        <v>1.4510674581400516</v>
      </c>
      <c r="D390" s="302">
        <f t="shared" si="148"/>
        <v>2.3231460042353995</v>
      </c>
      <c r="E390" s="303"/>
      <c r="F390" s="302">
        <v>0.60148239045419694</v>
      </c>
      <c r="G390" s="302">
        <v>0.96591249565601223</v>
      </c>
      <c r="H390" s="302">
        <f t="shared" si="149"/>
        <v>1.5673948861102092</v>
      </c>
      <c r="I390" s="303"/>
      <c r="J390" s="302">
        <v>0.47317459369507253</v>
      </c>
      <c r="K390" s="302">
        <v>0.85039567258314719</v>
      </c>
      <c r="L390" s="302">
        <f t="shared" si="150"/>
        <v>1.3235702662782196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0.33985041431771695</v>
      </c>
      <c r="C391" s="302">
        <v>0.79665375599048671</v>
      </c>
      <c r="D391" s="302">
        <f t="shared" si="148"/>
        <v>1.1365041703082037</v>
      </c>
      <c r="E391" s="303"/>
      <c r="F391" s="302">
        <v>0.17603405825990531</v>
      </c>
      <c r="G391" s="302">
        <v>0.48934824694169654</v>
      </c>
      <c r="H391" s="302">
        <f t="shared" si="149"/>
        <v>0.66538230520160191</v>
      </c>
      <c r="I391" s="303"/>
      <c r="J391" s="302">
        <v>0.12638854856659054</v>
      </c>
      <c r="K391" s="302">
        <v>0.28959622373214428</v>
      </c>
      <c r="L391" s="302">
        <f t="shared" si="150"/>
        <v>0.41598477229873482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8.1369999999885447</v>
      </c>
      <c r="C393" s="311">
        <f t="shared" ref="C393:D393" si="151">SUM(C383:C391)</f>
        <v>13.599000000014449</v>
      </c>
      <c r="D393" s="311">
        <f t="shared" si="151"/>
        <v>21.736000000002996</v>
      </c>
      <c r="E393" s="311"/>
      <c r="F393" s="311">
        <f t="shared" ref="F393:H393" si="152">SUM(F383:F391)</f>
        <v>7.4689999999241277</v>
      </c>
      <c r="G393" s="311">
        <f t="shared" si="152"/>
        <v>9.9009999999979037</v>
      </c>
      <c r="H393" s="311">
        <f t="shared" si="152"/>
        <v>17.36999999992203</v>
      </c>
      <c r="I393" s="311"/>
      <c r="J393" s="311">
        <f t="shared" ref="J393:L393" si="153">SUM(J383:J391)</f>
        <v>5.7830000000021711</v>
      </c>
      <c r="K393" s="311">
        <f t="shared" si="153"/>
        <v>7.5840000000501293</v>
      </c>
      <c r="L393" s="311">
        <f t="shared" si="153"/>
        <v>13.367000000052299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0.3045110215423093</v>
      </c>
      <c r="C400" s="302">
        <v>2.6083214885841168</v>
      </c>
      <c r="D400" s="302">
        <f>SUM(B400:C400)</f>
        <v>2.9128325101264263</v>
      </c>
      <c r="E400" s="303"/>
      <c r="F400" s="302">
        <v>0.66089367419896028</v>
      </c>
      <c r="G400" s="302">
        <v>4.6748744354383112</v>
      </c>
      <c r="H400" s="302">
        <f>SUM(F400:G400)</f>
        <v>5.3357681096372716</v>
      </c>
      <c r="I400" s="303"/>
      <c r="J400" s="302">
        <v>0.51189695268715796</v>
      </c>
      <c r="K400" s="302">
        <v>3.834849977125423</v>
      </c>
      <c r="L400" s="302">
        <f>SUM(J400:K400)</f>
        <v>4.3467469298125812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0.30372914976280074</v>
      </c>
      <c r="C401" s="302">
        <v>3.7364703226752796</v>
      </c>
      <c r="D401" s="302">
        <f t="shared" ref="D401:D408" si="154">SUM(B401:C401)</f>
        <v>4.0401994724380801</v>
      </c>
      <c r="E401" s="303"/>
      <c r="F401" s="302">
        <v>0.7822518509973756</v>
      </c>
      <c r="G401" s="302">
        <v>7.4994474033828862</v>
      </c>
      <c r="H401" s="302">
        <f t="shared" ref="H401:H408" si="155">SUM(F401:G401)</f>
        <v>8.2816992543802623</v>
      </c>
      <c r="I401" s="303"/>
      <c r="J401" s="302">
        <v>0.62261881924424534</v>
      </c>
      <c r="K401" s="302">
        <v>6.5070505848251843</v>
      </c>
      <c r="L401" s="302">
        <f t="shared" ref="L401:L408" si="156">SUM(J401:K401)</f>
        <v>7.1296694040694293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0.29559370627455067</v>
      </c>
      <c r="C402" s="302">
        <v>1.867059114594781</v>
      </c>
      <c r="D402" s="302">
        <f t="shared" si="154"/>
        <v>2.1626528208693316</v>
      </c>
      <c r="E402" s="303"/>
      <c r="F402" s="302">
        <v>0.67265410969396167</v>
      </c>
      <c r="G402" s="302">
        <v>3.5530802755346511</v>
      </c>
      <c r="H402" s="302">
        <f t="shared" si="155"/>
        <v>4.2257343852286127</v>
      </c>
      <c r="I402" s="303"/>
      <c r="J402" s="302">
        <v>0.51173913967078899</v>
      </c>
      <c r="K402" s="302">
        <v>2.5950811899728552</v>
      </c>
      <c r="L402" s="302">
        <f t="shared" si="156"/>
        <v>3.1068203296436443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0.49107564805097953</v>
      </c>
      <c r="C403" s="302">
        <v>0.42082043004149211</v>
      </c>
      <c r="D403" s="302">
        <f t="shared" si="154"/>
        <v>0.91189607809247164</v>
      </c>
      <c r="E403" s="303"/>
      <c r="F403" s="302">
        <v>1.0058640149177163</v>
      </c>
      <c r="G403" s="302">
        <v>0.75652197710321045</v>
      </c>
      <c r="H403" s="302">
        <f t="shared" si="155"/>
        <v>1.7623859920209268</v>
      </c>
      <c r="I403" s="303"/>
      <c r="J403" s="302">
        <v>0.59211418017607176</v>
      </c>
      <c r="K403" s="302">
        <v>0.61708780314976319</v>
      </c>
      <c r="L403" s="302">
        <f t="shared" si="156"/>
        <v>1.209201983325835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6.7183321598916684E-2</v>
      </c>
      <c r="C404" s="302">
        <v>3.5482450500747844</v>
      </c>
      <c r="D404" s="302">
        <f t="shared" si="154"/>
        <v>3.6154283716737012</v>
      </c>
      <c r="E404" s="303"/>
      <c r="F404" s="302">
        <v>0.13873418449754893</v>
      </c>
      <c r="G404" s="302">
        <v>4.7575503300889768</v>
      </c>
      <c r="H404" s="302">
        <f t="shared" si="155"/>
        <v>4.8962845145865259</v>
      </c>
      <c r="I404" s="303"/>
      <c r="J404" s="302">
        <v>0.24994874070727297</v>
      </c>
      <c r="K404" s="302">
        <v>3.36463650131317</v>
      </c>
      <c r="L404" s="302">
        <f t="shared" si="156"/>
        <v>3.6145852420204432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0.18549078828810364</v>
      </c>
      <c r="C405" s="302">
        <v>8.2464675745758956E-2</v>
      </c>
      <c r="D405" s="302">
        <f t="shared" si="154"/>
        <v>0.26795546403386261</v>
      </c>
      <c r="E405" s="303"/>
      <c r="F405" s="302">
        <v>0.30706595027979661</v>
      </c>
      <c r="G405" s="302">
        <v>0.14173370629078239</v>
      </c>
      <c r="H405" s="302">
        <f t="shared" si="155"/>
        <v>0.44879965657057896</v>
      </c>
      <c r="I405" s="303"/>
      <c r="J405" s="302">
        <v>0.24874123745264018</v>
      </c>
      <c r="K405" s="302">
        <v>0.1717714813687517</v>
      </c>
      <c r="L405" s="302">
        <f t="shared" si="156"/>
        <v>0.42051271882139185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0.1131881466646726</v>
      </c>
      <c r="C406" s="302">
        <v>0.29308648138476134</v>
      </c>
      <c r="D406" s="302">
        <f t="shared" si="154"/>
        <v>0.40627462804943393</v>
      </c>
      <c r="E406" s="303"/>
      <c r="F406" s="302">
        <v>0.22735950702115396</v>
      </c>
      <c r="G406" s="302">
        <v>0.44379649502540064</v>
      </c>
      <c r="H406" s="302">
        <f t="shared" si="155"/>
        <v>0.67115600204655457</v>
      </c>
      <c r="I406" s="303"/>
      <c r="J406" s="302">
        <v>0.20394367574355857</v>
      </c>
      <c r="K406" s="302">
        <v>0.38699120176717794</v>
      </c>
      <c r="L406" s="302">
        <f t="shared" si="156"/>
        <v>0.59093487751073648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0.10452190525375452</v>
      </c>
      <c r="C407" s="302">
        <v>1.0892818736505094</v>
      </c>
      <c r="D407" s="302">
        <f t="shared" si="154"/>
        <v>1.1938037789042639</v>
      </c>
      <c r="E407" s="303"/>
      <c r="F407" s="302">
        <v>0.16591956857609319</v>
      </c>
      <c r="G407" s="302">
        <v>1.4702580761608632</v>
      </c>
      <c r="H407" s="302">
        <f t="shared" si="155"/>
        <v>1.6361776447369565</v>
      </c>
      <c r="I407" s="303"/>
      <c r="J407" s="302">
        <v>0.12233475351415972</v>
      </c>
      <c r="K407" s="302">
        <v>1.09594248450627</v>
      </c>
      <c r="L407" s="302">
        <f t="shared" si="156"/>
        <v>1.2182772380204296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0.11270631256596694</v>
      </c>
      <c r="C408" s="302">
        <v>0.44125056323208878</v>
      </c>
      <c r="D408" s="302">
        <f t="shared" si="154"/>
        <v>0.55395687579805575</v>
      </c>
      <c r="E408" s="303"/>
      <c r="F408" s="302">
        <v>0.16025713980323666</v>
      </c>
      <c r="G408" s="302">
        <v>0.57273730093335617</v>
      </c>
      <c r="H408" s="302">
        <f t="shared" si="155"/>
        <v>0.73299444073659281</v>
      </c>
      <c r="I408" s="303"/>
      <c r="J408" s="302">
        <v>0.10666250081286813</v>
      </c>
      <c r="K408" s="302">
        <v>0.33758877593193959</v>
      </c>
      <c r="L408" s="302">
        <f t="shared" si="156"/>
        <v>0.44425127674480769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1.9780000000020543</v>
      </c>
      <c r="C410" s="311">
        <f t="shared" ref="C410:D410" si="157">SUM(C400:C408)</f>
        <v>14.086999999983574</v>
      </c>
      <c r="D410" s="311">
        <f t="shared" si="157"/>
        <v>16.064999999985631</v>
      </c>
      <c r="E410" s="311"/>
      <c r="F410" s="311">
        <f t="shared" ref="F410:H410" si="158">SUM(F400:F408)</f>
        <v>4.1209999999858429</v>
      </c>
      <c r="G410" s="311">
        <f t="shared" si="158"/>
        <v>23.869999999958434</v>
      </c>
      <c r="H410" s="311">
        <f t="shared" si="158"/>
        <v>27.990999999944286</v>
      </c>
      <c r="I410" s="311"/>
      <c r="J410" s="311">
        <f t="shared" ref="J410:L410" si="159">SUM(J400:J408)</f>
        <v>3.170000000008764</v>
      </c>
      <c r="K410" s="311">
        <f t="shared" si="159"/>
        <v>18.910999999960538</v>
      </c>
      <c r="L410" s="311">
        <f t="shared" si="159"/>
        <v>22.080999999969301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0.36597334197120301</v>
      </c>
      <c r="C417" s="302">
        <v>1.5559667971110283</v>
      </c>
      <c r="D417" s="302">
        <f>SUM(B417:C417)</f>
        <v>1.9219401390822313</v>
      </c>
      <c r="E417" s="303"/>
      <c r="F417" s="302">
        <v>0.9645987936510938</v>
      </c>
      <c r="G417" s="302">
        <v>2.2642203687340134</v>
      </c>
      <c r="H417" s="302">
        <f>SUM(F417:G417)</f>
        <v>3.2288191623851072</v>
      </c>
      <c r="I417" s="303"/>
      <c r="J417" s="302">
        <v>0.892876957897769</v>
      </c>
      <c r="K417" s="302">
        <v>2.3538024886194768</v>
      </c>
      <c r="L417" s="302">
        <f>SUM(J417:K417)</f>
        <v>3.2466794465172457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0.52127462188503615</v>
      </c>
      <c r="C418" s="302">
        <v>2.9160366519306939</v>
      </c>
      <c r="D418" s="302">
        <f t="shared" ref="D418:D425" si="160">SUM(B418:C418)</f>
        <v>3.4373112738157303</v>
      </c>
      <c r="E418" s="303"/>
      <c r="F418" s="302">
        <v>1.3641967802802035</v>
      </c>
      <c r="G418" s="302">
        <v>4.9577380363372772</v>
      </c>
      <c r="H418" s="302">
        <f t="shared" ref="H418:H425" si="161">SUM(F418:G418)</f>
        <v>6.3219348166174809</v>
      </c>
      <c r="I418" s="303"/>
      <c r="J418" s="302">
        <v>1.4148643179233968</v>
      </c>
      <c r="K418" s="302">
        <v>5.5738340794019425</v>
      </c>
      <c r="L418" s="302">
        <f t="shared" ref="L418:L425" si="162">SUM(J418:K418)</f>
        <v>6.9886983973253392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0.51742452894929447</v>
      </c>
      <c r="C419" s="302">
        <v>1.6423676539758221</v>
      </c>
      <c r="D419" s="302">
        <f t="shared" si="160"/>
        <v>2.1597921829251163</v>
      </c>
      <c r="E419" s="303"/>
      <c r="F419" s="302">
        <v>1.1963707923402946</v>
      </c>
      <c r="G419" s="302">
        <v>2.8101858560859352</v>
      </c>
      <c r="H419" s="302">
        <f t="shared" si="161"/>
        <v>4.0065566484262298</v>
      </c>
      <c r="I419" s="303"/>
      <c r="J419" s="302">
        <v>0.99185930519509247</v>
      </c>
      <c r="K419" s="302">
        <v>2.4525500218156115</v>
      </c>
      <c r="L419" s="302">
        <f t="shared" si="162"/>
        <v>3.4444093270107041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0.89896208183089177</v>
      </c>
      <c r="C420" s="302">
        <v>0.26049868741943089</v>
      </c>
      <c r="D420" s="302">
        <f t="shared" si="160"/>
        <v>1.1594607692503227</v>
      </c>
      <c r="E420" s="303"/>
      <c r="F420" s="302">
        <v>1.3539223832523699</v>
      </c>
      <c r="G420" s="302">
        <v>0.36427933532575191</v>
      </c>
      <c r="H420" s="302">
        <f t="shared" si="161"/>
        <v>1.7182017185781218</v>
      </c>
      <c r="I420" s="303"/>
      <c r="J420" s="302">
        <v>1.2570905859469745</v>
      </c>
      <c r="K420" s="302">
        <v>0.17880278023150467</v>
      </c>
      <c r="L420" s="302">
        <f t="shared" si="162"/>
        <v>1.4358933661784792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0.10602514121780851</v>
      </c>
      <c r="C421" s="302">
        <v>3.1626769119728553</v>
      </c>
      <c r="D421" s="302">
        <f t="shared" si="160"/>
        <v>3.2687020531906636</v>
      </c>
      <c r="E421" s="303"/>
      <c r="F421" s="302">
        <v>0.55256669841038131</v>
      </c>
      <c r="G421" s="302">
        <v>3.4925412779924576</v>
      </c>
      <c r="H421" s="302">
        <f t="shared" si="161"/>
        <v>4.0451079764028393</v>
      </c>
      <c r="I421" s="303"/>
      <c r="J421" s="302">
        <v>0.80041238484600974</v>
      </c>
      <c r="K421" s="302">
        <v>2.8063396576847399</v>
      </c>
      <c r="L421" s="302">
        <f t="shared" si="162"/>
        <v>3.6067520425307498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0.12047401163155831</v>
      </c>
      <c r="C422" s="302">
        <v>0.12373556813291386</v>
      </c>
      <c r="D422" s="302">
        <f t="shared" si="160"/>
        <v>0.24420957976447216</v>
      </c>
      <c r="E422" s="303"/>
      <c r="F422" s="302">
        <v>0.47207420661626193</v>
      </c>
      <c r="G422" s="302">
        <v>0.17461142647070982</v>
      </c>
      <c r="H422" s="302">
        <f t="shared" si="161"/>
        <v>0.64668563308697169</v>
      </c>
      <c r="I422" s="303"/>
      <c r="J422" s="302">
        <v>0.41412407210842961</v>
      </c>
      <c r="K422" s="302">
        <v>0.19704297904515658</v>
      </c>
      <c r="L422" s="302">
        <f t="shared" si="162"/>
        <v>0.61116705115358616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1.2318904826397457</v>
      </c>
      <c r="C423" s="302">
        <v>0.6780075571360632</v>
      </c>
      <c r="D423" s="302">
        <f t="shared" si="160"/>
        <v>1.909898039775809</v>
      </c>
      <c r="E423" s="303"/>
      <c r="F423" s="302">
        <v>1.8726327742891902</v>
      </c>
      <c r="G423" s="302">
        <v>0.84229606556684733</v>
      </c>
      <c r="H423" s="302">
        <f t="shared" si="161"/>
        <v>2.7149288398560376</v>
      </c>
      <c r="I423" s="303"/>
      <c r="J423" s="302">
        <v>1.920218025178005</v>
      </c>
      <c r="K423" s="302">
        <v>0.86371662699640883</v>
      </c>
      <c r="L423" s="302">
        <f t="shared" si="162"/>
        <v>2.7839346521744139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1.940857390207526E-2</v>
      </c>
      <c r="C424" s="302">
        <v>0.67408806214577355</v>
      </c>
      <c r="D424" s="302">
        <f t="shared" si="160"/>
        <v>0.69349663604784884</v>
      </c>
      <c r="E424" s="303"/>
      <c r="F424" s="302">
        <v>7.408860376816509E-2</v>
      </c>
      <c r="G424" s="302">
        <v>0.69778195228729123</v>
      </c>
      <c r="H424" s="302">
        <f t="shared" si="161"/>
        <v>0.77187055605545629</v>
      </c>
      <c r="I424" s="303"/>
      <c r="J424" s="302">
        <v>0.16160832571782871</v>
      </c>
      <c r="K424" s="302">
        <v>0.80034825138988042</v>
      </c>
      <c r="L424" s="302">
        <f t="shared" si="162"/>
        <v>0.9619565771077091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5.0567215974610336E-2</v>
      </c>
      <c r="C425" s="302">
        <v>0.20062211008751393</v>
      </c>
      <c r="D425" s="302">
        <f t="shared" si="160"/>
        <v>0.2511893260621243</v>
      </c>
      <c r="E425" s="303"/>
      <c r="F425" s="302">
        <v>0.2305489674176002</v>
      </c>
      <c r="G425" s="302">
        <v>0.20034568110312545</v>
      </c>
      <c r="H425" s="302">
        <f t="shared" si="161"/>
        <v>0.43089464852072568</v>
      </c>
      <c r="I425" s="303"/>
      <c r="J425" s="302">
        <v>0.2099460252669873</v>
      </c>
      <c r="K425" s="302">
        <v>0.10856311462697917</v>
      </c>
      <c r="L425" s="302">
        <f t="shared" si="162"/>
        <v>0.31850913989396645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3.832000000002223</v>
      </c>
      <c r="C427" s="311">
        <f t="shared" ref="C427:D427" si="163">SUM(C417:C425)</f>
        <v>11.213999999912094</v>
      </c>
      <c r="D427" s="311">
        <f t="shared" si="163"/>
        <v>15.04599999991432</v>
      </c>
      <c r="E427" s="311"/>
      <c r="F427" s="311">
        <f t="shared" ref="F427:H427" si="164">SUM(F417:F425)</f>
        <v>8.0810000000255613</v>
      </c>
      <c r="G427" s="311">
        <f t="shared" si="164"/>
        <v>15.803999999903411</v>
      </c>
      <c r="H427" s="311">
        <f t="shared" si="164"/>
        <v>23.884999999928976</v>
      </c>
      <c r="I427" s="311"/>
      <c r="J427" s="311">
        <f t="shared" ref="J427:L427" si="165">SUM(J417:J425)</f>
        <v>8.0630000000804944</v>
      </c>
      <c r="K427" s="311">
        <f t="shared" si="165"/>
        <v>15.3349999998117</v>
      </c>
      <c r="L427" s="311">
        <f t="shared" si="165"/>
        <v>23.397999999892193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0.24130628518944183</v>
      </c>
      <c r="C434" s="302">
        <v>0.53729167442172954</v>
      </c>
      <c r="D434" s="302">
        <f>SUM(B434:C434)</f>
        <v>0.7785979596111714</v>
      </c>
      <c r="E434" s="303"/>
      <c r="F434" s="302">
        <v>0.23538443934542574</v>
      </c>
      <c r="G434" s="302">
        <v>1.0037327614888383</v>
      </c>
      <c r="H434" s="302">
        <f>SUM(F434:G434)</f>
        <v>1.2391172008342641</v>
      </c>
      <c r="I434" s="303"/>
      <c r="J434" s="302">
        <v>0.313497262182727</v>
      </c>
      <c r="K434" s="302">
        <v>1.1735698825766674</v>
      </c>
      <c r="L434" s="302">
        <f>SUM(J434:K434)</f>
        <v>1.4870671447593944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0.55659967439263314</v>
      </c>
      <c r="C435" s="302">
        <v>0.66727387743335542</v>
      </c>
      <c r="D435" s="302">
        <f t="shared" ref="D435:D442" si="166">SUM(B435:C435)</f>
        <v>1.2238735518259887</v>
      </c>
      <c r="E435" s="303"/>
      <c r="F435" s="302">
        <v>0.71040521742597273</v>
      </c>
      <c r="G435" s="302">
        <v>1.3932746051023635</v>
      </c>
      <c r="H435" s="302">
        <f t="shared" ref="H435:H442" si="167">SUM(F435:G435)</f>
        <v>2.1036798225283362</v>
      </c>
      <c r="I435" s="303"/>
      <c r="J435" s="302">
        <v>1.1885027790345888</v>
      </c>
      <c r="K435" s="302">
        <v>1.8614806757562214</v>
      </c>
      <c r="L435" s="302">
        <f t="shared" ref="L435:L442" si="168">SUM(J435:K435)</f>
        <v>3.0499834547908105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0.54144660172572534</v>
      </c>
      <c r="C436" s="302">
        <v>0.44367870710006774</v>
      </c>
      <c r="D436" s="302">
        <f t="shared" si="166"/>
        <v>0.98512530882579308</v>
      </c>
      <c r="E436" s="303"/>
      <c r="F436" s="302">
        <v>0.56891960078828518</v>
      </c>
      <c r="G436" s="302">
        <v>0.84944142157813718</v>
      </c>
      <c r="H436" s="302">
        <f t="shared" si="167"/>
        <v>1.4183610223664225</v>
      </c>
      <c r="I436" s="303"/>
      <c r="J436" s="302">
        <v>0.70211560987569022</v>
      </c>
      <c r="K436" s="302">
        <v>0.92994636702073763</v>
      </c>
      <c r="L436" s="302">
        <f t="shared" si="168"/>
        <v>1.632061976896428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0.56245548020095593</v>
      </c>
      <c r="C437" s="302">
        <v>4.8681970229830028E-2</v>
      </c>
      <c r="D437" s="302">
        <f t="shared" si="166"/>
        <v>0.61113745043078593</v>
      </c>
      <c r="E437" s="303"/>
      <c r="F437" s="302">
        <v>0.41509800144413656</v>
      </c>
      <c r="G437" s="302">
        <v>9.4829849667558461E-2</v>
      </c>
      <c r="H437" s="302">
        <f t="shared" si="167"/>
        <v>0.50992785111169503</v>
      </c>
      <c r="I437" s="303"/>
      <c r="J437" s="302">
        <v>0.32203609556646645</v>
      </c>
      <c r="K437" s="302">
        <v>0.10423877925277891</v>
      </c>
      <c r="L437" s="302">
        <f t="shared" si="168"/>
        <v>0.42627487481924536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8.2753593699171388E-2</v>
      </c>
      <c r="C438" s="302">
        <v>0.65402089987824441</v>
      </c>
      <c r="D438" s="302">
        <f t="shared" si="166"/>
        <v>0.73677449357741576</v>
      </c>
      <c r="E438" s="303"/>
      <c r="F438" s="302">
        <v>4.5744845034676317E-2</v>
      </c>
      <c r="G438" s="302">
        <v>0.90617390156980138</v>
      </c>
      <c r="H438" s="302">
        <f t="shared" si="167"/>
        <v>0.95191874660447773</v>
      </c>
      <c r="I438" s="303"/>
      <c r="J438" s="302">
        <v>0.13490373438089789</v>
      </c>
      <c r="K438" s="302">
        <v>0.97409383200303801</v>
      </c>
      <c r="L438" s="302">
        <f t="shared" si="168"/>
        <v>1.108997566383936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0.11144227428199679</v>
      </c>
      <c r="C439" s="302">
        <v>9.7501589750032588E-3</v>
      </c>
      <c r="D439" s="302">
        <f t="shared" si="166"/>
        <v>0.12119243325700005</v>
      </c>
      <c r="E439" s="303"/>
      <c r="F439" s="302">
        <v>6.0184028475033777E-2</v>
      </c>
      <c r="G439" s="302">
        <v>1.7907672856324747E-2</v>
      </c>
      <c r="H439" s="302">
        <f t="shared" si="167"/>
        <v>7.8091701331358523E-2</v>
      </c>
      <c r="I439" s="303"/>
      <c r="J439" s="302">
        <v>7.7594515983669746E-2</v>
      </c>
      <c r="K439" s="302">
        <v>2.484868239762654E-2</v>
      </c>
      <c r="L439" s="302">
        <f t="shared" si="168"/>
        <v>0.10244319838129629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0.35520810181338885</v>
      </c>
      <c r="C440" s="302">
        <v>6.1494235604116508E-2</v>
      </c>
      <c r="D440" s="302">
        <f t="shared" si="166"/>
        <v>0.41670233741750534</v>
      </c>
      <c r="E440" s="303"/>
      <c r="F440" s="302">
        <v>0.20052607737457431</v>
      </c>
      <c r="G440" s="302">
        <v>0.11449481224026666</v>
      </c>
      <c r="H440" s="302">
        <f t="shared" si="167"/>
        <v>0.31502088961484098</v>
      </c>
      <c r="I440" s="303"/>
      <c r="J440" s="302">
        <v>0.25865018726340622</v>
      </c>
      <c r="K440" s="302">
        <v>0.11938944541351519</v>
      </c>
      <c r="L440" s="302">
        <f t="shared" si="168"/>
        <v>0.37803963267692142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2.534354861104857E-2</v>
      </c>
      <c r="C441" s="302">
        <v>0.44184474381875211</v>
      </c>
      <c r="D441" s="302">
        <f t="shared" si="166"/>
        <v>0.4671882924298007</v>
      </c>
      <c r="E441" s="303"/>
      <c r="F441" s="302">
        <v>1.2605789565111703E-2</v>
      </c>
      <c r="G441" s="302">
        <v>0.61757805985504555</v>
      </c>
      <c r="H441" s="302">
        <f t="shared" si="167"/>
        <v>0.63018384942015726</v>
      </c>
      <c r="I441" s="303"/>
      <c r="J441" s="302">
        <v>1.5258818058366284E-2</v>
      </c>
      <c r="K441" s="302">
        <v>0.73629345110208511</v>
      </c>
      <c r="L441" s="302">
        <f t="shared" si="168"/>
        <v>0.75155226916045137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8.9444440075820947E-2</v>
      </c>
      <c r="C442" s="302">
        <v>0.1049637325214072</v>
      </c>
      <c r="D442" s="302">
        <f t="shared" si="166"/>
        <v>0.19440817259722815</v>
      </c>
      <c r="E442" s="303"/>
      <c r="F442" s="302">
        <v>2.1132000525678322E-2</v>
      </c>
      <c r="G442" s="302">
        <v>0.15856691561962113</v>
      </c>
      <c r="H442" s="302">
        <f t="shared" si="167"/>
        <v>0.17969891614529945</v>
      </c>
      <c r="I442" s="303"/>
      <c r="J442" s="302">
        <v>1.7440997675298442E-2</v>
      </c>
      <c r="K442" s="302">
        <v>0.1301388844333321</v>
      </c>
      <c r="L442" s="302">
        <f t="shared" si="168"/>
        <v>0.14757988210863054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2.5659999999901832</v>
      </c>
      <c r="C444" s="311">
        <f t="shared" ref="C444:D444" si="169">SUM(C434:C442)</f>
        <v>2.9689999999825059</v>
      </c>
      <c r="D444" s="311">
        <f t="shared" si="169"/>
        <v>5.5349999999726887</v>
      </c>
      <c r="E444" s="311"/>
      <c r="F444" s="311">
        <f t="shared" ref="F444:H444" si="170">SUM(F434:F442)</f>
        <v>2.2699999999788947</v>
      </c>
      <c r="G444" s="311">
        <f t="shared" si="170"/>
        <v>5.155999999977956</v>
      </c>
      <c r="H444" s="311">
        <f t="shared" si="170"/>
        <v>7.4259999999568516</v>
      </c>
      <c r="I444" s="311"/>
      <c r="J444" s="311">
        <f t="shared" ref="J444:L444" si="171">SUM(J434:J442)</f>
        <v>3.0300000000211114</v>
      </c>
      <c r="K444" s="311">
        <f t="shared" si="171"/>
        <v>6.0539999999560026</v>
      </c>
      <c r="L444" s="311">
        <f t="shared" si="171"/>
        <v>9.083999999977113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7.0624262441716087E-2</v>
      </c>
      <c r="C451" s="302">
        <v>0.40630840418674286</v>
      </c>
      <c r="D451" s="302">
        <f>SUM(B451:C451)</f>
        <v>0.47693266662845896</v>
      </c>
      <c r="E451" s="303"/>
      <c r="F451" s="302">
        <v>4.8985879374311904E-2</v>
      </c>
      <c r="G451" s="302">
        <v>0.4906638174585547</v>
      </c>
      <c r="H451" s="302">
        <f>SUM(F451:G451)</f>
        <v>0.53964969683286657</v>
      </c>
      <c r="I451" s="303"/>
      <c r="J451" s="302">
        <v>5.8953689590889695E-2</v>
      </c>
      <c r="K451" s="302">
        <v>0.55690947195049423</v>
      </c>
      <c r="L451" s="302">
        <f>SUM(J451:K451)</f>
        <v>0.61586316154138387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9.5785237588648431E-2</v>
      </c>
      <c r="C452" s="302">
        <v>0.33417570240504052</v>
      </c>
      <c r="D452" s="302">
        <f t="shared" ref="D452:D459" si="172">SUM(B452:C452)</f>
        <v>0.42996093999368895</v>
      </c>
      <c r="E452" s="303"/>
      <c r="F452" s="302">
        <v>7.9217776370005016E-2</v>
      </c>
      <c r="G452" s="302">
        <v>0.46051779006457411</v>
      </c>
      <c r="H452" s="302">
        <f t="shared" ref="H452:H459" si="173">SUM(F452:G452)</f>
        <v>0.53973556643457909</v>
      </c>
      <c r="I452" s="303"/>
      <c r="J452" s="302">
        <v>0.10717567517085194</v>
      </c>
      <c r="K452" s="302">
        <v>0.59103680717251905</v>
      </c>
      <c r="L452" s="302">
        <f t="shared" ref="L452:L459" si="174">SUM(J452:K452)</f>
        <v>0.69821248234337097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0.22693399378542078</v>
      </c>
      <c r="C453" s="302">
        <v>0.3076724262562468</v>
      </c>
      <c r="D453" s="302">
        <f t="shared" si="172"/>
        <v>0.53460642004166758</v>
      </c>
      <c r="E453" s="303"/>
      <c r="F453" s="302">
        <v>0.19724147999008915</v>
      </c>
      <c r="G453" s="302">
        <v>0.37314237443818865</v>
      </c>
      <c r="H453" s="302">
        <f t="shared" si="173"/>
        <v>0.57038385442827777</v>
      </c>
      <c r="I453" s="303"/>
      <c r="J453" s="302">
        <v>0.34103828307861828</v>
      </c>
      <c r="K453" s="302">
        <v>0.3970994593182563</v>
      </c>
      <c r="L453" s="302">
        <f t="shared" si="174"/>
        <v>0.73813774239687457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0.18812145369545283</v>
      </c>
      <c r="C454" s="302">
        <v>5.4965773817756053E-2</v>
      </c>
      <c r="D454" s="302">
        <f t="shared" si="172"/>
        <v>0.24308722751320888</v>
      </c>
      <c r="E454" s="303"/>
      <c r="F454" s="302">
        <v>8.3559489664131417E-2</v>
      </c>
      <c r="G454" s="302">
        <v>6.5042477956452849E-2</v>
      </c>
      <c r="H454" s="302">
        <f t="shared" si="173"/>
        <v>0.14860196762058425</v>
      </c>
      <c r="I454" s="303"/>
      <c r="J454" s="302">
        <v>3.2182705545559277E-2</v>
      </c>
      <c r="K454" s="302">
        <v>6.4414293661842356E-2</v>
      </c>
      <c r="L454" s="302">
        <f t="shared" si="174"/>
        <v>9.659699920740164E-2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4.5559416944086537E-2</v>
      </c>
      <c r="C455" s="302">
        <v>0.18071631551764972</v>
      </c>
      <c r="D455" s="302">
        <f t="shared" si="172"/>
        <v>0.22627573246173627</v>
      </c>
      <c r="E455" s="303"/>
      <c r="F455" s="302">
        <v>1.0848824931624626E-2</v>
      </c>
      <c r="G455" s="302">
        <v>0.18024528002082349</v>
      </c>
      <c r="H455" s="302">
        <f t="shared" si="173"/>
        <v>0.19109410495244811</v>
      </c>
      <c r="I455" s="303"/>
      <c r="J455" s="302">
        <v>2.4053032157579743E-2</v>
      </c>
      <c r="K455" s="302">
        <v>0.18998368370470661</v>
      </c>
      <c r="L455" s="302">
        <f t="shared" si="174"/>
        <v>0.21403671586228634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6.5003674164957878E-2</v>
      </c>
      <c r="C456" s="302">
        <v>6.1081965835273117E-2</v>
      </c>
      <c r="D456" s="302">
        <f t="shared" si="172"/>
        <v>0.12608564000023098</v>
      </c>
      <c r="E456" s="303"/>
      <c r="F456" s="302">
        <v>3.8662024605154832E-2</v>
      </c>
      <c r="G456" s="302">
        <v>7.9813795871755536E-2</v>
      </c>
      <c r="H456" s="302">
        <f t="shared" si="173"/>
        <v>0.11847582047691037</v>
      </c>
      <c r="I456" s="303"/>
      <c r="J456" s="302">
        <v>6.0858373081574643E-2</v>
      </c>
      <c r="K456" s="302">
        <v>0.10874225911682803</v>
      </c>
      <c r="L456" s="302">
        <f t="shared" si="174"/>
        <v>0.16960063219840266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3.8960035528309664E-2</v>
      </c>
      <c r="C457" s="302">
        <v>4.4692083886677864E-2</v>
      </c>
      <c r="D457" s="302">
        <f t="shared" si="172"/>
        <v>8.3652119414987527E-2</v>
      </c>
      <c r="E457" s="303"/>
      <c r="F457" s="302">
        <v>2.3213085959441424E-2</v>
      </c>
      <c r="G457" s="302">
        <v>5.290866569114306E-2</v>
      </c>
      <c r="H457" s="302">
        <f t="shared" si="173"/>
        <v>7.612175165058449E-2</v>
      </c>
      <c r="I457" s="303"/>
      <c r="J457" s="302">
        <v>3.4405722412945254E-2</v>
      </c>
      <c r="K457" s="302">
        <v>6.6115387127328104E-2</v>
      </c>
      <c r="L457" s="302">
        <f t="shared" si="174"/>
        <v>0.10052110954027335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2.8443551805660171E-2</v>
      </c>
      <c r="C458" s="302">
        <v>0.67926324762594803</v>
      </c>
      <c r="D458" s="302">
        <f t="shared" si="172"/>
        <v>0.70770679943160819</v>
      </c>
      <c r="E458" s="303"/>
      <c r="F458" s="302">
        <v>2.0337855754470929E-2</v>
      </c>
      <c r="G458" s="302">
        <v>0.65557413284290422</v>
      </c>
      <c r="H458" s="302">
        <f t="shared" si="173"/>
        <v>0.67591198859737511</v>
      </c>
      <c r="I458" s="303"/>
      <c r="J458" s="302">
        <v>3.016011481467638E-2</v>
      </c>
      <c r="K458" s="302">
        <v>0.82559373936589364</v>
      </c>
      <c r="L458" s="302">
        <f t="shared" si="174"/>
        <v>0.85575385418057004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0.1135683740447011</v>
      </c>
      <c r="C459" s="302">
        <v>0.91212408048787774</v>
      </c>
      <c r="D459" s="302">
        <f t="shared" si="172"/>
        <v>1.025692454532579</v>
      </c>
      <c r="E459" s="303"/>
      <c r="F459" s="302">
        <v>3.5933583345730061E-2</v>
      </c>
      <c r="G459" s="302">
        <v>0.95409166566641945</v>
      </c>
      <c r="H459" s="302">
        <f t="shared" si="173"/>
        <v>0.9900252490121495</v>
      </c>
      <c r="I459" s="303"/>
      <c r="J459" s="302">
        <v>2.4172404151783775E-2</v>
      </c>
      <c r="K459" s="302">
        <v>1.0971048986471068</v>
      </c>
      <c r="L459" s="302">
        <f t="shared" si="174"/>
        <v>1.1212773027988905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0.87299999999895339</v>
      </c>
      <c r="C461" s="311">
        <f t="shared" ref="C461:D461" si="175">SUM(C451:C459)</f>
        <v>2.9810000000192125</v>
      </c>
      <c r="D461" s="311">
        <f t="shared" si="175"/>
        <v>3.854000000018166</v>
      </c>
      <c r="E461" s="311"/>
      <c r="F461" s="311">
        <f t="shared" ref="F461:H461" si="176">SUM(F451:F459)</f>
        <v>0.53799999999495929</v>
      </c>
      <c r="G461" s="311">
        <f t="shared" si="176"/>
        <v>3.3120000000108156</v>
      </c>
      <c r="H461" s="311">
        <f t="shared" si="176"/>
        <v>3.8500000000057755</v>
      </c>
      <c r="I461" s="311"/>
      <c r="J461" s="311">
        <f t="shared" ref="J461:L461" si="177">SUM(J451:J459)</f>
        <v>0.71300000000447894</v>
      </c>
      <c r="K461" s="311">
        <f t="shared" si="177"/>
        <v>3.8970000000649749</v>
      </c>
      <c r="L461" s="311">
        <f t="shared" si="177"/>
        <v>4.6100000000694532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0.33123313093494511</v>
      </c>
      <c r="C468" s="302">
        <v>1.9711074197490781</v>
      </c>
      <c r="D468" s="302">
        <f>SUM(B468:C468)</f>
        <v>2.3023405506840233</v>
      </c>
      <c r="E468" s="303"/>
      <c r="F468" s="302">
        <v>0.36731649030595259</v>
      </c>
      <c r="G468" s="302">
        <v>3.0437458302651463</v>
      </c>
      <c r="H468" s="302">
        <f>SUM(F468:G468)</f>
        <v>3.4110623205710988</v>
      </c>
      <c r="I468" s="303"/>
      <c r="J468" s="302">
        <v>0.48748135539238635</v>
      </c>
      <c r="K468" s="302">
        <v>3.8221008441936872</v>
      </c>
      <c r="L468" s="302">
        <f>SUM(J468:K468)</f>
        <v>4.3095821995860737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0.48798050918885105</v>
      </c>
      <c r="C469" s="302">
        <v>1.3925658078451133</v>
      </c>
      <c r="D469" s="302">
        <f t="shared" ref="D469:D476" si="178">SUM(B469:C469)</f>
        <v>1.8805463170339642</v>
      </c>
      <c r="E469" s="303"/>
      <c r="F469" s="302">
        <v>0.60565678267695289</v>
      </c>
      <c r="G469" s="302">
        <v>1.9777612219871434</v>
      </c>
      <c r="H469" s="302">
        <f t="shared" ref="H469:H476" si="179">SUM(F469:G469)</f>
        <v>2.5834180046640962</v>
      </c>
      <c r="I469" s="303"/>
      <c r="J469" s="302">
        <v>0.85931548322251494</v>
      </c>
      <c r="K469" s="302">
        <v>2.2791858508268841</v>
      </c>
      <c r="L469" s="302">
        <f t="shared" ref="L469:L476" si="180">SUM(J469:K469)</f>
        <v>3.138501334049399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0.87134469974854845</v>
      </c>
      <c r="C470" s="302">
        <v>1.3273251246618665</v>
      </c>
      <c r="D470" s="302">
        <f t="shared" si="178"/>
        <v>2.1986698244104148</v>
      </c>
      <c r="E470" s="303"/>
      <c r="F470" s="302">
        <v>0.89575600925332965</v>
      </c>
      <c r="G470" s="302">
        <v>1.7822619940572952</v>
      </c>
      <c r="H470" s="302">
        <f t="shared" si="179"/>
        <v>2.6780180033106249</v>
      </c>
      <c r="I470" s="303"/>
      <c r="J470" s="302">
        <v>1.3848067876989714</v>
      </c>
      <c r="K470" s="302">
        <v>2.0112036117945462</v>
      </c>
      <c r="L470" s="302">
        <f t="shared" si="180"/>
        <v>3.3960103994935178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0.6317460300940918</v>
      </c>
      <c r="C471" s="302">
        <v>0.27606233845117817</v>
      </c>
      <c r="D471" s="302">
        <f t="shared" si="178"/>
        <v>0.90780836854527003</v>
      </c>
      <c r="E471" s="303"/>
      <c r="F471" s="302">
        <v>0.56542994019060133</v>
      </c>
      <c r="G471" s="302">
        <v>0.65432391653462652</v>
      </c>
      <c r="H471" s="302">
        <f t="shared" si="179"/>
        <v>1.219753856725228</v>
      </c>
      <c r="I471" s="303"/>
      <c r="J471" s="302">
        <v>0.32830132592322259</v>
      </c>
      <c r="K471" s="302">
        <v>0.76526627666308922</v>
      </c>
      <c r="L471" s="302">
        <f t="shared" si="180"/>
        <v>1.0935676025863117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0.27688175172303336</v>
      </c>
      <c r="C472" s="302">
        <v>1.0177534883854114</v>
      </c>
      <c r="D472" s="302">
        <f t="shared" si="178"/>
        <v>1.2946352401084447</v>
      </c>
      <c r="E472" s="303"/>
      <c r="F472" s="302">
        <v>0.21481508842032654</v>
      </c>
      <c r="G472" s="302">
        <v>1.6963002938707696</v>
      </c>
      <c r="H472" s="302">
        <f t="shared" si="179"/>
        <v>1.9111153822910962</v>
      </c>
      <c r="I472" s="303"/>
      <c r="J472" s="302">
        <v>0.53751594119715218</v>
      </c>
      <c r="K472" s="302">
        <v>2.0302083597372151</v>
      </c>
      <c r="L472" s="302">
        <f t="shared" si="180"/>
        <v>2.5677243009343673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0.2008542331650246</v>
      </c>
      <c r="C473" s="302">
        <v>0.23785081502989264</v>
      </c>
      <c r="D473" s="302">
        <f t="shared" si="178"/>
        <v>0.43870504819491724</v>
      </c>
      <c r="E473" s="303"/>
      <c r="F473" s="302">
        <v>0.15901476813898485</v>
      </c>
      <c r="G473" s="302">
        <v>0.37891464122386148</v>
      </c>
      <c r="H473" s="302">
        <f t="shared" si="179"/>
        <v>0.53792940936284639</v>
      </c>
      <c r="I473" s="303"/>
      <c r="J473" s="302">
        <v>0.19978935555803928</v>
      </c>
      <c r="K473" s="302">
        <v>0.51333418566049649</v>
      </c>
      <c r="L473" s="302">
        <f t="shared" si="180"/>
        <v>0.71312354121853572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0.13941129455995538</v>
      </c>
      <c r="C474" s="302">
        <v>0.22406102502372016</v>
      </c>
      <c r="D474" s="302">
        <f t="shared" si="178"/>
        <v>0.36347231958367554</v>
      </c>
      <c r="E474" s="303"/>
      <c r="F474" s="302">
        <v>0.12461625921357196</v>
      </c>
      <c r="G474" s="302">
        <v>0.56921353939214658</v>
      </c>
      <c r="H474" s="302">
        <f t="shared" si="179"/>
        <v>0.69382979860571858</v>
      </c>
      <c r="I474" s="303"/>
      <c r="J474" s="302">
        <v>0.13090944213085509</v>
      </c>
      <c r="K474" s="302">
        <v>0.76232462549701652</v>
      </c>
      <c r="L474" s="302">
        <f t="shared" si="180"/>
        <v>0.89323406762787161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0.29109495217704862</v>
      </c>
      <c r="C475" s="302">
        <v>3.5249046423742514</v>
      </c>
      <c r="D475" s="302">
        <f t="shared" si="178"/>
        <v>3.8159995945512999</v>
      </c>
      <c r="E475" s="303"/>
      <c r="F475" s="302">
        <v>0.21604306820542177</v>
      </c>
      <c r="G475" s="302">
        <v>4.1137757248469535</v>
      </c>
      <c r="H475" s="302">
        <f t="shared" si="179"/>
        <v>4.3298187930523753</v>
      </c>
      <c r="I475" s="303"/>
      <c r="J475" s="302">
        <v>0.27855942914108589</v>
      </c>
      <c r="K475" s="302">
        <v>5.6259903399163393</v>
      </c>
      <c r="L475" s="302">
        <f t="shared" si="180"/>
        <v>5.9045497690574251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0.31945339838838271</v>
      </c>
      <c r="C476" s="302">
        <v>3.4383693385506366</v>
      </c>
      <c r="D476" s="302">
        <f t="shared" si="178"/>
        <v>3.7578227369390191</v>
      </c>
      <c r="E476" s="303"/>
      <c r="F476" s="302">
        <v>0.19635159357013873</v>
      </c>
      <c r="G476" s="302">
        <v>3.4237028378537189</v>
      </c>
      <c r="H476" s="302">
        <f t="shared" si="179"/>
        <v>3.6200544314238576</v>
      </c>
      <c r="I476" s="303"/>
      <c r="J476" s="302">
        <v>0.175320879755164</v>
      </c>
      <c r="K476" s="302">
        <v>2.8573859059722024</v>
      </c>
      <c r="L476" s="302">
        <f t="shared" si="180"/>
        <v>3.0327067857273664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3.5499999999798817</v>
      </c>
      <c r="C478" s="311">
        <f t="shared" ref="C478:D478" si="181">SUM(C468:C476)</f>
        <v>13.410000000071147</v>
      </c>
      <c r="D478" s="311">
        <f t="shared" si="181"/>
        <v>16.960000000051028</v>
      </c>
      <c r="E478" s="311"/>
      <c r="F478" s="311">
        <f t="shared" ref="F478:H478" si="182">SUM(F468:F476)</f>
        <v>3.34499999997528</v>
      </c>
      <c r="G478" s="311">
        <f t="shared" si="182"/>
        <v>17.640000000031659</v>
      </c>
      <c r="H478" s="311">
        <f t="shared" si="182"/>
        <v>20.985000000006941</v>
      </c>
      <c r="I478" s="311"/>
      <c r="J478" s="311">
        <f t="shared" ref="J478:L478" si="183">SUM(J468:J476)</f>
        <v>4.3820000000193913</v>
      </c>
      <c r="K478" s="311">
        <f t="shared" si="183"/>
        <v>20.667000000261478</v>
      </c>
      <c r="L478" s="311">
        <f t="shared" si="183"/>
        <v>25.04900000028087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2.8940728309059911</v>
      </c>
      <c r="C485" s="302">
        <v>9.6729191724069636</v>
      </c>
      <c r="D485" s="302">
        <f>SUM(B485:C485)</f>
        <v>12.566992003312954</v>
      </c>
      <c r="E485" s="303"/>
      <c r="F485" s="302">
        <v>5.0648993883070652</v>
      </c>
      <c r="G485" s="302">
        <v>15.210448896345868</v>
      </c>
      <c r="H485" s="302">
        <f>SUM(F485:G485)</f>
        <v>20.275348284652935</v>
      </c>
      <c r="I485" s="303"/>
      <c r="J485" s="302">
        <v>6.6118075890031065</v>
      </c>
      <c r="K485" s="302">
        <v>17.375699461673861</v>
      </c>
      <c r="L485" s="302">
        <f>SUM(J485:K485)</f>
        <v>23.987507050676967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2.5839807351079589</v>
      </c>
      <c r="C486" s="302">
        <v>8.9687971200799872</v>
      </c>
      <c r="D486" s="302">
        <f t="shared" ref="D486:D493" si="184">SUM(B486:C486)</f>
        <v>11.552777855187946</v>
      </c>
      <c r="E486" s="303"/>
      <c r="F486" s="302">
        <v>4.5959217709074141</v>
      </c>
      <c r="G486" s="302">
        <v>14.553811728331798</v>
      </c>
      <c r="H486" s="302">
        <f t="shared" ref="H486:H493" si="185">SUM(F486:G486)</f>
        <v>19.149733499239211</v>
      </c>
      <c r="I486" s="303"/>
      <c r="J486" s="302">
        <v>6.6362725064536683</v>
      </c>
      <c r="K486" s="302">
        <v>19.196498697331009</v>
      </c>
      <c r="L486" s="302">
        <f t="shared" ref="L486:L493" si="186">SUM(J486:K486)</f>
        <v>25.832771203784677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2.3607588109523689</v>
      </c>
      <c r="C487" s="302">
        <v>4.6710225354698105</v>
      </c>
      <c r="D487" s="302">
        <f t="shared" si="184"/>
        <v>7.0317813464221794</v>
      </c>
      <c r="E487" s="303"/>
      <c r="F487" s="302">
        <v>3.7081961665886483</v>
      </c>
      <c r="G487" s="302">
        <v>7.2262365808704798</v>
      </c>
      <c r="H487" s="302">
        <f t="shared" si="185"/>
        <v>10.934432747459129</v>
      </c>
      <c r="I487" s="303"/>
      <c r="J487" s="302">
        <v>4.7118415741145849</v>
      </c>
      <c r="K487" s="302">
        <v>7.7793572800852875</v>
      </c>
      <c r="L487" s="302">
        <f t="shared" si="186"/>
        <v>12.491198854199872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10.379611927761303</v>
      </c>
      <c r="C488" s="302">
        <v>0.92169797627053351</v>
      </c>
      <c r="D488" s="302">
        <f t="shared" si="184"/>
        <v>11.301309904031836</v>
      </c>
      <c r="E488" s="303"/>
      <c r="F488" s="302">
        <v>13.14818045206588</v>
      </c>
      <c r="G488" s="302">
        <v>1.3488858731855782</v>
      </c>
      <c r="H488" s="302">
        <f t="shared" si="185"/>
        <v>14.497066325251458</v>
      </c>
      <c r="I488" s="303"/>
      <c r="J488" s="302">
        <v>11.559600670346798</v>
      </c>
      <c r="K488" s="302">
        <v>1.5117970986056875</v>
      </c>
      <c r="L488" s="302">
        <f t="shared" si="186"/>
        <v>13.071397768952485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0.99641059011905531</v>
      </c>
      <c r="C489" s="302">
        <v>42.842704447613919</v>
      </c>
      <c r="D489" s="302">
        <f t="shared" si="184"/>
        <v>43.839115037732974</v>
      </c>
      <c r="E489" s="303"/>
      <c r="F489" s="302">
        <v>1.7049273138708079</v>
      </c>
      <c r="G489" s="302">
        <v>45.268791473821224</v>
      </c>
      <c r="H489" s="302">
        <f t="shared" si="185"/>
        <v>46.973718787692029</v>
      </c>
      <c r="I489" s="303"/>
      <c r="J489" s="302">
        <v>3.5677430341484748</v>
      </c>
      <c r="K489" s="302">
        <v>47.694166674218287</v>
      </c>
      <c r="L489" s="302">
        <f t="shared" si="186"/>
        <v>51.261909708366765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0.12176206725421036</v>
      </c>
      <c r="C490" s="302">
        <v>0.23335509927177264</v>
      </c>
      <c r="D490" s="302">
        <f t="shared" si="184"/>
        <v>0.35511716652598302</v>
      </c>
      <c r="E490" s="303"/>
      <c r="F490" s="302">
        <v>0.16669523947897408</v>
      </c>
      <c r="G490" s="302">
        <v>0.35542399213357195</v>
      </c>
      <c r="H490" s="302">
        <f t="shared" si="185"/>
        <v>0.52211923161254603</v>
      </c>
      <c r="I490" s="303"/>
      <c r="J490" s="302">
        <v>0.21419386453478698</v>
      </c>
      <c r="K490" s="302">
        <v>0.4081869204067034</v>
      </c>
      <c r="L490" s="302">
        <f t="shared" si="186"/>
        <v>0.62238078494149041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1.1611347421583809</v>
      </c>
      <c r="C491" s="302">
        <v>0.69540995174989784</v>
      </c>
      <c r="D491" s="302">
        <f t="shared" si="184"/>
        <v>1.8565446939082788</v>
      </c>
      <c r="E491" s="303"/>
      <c r="F491" s="302">
        <v>1.542335125703608</v>
      </c>
      <c r="G491" s="302">
        <v>0.95630287908062162</v>
      </c>
      <c r="H491" s="302">
        <f t="shared" si="185"/>
        <v>2.4986380047842296</v>
      </c>
      <c r="I491" s="303"/>
      <c r="J491" s="302">
        <v>1.9275283193295103</v>
      </c>
      <c r="K491" s="302">
        <v>1.2161931784108779</v>
      </c>
      <c r="L491" s="302">
        <f t="shared" si="186"/>
        <v>3.1437214977403882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0.17731477120005623</v>
      </c>
      <c r="C492" s="302">
        <v>7.8367763796682572</v>
      </c>
      <c r="D492" s="302">
        <f t="shared" si="184"/>
        <v>8.0140911508683139</v>
      </c>
      <c r="E492" s="303"/>
      <c r="F492" s="302">
        <v>0.2101729655603379</v>
      </c>
      <c r="G492" s="302">
        <v>9.0587584072784129</v>
      </c>
      <c r="H492" s="302">
        <f t="shared" si="185"/>
        <v>9.2689313728387503</v>
      </c>
      <c r="I492" s="303"/>
      <c r="J492" s="302">
        <v>0.30381714083255817</v>
      </c>
      <c r="K492" s="302">
        <v>11.752283547600262</v>
      </c>
      <c r="L492" s="302">
        <f t="shared" si="186"/>
        <v>12.056100688432821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0.59995352452167605</v>
      </c>
      <c r="C493" s="302">
        <v>5.2403173166404375</v>
      </c>
      <c r="D493" s="302">
        <f t="shared" si="184"/>
        <v>5.8402708411621136</v>
      </c>
      <c r="E493" s="303"/>
      <c r="F493" s="302">
        <v>0.59567157732207132</v>
      </c>
      <c r="G493" s="302">
        <v>5.9543401679176409</v>
      </c>
      <c r="H493" s="302">
        <f t="shared" si="185"/>
        <v>6.5500117452397122</v>
      </c>
      <c r="I493" s="303"/>
      <c r="J493" s="302">
        <v>0.51119530131432145</v>
      </c>
      <c r="K493" s="302">
        <v>6.4818171405575633</v>
      </c>
      <c r="L493" s="302">
        <f t="shared" si="186"/>
        <v>6.9930124418718851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21.274999999980999</v>
      </c>
      <c r="C495" s="311">
        <f t="shared" ref="C495:D495" si="187">SUM(C485:C493)</f>
        <v>81.082999999171577</v>
      </c>
      <c r="D495" s="311">
        <f t="shared" si="187"/>
        <v>102.35799999915257</v>
      </c>
      <c r="E495" s="311"/>
      <c r="F495" s="311">
        <f t="shared" ref="F495:H495" si="188">SUM(F485:F493)</f>
        <v>30.736999999804809</v>
      </c>
      <c r="G495" s="311">
        <f t="shared" si="188"/>
        <v>99.932999998965187</v>
      </c>
      <c r="H495" s="311">
        <f t="shared" si="188"/>
        <v>130.66999999877001</v>
      </c>
      <c r="I495" s="311"/>
      <c r="J495" s="311">
        <f t="shared" ref="J495:L495" si="189">SUM(J485:J493)</f>
        <v>36.044000000077808</v>
      </c>
      <c r="K495" s="311">
        <f t="shared" si="189"/>
        <v>113.41599999888953</v>
      </c>
      <c r="L495" s="311">
        <f t="shared" si="189"/>
        <v>149.45999999896736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0.31907597075734856</v>
      </c>
      <c r="C502" s="302">
        <v>2.6954991801035804</v>
      </c>
      <c r="D502" s="302">
        <f>SUM(B502:C502)</f>
        <v>3.0145751508609289</v>
      </c>
      <c r="E502" s="303"/>
      <c r="F502" s="302">
        <v>0.52965820656513052</v>
      </c>
      <c r="G502" s="302">
        <v>5.4493144363021973</v>
      </c>
      <c r="H502" s="302">
        <f>SUM(F502:G502)</f>
        <v>5.978972642867328</v>
      </c>
      <c r="I502" s="303"/>
      <c r="J502" s="302">
        <v>0.73555512235270215</v>
      </c>
      <c r="K502" s="302">
        <v>6.2245650978127438</v>
      </c>
      <c r="L502" s="302">
        <f>SUM(J502:K502)</f>
        <v>6.9601202201654457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0.24606243046566154</v>
      </c>
      <c r="C503" s="302">
        <v>2.4837002971405164</v>
      </c>
      <c r="D503" s="302">
        <f t="shared" ref="D503:D510" si="190">SUM(B503:C503)</f>
        <v>2.729762727606178</v>
      </c>
      <c r="E503" s="303"/>
      <c r="F503" s="302">
        <v>0.4896533979016468</v>
      </c>
      <c r="G503" s="302">
        <v>5.2307295375964609</v>
      </c>
      <c r="H503" s="302">
        <f t="shared" ref="H503:H510" si="191">SUM(F503:G503)</f>
        <v>5.7203829354981073</v>
      </c>
      <c r="I503" s="303"/>
      <c r="J503" s="302">
        <v>0.71491830863744443</v>
      </c>
      <c r="K503" s="302">
        <v>6.892241454818917</v>
      </c>
      <c r="L503" s="302">
        <f t="shared" ref="L503:L510" si="192">SUM(J503:K503)</f>
        <v>7.6071597634563615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0.24559999757388082</v>
      </c>
      <c r="C504" s="302">
        <v>1.286152282632703</v>
      </c>
      <c r="D504" s="302">
        <f t="shared" si="190"/>
        <v>1.5317522802065837</v>
      </c>
      <c r="E504" s="303"/>
      <c r="F504" s="302">
        <v>0.40265220310852423</v>
      </c>
      <c r="G504" s="302">
        <v>2.5588177185352023</v>
      </c>
      <c r="H504" s="302">
        <f t="shared" si="191"/>
        <v>2.9614699216437268</v>
      </c>
      <c r="I504" s="303"/>
      <c r="J504" s="302">
        <v>0.51950231312127626</v>
      </c>
      <c r="K504" s="302">
        <v>2.7713051938489701</v>
      </c>
      <c r="L504" s="302">
        <f t="shared" si="192"/>
        <v>3.2908075069702463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1.3346801867018452</v>
      </c>
      <c r="C505" s="302">
        <v>0.25186749321078522</v>
      </c>
      <c r="D505" s="302">
        <f t="shared" si="190"/>
        <v>1.5865476799126303</v>
      </c>
      <c r="E505" s="303"/>
      <c r="F505" s="302">
        <v>1.5196594409318205</v>
      </c>
      <c r="G505" s="302">
        <v>0.46732392078293616</v>
      </c>
      <c r="H505" s="302">
        <f t="shared" si="191"/>
        <v>1.9869833617147568</v>
      </c>
      <c r="I505" s="303"/>
      <c r="J505" s="302">
        <v>1.4483814703619471</v>
      </c>
      <c r="K505" s="302">
        <v>0.53598679563074225</v>
      </c>
      <c r="L505" s="302">
        <f t="shared" si="192"/>
        <v>1.9843682659926893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0.12622333865241983</v>
      </c>
      <c r="C506" s="302">
        <v>12.400487711243478</v>
      </c>
      <c r="D506" s="302">
        <f t="shared" si="190"/>
        <v>12.526711049895898</v>
      </c>
      <c r="E506" s="303"/>
      <c r="F506" s="302">
        <v>0.13602944763870023</v>
      </c>
      <c r="G506" s="302">
        <v>16.709667597539752</v>
      </c>
      <c r="H506" s="302">
        <f t="shared" si="191"/>
        <v>16.845697045178454</v>
      </c>
      <c r="I506" s="303"/>
      <c r="J506" s="302">
        <v>0.36490418903794136</v>
      </c>
      <c r="K506" s="302">
        <v>17.5019169610785</v>
      </c>
      <c r="L506" s="302">
        <f t="shared" si="192"/>
        <v>17.86682115011644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1.4274207018943582E-2</v>
      </c>
      <c r="C507" s="302">
        <v>6.2130456652081063E-2</v>
      </c>
      <c r="D507" s="302">
        <f t="shared" si="190"/>
        <v>7.640466367102465E-2</v>
      </c>
      <c r="E507" s="303"/>
      <c r="F507" s="302">
        <v>1.6733675854957185E-2</v>
      </c>
      <c r="G507" s="302">
        <v>0.11504918574486014</v>
      </c>
      <c r="H507" s="302">
        <f t="shared" si="191"/>
        <v>0.13178286159981734</v>
      </c>
      <c r="I507" s="303"/>
      <c r="J507" s="302">
        <v>2.3058948781260802E-2</v>
      </c>
      <c r="K507" s="302">
        <v>0.13725047956036887</v>
      </c>
      <c r="L507" s="302">
        <f t="shared" si="192"/>
        <v>0.16030942834162967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0.13679436726329219</v>
      </c>
      <c r="C508" s="302">
        <v>0.18811409554502442</v>
      </c>
      <c r="D508" s="302">
        <f t="shared" si="190"/>
        <v>0.32490846280831664</v>
      </c>
      <c r="E508" s="303"/>
      <c r="F508" s="302">
        <v>0.17953025793326127</v>
      </c>
      <c r="G508" s="302">
        <v>0.31502545959770095</v>
      </c>
      <c r="H508" s="302">
        <f t="shared" si="191"/>
        <v>0.49455571753096222</v>
      </c>
      <c r="I508" s="303"/>
      <c r="J508" s="302">
        <v>0.22861567752138165</v>
      </c>
      <c r="K508" s="302">
        <v>0.40196038032499759</v>
      </c>
      <c r="L508" s="302">
        <f t="shared" si="192"/>
        <v>0.63057605784637927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1.9075855445444462E-2</v>
      </c>
      <c r="C509" s="302">
        <v>2.1866455079242995</v>
      </c>
      <c r="D509" s="302">
        <f t="shared" si="190"/>
        <v>2.2057213633697441</v>
      </c>
      <c r="E509" s="303"/>
      <c r="F509" s="302">
        <v>2.0862897430276171E-2</v>
      </c>
      <c r="G509" s="302">
        <v>3.2468842731987557</v>
      </c>
      <c r="H509" s="302">
        <f t="shared" si="191"/>
        <v>3.2677471706290317</v>
      </c>
      <c r="I509" s="303"/>
      <c r="J509" s="302">
        <v>3.3425992145613495E-2</v>
      </c>
      <c r="K509" s="302">
        <v>4.2253325623939464</v>
      </c>
      <c r="L509" s="302">
        <f t="shared" si="192"/>
        <v>4.2587585545395603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9.8213646128105944E-2</v>
      </c>
      <c r="C510" s="302">
        <v>1.4584029752929299</v>
      </c>
      <c r="D510" s="302">
        <f t="shared" si="190"/>
        <v>1.556616621421036</v>
      </c>
      <c r="E510" s="303"/>
      <c r="F510" s="302">
        <v>7.1220472620037376E-2</v>
      </c>
      <c r="G510" s="302">
        <v>2.0571878703057438</v>
      </c>
      <c r="H510" s="302">
        <f t="shared" si="191"/>
        <v>2.128408342925781</v>
      </c>
      <c r="I510" s="303"/>
      <c r="J510" s="302">
        <v>6.5637978048797466E-2</v>
      </c>
      <c r="K510" s="302">
        <v>2.3084410740866184</v>
      </c>
      <c r="L510" s="302">
        <f t="shared" si="192"/>
        <v>2.374079052135416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2.5400000000069425</v>
      </c>
      <c r="C512" s="311">
        <f t="shared" ref="C512:D512" si="193">SUM(C502:C510)</f>
        <v>23.0129999997454</v>
      </c>
      <c r="D512" s="311">
        <f t="shared" si="193"/>
        <v>25.552999999752338</v>
      </c>
      <c r="E512" s="311"/>
      <c r="F512" s="311">
        <f t="shared" ref="F512:H512" si="194">SUM(F502:F510)</f>
        <v>3.365999999984354</v>
      </c>
      <c r="G512" s="311">
        <f t="shared" si="194"/>
        <v>36.149999999603615</v>
      </c>
      <c r="H512" s="311">
        <f t="shared" si="194"/>
        <v>39.515999999587962</v>
      </c>
      <c r="I512" s="311"/>
      <c r="J512" s="311">
        <f t="shared" ref="J512:L512" si="195">SUM(J502:J510)</f>
        <v>4.1340000000083652</v>
      </c>
      <c r="K512" s="311">
        <f t="shared" si="195"/>
        <v>40.998999999555807</v>
      </c>
      <c r="L512" s="311">
        <f t="shared" si="195"/>
        <v>45.132999999564163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2.7258884872266327</v>
      </c>
      <c r="C519" s="302">
        <v>17.837319280356805</v>
      </c>
      <c r="D519" s="302">
        <f>SUM(B519:C519)</f>
        <v>20.563207767583439</v>
      </c>
      <c r="E519" s="303"/>
      <c r="F519" s="302">
        <v>4.1078720581331503</v>
      </c>
      <c r="G519" s="302">
        <v>23.639494112963401</v>
      </c>
      <c r="H519" s="302">
        <f>SUM(F519:G519)</f>
        <v>27.747366171096552</v>
      </c>
      <c r="I519" s="303"/>
      <c r="J519" s="302">
        <v>5.2885681606779871</v>
      </c>
      <c r="K519" s="302">
        <v>26.978394380482822</v>
      </c>
      <c r="L519" s="302">
        <f>SUM(J519:K519)</f>
        <v>32.266962541160808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2.1236419240020106</v>
      </c>
      <c r="C520" s="302">
        <v>16.457502430967512</v>
      </c>
      <c r="D520" s="302">
        <f t="shared" ref="D520:D527" si="196">SUM(B520:C520)</f>
        <v>18.581144354969524</v>
      </c>
      <c r="E520" s="303"/>
      <c r="F520" s="302">
        <v>3.2494133651219737</v>
      </c>
      <c r="G520" s="302">
        <v>22.195288028436917</v>
      </c>
      <c r="H520" s="302">
        <f t="shared" ref="H520:H527" si="197">SUM(F520:G520)</f>
        <v>25.444701393558891</v>
      </c>
      <c r="I520" s="303"/>
      <c r="J520" s="302">
        <v>4.5473457567557718</v>
      </c>
      <c r="K520" s="302">
        <v>29.091801797153842</v>
      </c>
      <c r="L520" s="302">
        <f t="shared" ref="L520:L527" si="198">SUM(J520:K520)</f>
        <v>33.639147553909616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2.0944066899761586</v>
      </c>
      <c r="C521" s="302">
        <v>8.538441707254032</v>
      </c>
      <c r="D521" s="302">
        <f t="shared" si="196"/>
        <v>10.632848397230191</v>
      </c>
      <c r="E521" s="303"/>
      <c r="F521" s="302">
        <v>2.8608902493963799</v>
      </c>
      <c r="G521" s="302">
        <v>11.028958972014578</v>
      </c>
      <c r="H521" s="302">
        <f t="shared" si="197"/>
        <v>13.889849221410959</v>
      </c>
      <c r="I521" s="303"/>
      <c r="J521" s="302">
        <v>3.5619627409354018</v>
      </c>
      <c r="K521" s="302">
        <v>11.829878599588897</v>
      </c>
      <c r="L521" s="302">
        <f t="shared" si="198"/>
        <v>15.391841340524298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11.084666242028471</v>
      </c>
      <c r="C522" s="302">
        <v>1.6778815848037625</v>
      </c>
      <c r="D522" s="302">
        <f t="shared" si="196"/>
        <v>12.762547826832233</v>
      </c>
      <c r="E522" s="303"/>
      <c r="F522" s="302">
        <v>13.43356562525272</v>
      </c>
      <c r="G522" s="302">
        <v>2.078588983464122</v>
      </c>
      <c r="H522" s="302">
        <f t="shared" si="197"/>
        <v>15.512154608716843</v>
      </c>
      <c r="I522" s="303"/>
      <c r="J522" s="302">
        <v>13.598671473944174</v>
      </c>
      <c r="K522" s="302">
        <v>2.3264887221208808</v>
      </c>
      <c r="L522" s="302">
        <f t="shared" si="198"/>
        <v>15.925160196065054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1.0994823841401622</v>
      </c>
      <c r="C523" s="302">
        <v>81.292364090852772</v>
      </c>
      <c r="D523" s="302">
        <f t="shared" si="196"/>
        <v>82.391846474992931</v>
      </c>
      <c r="E523" s="303"/>
      <c r="F523" s="302">
        <v>1.0099172001602541</v>
      </c>
      <c r="G523" s="302">
        <v>73.225883201229365</v>
      </c>
      <c r="H523" s="302">
        <f t="shared" si="197"/>
        <v>74.235800401389625</v>
      </c>
      <c r="I523" s="303"/>
      <c r="J523" s="302">
        <v>2.160857378729883</v>
      </c>
      <c r="K523" s="302">
        <v>77.971345849228115</v>
      </c>
      <c r="L523" s="302">
        <f t="shared" si="198"/>
        <v>80.132203227958001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0.12121749516014252</v>
      </c>
      <c r="C524" s="302">
        <v>0.41814262585482104</v>
      </c>
      <c r="D524" s="302">
        <f t="shared" si="196"/>
        <v>0.53936012101496356</v>
      </c>
      <c r="E524" s="303"/>
      <c r="F524" s="302">
        <v>0.13032505282124532</v>
      </c>
      <c r="G524" s="302">
        <v>0.55682167840346586</v>
      </c>
      <c r="H524" s="302">
        <f t="shared" si="197"/>
        <v>0.68714673122471115</v>
      </c>
      <c r="I524" s="303"/>
      <c r="J524" s="302">
        <v>0.1560349049053546</v>
      </c>
      <c r="K524" s="302">
        <v>0.63376144885559971</v>
      </c>
      <c r="L524" s="302">
        <f t="shared" si="198"/>
        <v>0.78979635376095425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1.1445236900167182</v>
      </c>
      <c r="C525" s="302">
        <v>1.2601966452596007</v>
      </c>
      <c r="D525" s="302">
        <f t="shared" si="196"/>
        <v>2.4047203352763189</v>
      </c>
      <c r="E525" s="303"/>
      <c r="F525" s="302">
        <v>1.5102206845215</v>
      </c>
      <c r="G525" s="302">
        <v>1.5161314595730906</v>
      </c>
      <c r="H525" s="302">
        <f t="shared" si="197"/>
        <v>3.0263521440945906</v>
      </c>
      <c r="I525" s="303"/>
      <c r="J525" s="302">
        <v>1.9024338091381869</v>
      </c>
      <c r="K525" s="302">
        <v>1.9190311871382806</v>
      </c>
      <c r="L525" s="302">
        <f t="shared" si="198"/>
        <v>3.8214649962764673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0.16359872555277138</v>
      </c>
      <c r="C526" s="302">
        <v>14.467668342599069</v>
      </c>
      <c r="D526" s="302">
        <f t="shared" si="196"/>
        <v>14.631267068151841</v>
      </c>
      <c r="E526" s="303"/>
      <c r="F526" s="302">
        <v>0.15451536172386096</v>
      </c>
      <c r="G526" s="302">
        <v>14.15526386575111</v>
      </c>
      <c r="H526" s="302">
        <f t="shared" si="197"/>
        <v>14.309779227474971</v>
      </c>
      <c r="I526" s="303"/>
      <c r="J526" s="302">
        <v>0.23883397147218965</v>
      </c>
      <c r="K526" s="302">
        <v>18.457553961789895</v>
      </c>
      <c r="L526" s="302">
        <f t="shared" si="198"/>
        <v>18.696387933262084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0.80357436194954934</v>
      </c>
      <c r="C527" s="302">
        <v>9.6824832904096247</v>
      </c>
      <c r="D527" s="302">
        <f t="shared" si="196"/>
        <v>10.486057652359174</v>
      </c>
      <c r="E527" s="303"/>
      <c r="F527" s="302">
        <v>0.76828040287123167</v>
      </c>
      <c r="G527" s="302">
        <v>9.5825696964186768</v>
      </c>
      <c r="H527" s="302">
        <f t="shared" si="197"/>
        <v>10.350850099289909</v>
      </c>
      <c r="I527" s="303"/>
      <c r="J527" s="302">
        <v>0.65629180350153815</v>
      </c>
      <c r="K527" s="302">
        <v>10.520744051643323</v>
      </c>
      <c r="L527" s="302">
        <f t="shared" si="198"/>
        <v>11.177035855144862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21.361000000052616</v>
      </c>
      <c r="C529" s="311">
        <f t="shared" ref="C529:D529" si="199">SUM(C519:C527)</f>
        <v>151.631999998358</v>
      </c>
      <c r="D529" s="311">
        <f t="shared" si="199"/>
        <v>172.9929999984106</v>
      </c>
      <c r="E529" s="311"/>
      <c r="F529" s="311">
        <f t="shared" ref="F529:H529" si="200">SUM(F519:F527)</f>
        <v>27.225000000002311</v>
      </c>
      <c r="G529" s="311">
        <f t="shared" si="200"/>
        <v>157.97899999825475</v>
      </c>
      <c r="H529" s="311">
        <f t="shared" si="200"/>
        <v>185.20399999825707</v>
      </c>
      <c r="I529" s="311"/>
      <c r="J529" s="311">
        <f t="shared" ref="J529:L529" si="201">SUM(J519:J527)</f>
        <v>32.111000000060486</v>
      </c>
      <c r="K529" s="311">
        <f t="shared" si="201"/>
        <v>179.72899999800168</v>
      </c>
      <c r="L529" s="311">
        <f t="shared" si="201"/>
        <v>211.83999999806213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1.2642183044174837</v>
      </c>
      <c r="C536" s="302">
        <v>8.1386702368152068</v>
      </c>
      <c r="D536" s="302">
        <f>SUM(B536:C536)</f>
        <v>9.4028885412326915</v>
      </c>
      <c r="E536" s="303"/>
      <c r="F536" s="302">
        <v>1.9549810406730324</v>
      </c>
      <c r="G536" s="302">
        <v>10.841385725928609</v>
      </c>
      <c r="H536" s="302">
        <f>SUM(F536:G536)</f>
        <v>12.796366766601642</v>
      </c>
      <c r="I536" s="303"/>
      <c r="J536" s="302">
        <v>2.5757946676647023</v>
      </c>
      <c r="K536" s="302">
        <v>13.04787548419552</v>
      </c>
      <c r="L536" s="302">
        <f>SUM(J536:K536)</f>
        <v>15.623670151860223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0.941566424142112</v>
      </c>
      <c r="C537" s="302">
        <v>3.0949905252248739</v>
      </c>
      <c r="D537" s="302">
        <f t="shared" ref="D537:D544" si="202">SUM(B537:C537)</f>
        <v>4.0365569493669859</v>
      </c>
      <c r="E537" s="303"/>
      <c r="F537" s="302">
        <v>1.6091470288529617</v>
      </c>
      <c r="G537" s="302">
        <v>4.8347900069553083</v>
      </c>
      <c r="H537" s="302">
        <f t="shared" ref="H537:H544" si="203">SUM(F537:G537)</f>
        <v>6.4439370358082702</v>
      </c>
      <c r="I537" s="303"/>
      <c r="J537" s="302">
        <v>2.1000980079287492</v>
      </c>
      <c r="K537" s="302">
        <v>6.3393911632837927</v>
      </c>
      <c r="L537" s="302">
        <f t="shared" ref="L537:L544" si="204">SUM(J537:K537)</f>
        <v>8.4394891712125428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1.5325124302385542</v>
      </c>
      <c r="C538" s="302">
        <v>4.1615723481789582</v>
      </c>
      <c r="D538" s="302">
        <f t="shared" si="202"/>
        <v>5.6940847784175119</v>
      </c>
      <c r="E538" s="303"/>
      <c r="F538" s="302">
        <v>2.204218027825271</v>
      </c>
      <c r="G538" s="302">
        <v>5.7717013831341983</v>
      </c>
      <c r="H538" s="302">
        <f t="shared" si="203"/>
        <v>7.9759194109594693</v>
      </c>
      <c r="I538" s="303"/>
      <c r="J538" s="302">
        <v>2.6167081897704145</v>
      </c>
      <c r="K538" s="302">
        <v>6.1423375853351372</v>
      </c>
      <c r="L538" s="302">
        <f t="shared" si="204"/>
        <v>8.7590457751055517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5.1960525868053127</v>
      </c>
      <c r="C539" s="302">
        <v>3.890178941255507</v>
      </c>
      <c r="D539" s="302">
        <f t="shared" si="202"/>
        <v>9.0862315280608197</v>
      </c>
      <c r="E539" s="303"/>
      <c r="F539" s="302">
        <v>6.178708482612814</v>
      </c>
      <c r="G539" s="302">
        <v>5.110957356173607</v>
      </c>
      <c r="H539" s="302">
        <f t="shared" si="203"/>
        <v>11.289665838786421</v>
      </c>
      <c r="I539" s="303"/>
      <c r="J539" s="302">
        <v>4.4759164058347611</v>
      </c>
      <c r="K539" s="302">
        <v>6.1765977173169251</v>
      </c>
      <c r="L539" s="302">
        <f t="shared" si="204"/>
        <v>10.652514123151686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0.38857613952131465</v>
      </c>
      <c r="C540" s="302">
        <v>27.151705042102421</v>
      </c>
      <c r="D540" s="302">
        <f t="shared" si="202"/>
        <v>27.540281181623737</v>
      </c>
      <c r="E540" s="303"/>
      <c r="F540" s="302">
        <v>0.53568188881080003</v>
      </c>
      <c r="G540" s="302">
        <v>26.993989716950814</v>
      </c>
      <c r="H540" s="302">
        <f t="shared" si="203"/>
        <v>27.529671605761614</v>
      </c>
      <c r="I540" s="303"/>
      <c r="J540" s="302">
        <v>0.73937905814168947</v>
      </c>
      <c r="K540" s="302">
        <v>25.574099411560606</v>
      </c>
      <c r="L540" s="302">
        <f t="shared" si="204"/>
        <v>26.313478469702297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2.762668476442788</v>
      </c>
      <c r="C541" s="302">
        <v>0.22898282406222187</v>
      </c>
      <c r="D541" s="302">
        <f t="shared" si="202"/>
        <v>2.9916513005050098</v>
      </c>
      <c r="E541" s="303"/>
      <c r="F541" s="302">
        <v>3.350233890206578</v>
      </c>
      <c r="G541" s="302">
        <v>0.30090917663770012</v>
      </c>
      <c r="H541" s="302">
        <f t="shared" si="203"/>
        <v>3.6511430668442779</v>
      </c>
      <c r="I541" s="303"/>
      <c r="J541" s="302">
        <v>4.7500539489611739</v>
      </c>
      <c r="K541" s="302">
        <v>0.40919555066650354</v>
      </c>
      <c r="L541" s="302">
        <f t="shared" si="204"/>
        <v>5.1592494996276779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3.1251812755375998</v>
      </c>
      <c r="C542" s="302">
        <v>10.000142235042762</v>
      </c>
      <c r="D542" s="302">
        <f t="shared" si="202"/>
        <v>13.125323510580362</v>
      </c>
      <c r="E542" s="303"/>
      <c r="F542" s="302">
        <v>3.5778850241036788</v>
      </c>
      <c r="G542" s="302">
        <v>11.505681525644924</v>
      </c>
      <c r="H542" s="302">
        <f t="shared" si="203"/>
        <v>15.083566549748603</v>
      </c>
      <c r="I542" s="303"/>
      <c r="J542" s="302">
        <v>3.1718165813002326</v>
      </c>
      <c r="K542" s="302">
        <v>12.09490986732817</v>
      </c>
      <c r="L542" s="302">
        <f t="shared" si="204"/>
        <v>15.266726448628402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0.7276587844699709</v>
      </c>
      <c r="C543" s="302">
        <v>4.2650598946719933</v>
      </c>
      <c r="D543" s="302">
        <f t="shared" si="202"/>
        <v>4.992718679141964</v>
      </c>
      <c r="E543" s="303"/>
      <c r="F543" s="302">
        <v>0.73172263920886371</v>
      </c>
      <c r="G543" s="302">
        <v>4.4390209329935049</v>
      </c>
      <c r="H543" s="302">
        <f t="shared" si="203"/>
        <v>5.1707435722023689</v>
      </c>
      <c r="I543" s="303"/>
      <c r="J543" s="302">
        <v>1.2180579111556717</v>
      </c>
      <c r="K543" s="302">
        <v>4.8904981092741693</v>
      </c>
      <c r="L543" s="302">
        <f t="shared" si="204"/>
        <v>6.108556020429841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0.63556557859487151</v>
      </c>
      <c r="C544" s="302">
        <v>3.1766979532261357</v>
      </c>
      <c r="D544" s="302">
        <f t="shared" si="202"/>
        <v>3.8122635318210074</v>
      </c>
      <c r="E544" s="303"/>
      <c r="F544" s="302">
        <v>0.69742197800312278</v>
      </c>
      <c r="G544" s="302">
        <v>3.2735641758219827</v>
      </c>
      <c r="H544" s="302">
        <f t="shared" si="203"/>
        <v>3.9709861538251054</v>
      </c>
      <c r="I544" s="303"/>
      <c r="J544" s="302">
        <v>0.59817522922380173</v>
      </c>
      <c r="K544" s="302">
        <v>2.8790951123706483</v>
      </c>
      <c r="L544" s="302">
        <f t="shared" si="204"/>
        <v>3.4772703415944499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16.57400000017001</v>
      </c>
      <c r="C546" s="311">
        <f t="shared" ref="C546:D546" si="205">SUM(C536:C544)</f>
        <v>64.108000000580077</v>
      </c>
      <c r="D546" s="311">
        <f t="shared" si="205"/>
        <v>80.682000000750079</v>
      </c>
      <c r="E546" s="311"/>
      <c r="F546" s="311">
        <f t="shared" ref="F546:H546" si="206">SUM(F536:F544)</f>
        <v>20.840000000297124</v>
      </c>
      <c r="G546" s="311">
        <f t="shared" si="206"/>
        <v>73.072000000240649</v>
      </c>
      <c r="H546" s="311">
        <f t="shared" si="206"/>
        <v>93.912000000537773</v>
      </c>
      <c r="I546" s="311"/>
      <c r="J546" s="311">
        <f t="shared" ref="J546:L546" si="207">SUM(J536:J544)</f>
        <v>22.245999999981201</v>
      </c>
      <c r="K546" s="311">
        <f t="shared" si="207"/>
        <v>77.554000001331488</v>
      </c>
      <c r="L546" s="311">
        <f t="shared" si="207"/>
        <v>99.800000001312682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10.034339121594037</v>
      </c>
      <c r="C553" s="302">
        <v>28.19363878785844</v>
      </c>
      <c r="D553" s="302">
        <f>SUM(B553:C553)</f>
        <v>38.227977909452477</v>
      </c>
      <c r="E553" s="303"/>
      <c r="F553" s="302">
        <v>12.539293590769116</v>
      </c>
      <c r="G553" s="302">
        <v>30.971087220653178</v>
      </c>
      <c r="H553" s="302">
        <f>SUM(F553:G553)</f>
        <v>43.510380811422294</v>
      </c>
      <c r="I553" s="303"/>
      <c r="J553" s="302">
        <v>17.514666430834367</v>
      </c>
      <c r="K553" s="302">
        <v>30.943188146147509</v>
      </c>
      <c r="L553" s="302">
        <f>SUM(J553:K553)</f>
        <v>48.457854576981873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7.1057907706748162</v>
      </c>
      <c r="C554" s="302">
        <v>14.163258133252732</v>
      </c>
      <c r="D554" s="302">
        <f t="shared" ref="D554:D561" si="208">SUM(B554:C554)</f>
        <v>21.269048903927548</v>
      </c>
      <c r="E554" s="303"/>
      <c r="F554" s="302">
        <v>10.54728510516547</v>
      </c>
      <c r="G554" s="302">
        <v>17.573963645114848</v>
      </c>
      <c r="H554" s="302">
        <f t="shared" ref="H554:H561" si="209">SUM(F554:G554)</f>
        <v>28.121248750280316</v>
      </c>
      <c r="I554" s="303"/>
      <c r="J554" s="302">
        <v>15.528494917289059</v>
      </c>
      <c r="K554" s="302">
        <v>20.512941977399905</v>
      </c>
      <c r="L554" s="302">
        <f t="shared" ref="L554:L561" si="210">SUM(J554:K554)</f>
        <v>36.041436894688964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11.568670983238304</v>
      </c>
      <c r="C555" s="302">
        <v>16.977131220896219</v>
      </c>
      <c r="D555" s="302">
        <f t="shared" si="208"/>
        <v>28.545802204134525</v>
      </c>
      <c r="E555" s="303"/>
      <c r="F555" s="302">
        <v>13.936707584455778</v>
      </c>
      <c r="G555" s="302">
        <v>18.610868003249916</v>
      </c>
      <c r="H555" s="302">
        <f t="shared" si="209"/>
        <v>32.547575587705694</v>
      </c>
      <c r="I555" s="303"/>
      <c r="J555" s="302">
        <v>16.955089014955021</v>
      </c>
      <c r="K555" s="302">
        <v>17.910780546523831</v>
      </c>
      <c r="L555" s="302">
        <f t="shared" si="210"/>
        <v>34.865869561478853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23.671953672583602</v>
      </c>
      <c r="C556" s="302">
        <v>8.473667629779408</v>
      </c>
      <c r="D556" s="302">
        <f t="shared" si="208"/>
        <v>32.145621302363011</v>
      </c>
      <c r="E556" s="303"/>
      <c r="F556" s="302">
        <v>22.6518924025068</v>
      </c>
      <c r="G556" s="302">
        <v>9.1819055985543443</v>
      </c>
      <c r="H556" s="302">
        <f t="shared" si="209"/>
        <v>31.833798001061144</v>
      </c>
      <c r="I556" s="303"/>
      <c r="J556" s="302">
        <v>18.304421231460786</v>
      </c>
      <c r="K556" s="302">
        <v>9.693141101547381</v>
      </c>
      <c r="L556" s="302">
        <f t="shared" si="210"/>
        <v>27.997562333008169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0.99527112736064505</v>
      </c>
      <c r="C557" s="302">
        <v>10.590857439203209</v>
      </c>
      <c r="D557" s="302">
        <f t="shared" si="208"/>
        <v>11.586128566563854</v>
      </c>
      <c r="E557" s="303"/>
      <c r="F557" s="302">
        <v>0.88772566078017778</v>
      </c>
      <c r="G557" s="302">
        <v>8.1084332596972484</v>
      </c>
      <c r="H557" s="302">
        <f t="shared" si="209"/>
        <v>8.996158920477427</v>
      </c>
      <c r="I557" s="303"/>
      <c r="J557" s="302">
        <v>1.2486952208350457</v>
      </c>
      <c r="K557" s="302">
        <v>7.6881524100176826</v>
      </c>
      <c r="L557" s="302">
        <f t="shared" si="210"/>
        <v>8.9368476308527285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0.85748152636287389</v>
      </c>
      <c r="C558" s="302">
        <v>0.30683485325028986</v>
      </c>
      <c r="D558" s="302">
        <f t="shared" si="208"/>
        <v>1.1643163796131637</v>
      </c>
      <c r="E558" s="303"/>
      <c r="F558" s="302">
        <v>0.76825700263873054</v>
      </c>
      <c r="G558" s="302">
        <v>0.31292856520041507</v>
      </c>
      <c r="H558" s="302">
        <f t="shared" si="209"/>
        <v>1.0811855678391455</v>
      </c>
      <c r="I558" s="303"/>
      <c r="J558" s="302">
        <v>1.0108222565534015</v>
      </c>
      <c r="K558" s="302">
        <v>0.32794934638030343</v>
      </c>
      <c r="L558" s="302">
        <f t="shared" si="210"/>
        <v>1.3387716029337049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9.1475875295859552</v>
      </c>
      <c r="C559" s="302">
        <v>10.915964352592111</v>
      </c>
      <c r="D559" s="302">
        <f t="shared" si="208"/>
        <v>20.063551882178068</v>
      </c>
      <c r="E559" s="303"/>
      <c r="F559" s="302">
        <v>7.9918825708271601</v>
      </c>
      <c r="G559" s="302">
        <v>9.7425939555612135</v>
      </c>
      <c r="H559" s="302">
        <f t="shared" si="209"/>
        <v>17.734476526388374</v>
      </c>
      <c r="I559" s="303"/>
      <c r="J559" s="302">
        <v>8.423955661887911</v>
      </c>
      <c r="K559" s="302">
        <v>9.6690038587208011</v>
      </c>
      <c r="L559" s="302">
        <f t="shared" si="210"/>
        <v>18.092959520608712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2.5469922090209693</v>
      </c>
      <c r="C560" s="302">
        <v>20.958916514885345</v>
      </c>
      <c r="D560" s="302">
        <f t="shared" si="208"/>
        <v>23.505908723906316</v>
      </c>
      <c r="E560" s="303"/>
      <c r="F560" s="302">
        <v>2.0259177989269497</v>
      </c>
      <c r="G560" s="302">
        <v>16.976826813927101</v>
      </c>
      <c r="H560" s="302">
        <f t="shared" si="209"/>
        <v>19.002744612854052</v>
      </c>
      <c r="I560" s="303"/>
      <c r="J560" s="302">
        <v>2.3067497257931362</v>
      </c>
      <c r="K560" s="302">
        <v>17.653224407613944</v>
      </c>
      <c r="L560" s="302">
        <f t="shared" si="210"/>
        <v>19.95997413340708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6.332913059992479</v>
      </c>
      <c r="C561" s="302">
        <v>14.838731069345336</v>
      </c>
      <c r="D561" s="302">
        <f t="shared" si="208"/>
        <v>21.171644129337814</v>
      </c>
      <c r="E561" s="303"/>
      <c r="F561" s="302">
        <v>4.7280382844980009</v>
      </c>
      <c r="G561" s="302">
        <v>11.070392938491592</v>
      </c>
      <c r="H561" s="302">
        <f t="shared" si="209"/>
        <v>15.798431222989592</v>
      </c>
      <c r="I561" s="303"/>
      <c r="J561" s="302">
        <v>4.6271055401744006</v>
      </c>
      <c r="K561" s="302">
        <v>7.0126182073609993</v>
      </c>
      <c r="L561" s="302">
        <f t="shared" si="210"/>
        <v>11.639723747535399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72.261000000413688</v>
      </c>
      <c r="C563" s="311">
        <f t="shared" ref="C563:D563" si="211">SUM(C553:C561)</f>
        <v>125.4190000010631</v>
      </c>
      <c r="D563" s="311">
        <f t="shared" si="211"/>
        <v>197.68000000147677</v>
      </c>
      <c r="E563" s="311"/>
      <c r="F563" s="311">
        <f t="shared" ref="F563:H563" si="212">SUM(F553:F561)</f>
        <v>76.077000000568191</v>
      </c>
      <c r="G563" s="311">
        <f t="shared" si="212"/>
        <v>122.54900000044987</v>
      </c>
      <c r="H563" s="311">
        <f t="shared" si="212"/>
        <v>198.62600000101804</v>
      </c>
      <c r="I563" s="311"/>
      <c r="J563" s="311">
        <f t="shared" ref="J563:L563" si="213">SUM(J553:J561)</f>
        <v>85.91999999978313</v>
      </c>
      <c r="K563" s="311">
        <f t="shared" si="213"/>
        <v>121.41100000171235</v>
      </c>
      <c r="L563" s="311">
        <f t="shared" si="213"/>
        <v>207.33100000149551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28.386238014263736</v>
      </c>
      <c r="C570" s="302">
        <v>25.057110448593313</v>
      </c>
      <c r="D570" s="302">
        <f>SUM(B570:C570)</f>
        <v>53.443348462857045</v>
      </c>
      <c r="E570" s="303"/>
      <c r="F570" s="302">
        <v>36.413204342827576</v>
      </c>
      <c r="G570" s="302">
        <v>28.496869711044713</v>
      </c>
      <c r="H570" s="302">
        <f>SUM(F570:G570)</f>
        <v>64.910074053872293</v>
      </c>
      <c r="I570" s="303"/>
      <c r="J570" s="302">
        <v>46.263876081284899</v>
      </c>
      <c r="K570" s="302">
        <v>33.621500346657442</v>
      </c>
      <c r="L570" s="302">
        <f>SUM(J570:K570)</f>
        <v>79.885376427942333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21.53386881795096</v>
      </c>
      <c r="C571" s="302">
        <v>12.390548229074152</v>
      </c>
      <c r="D571" s="302">
        <f t="shared" ref="D571:D578" si="214">SUM(B571:C571)</f>
        <v>33.924417047025116</v>
      </c>
      <c r="E571" s="303"/>
      <c r="F571" s="302">
        <v>29.856245821333236</v>
      </c>
      <c r="G571" s="302">
        <v>16.33760973376868</v>
      </c>
      <c r="H571" s="302">
        <f t="shared" ref="H571:H578" si="215">SUM(F571:G571)</f>
        <v>46.193855555101919</v>
      </c>
      <c r="I571" s="303"/>
      <c r="J571" s="302">
        <v>36.33747857058372</v>
      </c>
      <c r="K571" s="302">
        <v>21.111672170088291</v>
      </c>
      <c r="L571" s="302">
        <f t="shared" ref="L571:L578" si="216">SUM(J571:K571)</f>
        <v>57.44915074067201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20.021115596472537</v>
      </c>
      <c r="C572" s="302">
        <v>10.834049821374053</v>
      </c>
      <c r="D572" s="302">
        <f t="shared" si="214"/>
        <v>30.855165417846592</v>
      </c>
      <c r="E572" s="303"/>
      <c r="F572" s="302">
        <v>24.831898477254764</v>
      </c>
      <c r="G572" s="302">
        <v>13.38010291030033</v>
      </c>
      <c r="H572" s="302">
        <f t="shared" si="215"/>
        <v>38.212001387555091</v>
      </c>
      <c r="I572" s="303"/>
      <c r="J572" s="302">
        <v>26.929673690357909</v>
      </c>
      <c r="K572" s="302">
        <v>13.969024873533687</v>
      </c>
      <c r="L572" s="302">
        <f t="shared" si="216"/>
        <v>40.8986985638916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23.469057384671871</v>
      </c>
      <c r="C573" s="302">
        <v>7.1158374266469302</v>
      </c>
      <c r="D573" s="302">
        <f t="shared" si="214"/>
        <v>30.584894811318801</v>
      </c>
      <c r="E573" s="303"/>
      <c r="F573" s="302">
        <v>25.221562034455282</v>
      </c>
      <c r="G573" s="302">
        <v>9.0742940735776649</v>
      </c>
      <c r="H573" s="302">
        <f t="shared" si="215"/>
        <v>34.29585610803295</v>
      </c>
      <c r="I573" s="303"/>
      <c r="J573" s="302">
        <v>22.143907263508609</v>
      </c>
      <c r="K573" s="302">
        <v>10.803169202123543</v>
      </c>
      <c r="L573" s="302">
        <f t="shared" si="216"/>
        <v>32.947076465632151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7.8835104180830617</v>
      </c>
      <c r="C574" s="302">
        <v>11.806778172953196</v>
      </c>
      <c r="D574" s="302">
        <f t="shared" si="214"/>
        <v>19.690288591036257</v>
      </c>
      <c r="E574" s="303"/>
      <c r="F574" s="302">
        <v>7.2970795540305442</v>
      </c>
      <c r="G574" s="302">
        <v>9.3262746042467981</v>
      </c>
      <c r="H574" s="302">
        <f t="shared" si="215"/>
        <v>16.623354158277344</v>
      </c>
      <c r="I574" s="303"/>
      <c r="J574" s="302">
        <v>7.8798735898880965</v>
      </c>
      <c r="K574" s="302">
        <v>10.065961200950591</v>
      </c>
      <c r="L574" s="302">
        <f t="shared" si="216"/>
        <v>17.945834790838688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2.9387699062142052</v>
      </c>
      <c r="C575" s="302">
        <v>0.84076048271341741</v>
      </c>
      <c r="D575" s="302">
        <f t="shared" si="214"/>
        <v>3.7795303889276228</v>
      </c>
      <c r="E575" s="303"/>
      <c r="F575" s="302">
        <v>2.8042618751354489</v>
      </c>
      <c r="G575" s="302">
        <v>0.96763096862462727</v>
      </c>
      <c r="H575" s="302">
        <f t="shared" si="215"/>
        <v>3.7718928437600763</v>
      </c>
      <c r="I575" s="303"/>
      <c r="J575" s="302">
        <v>3.1861891166904424</v>
      </c>
      <c r="K575" s="302">
        <v>1.2114166438653582</v>
      </c>
      <c r="L575" s="302">
        <f t="shared" si="216"/>
        <v>4.3976057605558001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119.85772858418458</v>
      </c>
      <c r="C576" s="302">
        <v>72.473370399199027</v>
      </c>
      <c r="D576" s="302">
        <f t="shared" si="214"/>
        <v>192.33109898338361</v>
      </c>
      <c r="E576" s="303"/>
      <c r="F576" s="302">
        <v>119.30657063213215</v>
      </c>
      <c r="G576" s="302">
        <v>77.839405912949275</v>
      </c>
      <c r="H576" s="302">
        <f t="shared" si="215"/>
        <v>197.14597654508142</v>
      </c>
      <c r="I576" s="303"/>
      <c r="J576" s="302">
        <v>99.18470605940054</v>
      </c>
      <c r="K576" s="302">
        <v>75.116554628835559</v>
      </c>
      <c r="L576" s="302">
        <f t="shared" si="216"/>
        <v>174.30126068823608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1.7558528455714397</v>
      </c>
      <c r="C577" s="302">
        <v>11.78934322906724</v>
      </c>
      <c r="D577" s="302">
        <f t="shared" si="214"/>
        <v>13.54519607463868</v>
      </c>
      <c r="E577" s="303"/>
      <c r="F577" s="302">
        <v>1.5602557448565597</v>
      </c>
      <c r="G577" s="302">
        <v>11.2465846363806</v>
      </c>
      <c r="H577" s="302">
        <f t="shared" si="215"/>
        <v>12.80684038123716</v>
      </c>
      <c r="I577" s="303"/>
      <c r="J577" s="302">
        <v>2.4483135999702044</v>
      </c>
      <c r="K577" s="302">
        <v>12.940970113533281</v>
      </c>
      <c r="L577" s="302">
        <f t="shared" si="216"/>
        <v>15.389283713503485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30.155858440301262</v>
      </c>
      <c r="C578" s="302">
        <v>23.417201792890747</v>
      </c>
      <c r="D578" s="302">
        <f t="shared" si="214"/>
        <v>53.57306023319201</v>
      </c>
      <c r="E578" s="303"/>
      <c r="F578" s="302">
        <v>26.956921527039615</v>
      </c>
      <c r="G578" s="302">
        <v>20.856227449493183</v>
      </c>
      <c r="H578" s="302">
        <f t="shared" si="215"/>
        <v>47.813148976532801</v>
      </c>
      <c r="I578" s="303"/>
      <c r="J578" s="302">
        <v>22.720982027704157</v>
      </c>
      <c r="K578" s="302">
        <v>18.075730823203962</v>
      </c>
      <c r="L578" s="302">
        <f t="shared" si="216"/>
        <v>40.796712850908122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256.00200000771366</v>
      </c>
      <c r="C580" s="311">
        <f t="shared" ref="C580:D580" si="217">SUM(C570:C578)</f>
        <v>175.7250000025121</v>
      </c>
      <c r="D580" s="311">
        <f t="shared" si="217"/>
        <v>431.72700001022571</v>
      </c>
      <c r="E580" s="311"/>
      <c r="F580" s="311">
        <f t="shared" ref="F580:H580" si="218">SUM(F570:F578)</f>
        <v>274.24800000906521</v>
      </c>
      <c r="G580" s="311">
        <f t="shared" si="218"/>
        <v>187.52500000038589</v>
      </c>
      <c r="H580" s="311">
        <f t="shared" si="218"/>
        <v>461.77300000945104</v>
      </c>
      <c r="I580" s="311"/>
      <c r="J580" s="311">
        <f t="shared" ref="J580:L580" si="219">SUM(J570:J578)</f>
        <v>267.09499999938851</v>
      </c>
      <c r="K580" s="311">
        <f t="shared" si="219"/>
        <v>196.91600000279172</v>
      </c>
      <c r="L580" s="311">
        <f t="shared" si="219"/>
        <v>464.0110000021802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0.76029845618804792</v>
      </c>
      <c r="C587" s="302">
        <v>4.3693788756037533</v>
      </c>
      <c r="D587" s="302">
        <f>SUM(B587:C587)</f>
        <v>5.1296773317918012</v>
      </c>
      <c r="E587" s="303"/>
      <c r="F587" s="302">
        <v>1.1019220688236391</v>
      </c>
      <c r="G587" s="302">
        <v>4.5767391553740531</v>
      </c>
      <c r="H587" s="302">
        <f>SUM(F587:G587)</f>
        <v>5.6786612241976924</v>
      </c>
      <c r="I587" s="303"/>
      <c r="J587" s="302">
        <v>1.3534377164231584</v>
      </c>
      <c r="K587" s="302">
        <v>4.7730356304572341</v>
      </c>
      <c r="L587" s="302">
        <f>SUM(J587:K587)</f>
        <v>6.1264733468803927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0.85535100568249389</v>
      </c>
      <c r="C588" s="302">
        <v>3.4186460429283905</v>
      </c>
      <c r="D588" s="302">
        <f t="shared" ref="D588:D595" si="220">SUM(B588:C588)</f>
        <v>4.2739970486108847</v>
      </c>
      <c r="E588" s="303"/>
      <c r="F588" s="302">
        <v>1.5387977784289755</v>
      </c>
      <c r="G588" s="302">
        <v>5.5340564773588525</v>
      </c>
      <c r="H588" s="302">
        <f t="shared" ref="H588:H595" si="221">SUM(F588:G588)</f>
        <v>7.0728542557878278</v>
      </c>
      <c r="I588" s="303"/>
      <c r="J588" s="302">
        <v>2.0332061921487394</v>
      </c>
      <c r="K588" s="302">
        <v>8.7439107281117323</v>
      </c>
      <c r="L588" s="302">
        <f t="shared" ref="L588:L595" si="222">SUM(J588:K588)</f>
        <v>10.777116920260472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0.90463084372372515</v>
      </c>
      <c r="C589" s="302">
        <v>4.5991520819902769</v>
      </c>
      <c r="D589" s="302">
        <f t="shared" si="220"/>
        <v>5.5037829257140025</v>
      </c>
      <c r="E589" s="303"/>
      <c r="F589" s="302">
        <v>1.3672238770966527</v>
      </c>
      <c r="G589" s="302">
        <v>7.5430801914504464</v>
      </c>
      <c r="H589" s="302">
        <f t="shared" si="221"/>
        <v>8.9103040685470987</v>
      </c>
      <c r="I589" s="303"/>
      <c r="J589" s="302">
        <v>1.5953367740021835</v>
      </c>
      <c r="K589" s="302">
        <v>9.8760276073986208</v>
      </c>
      <c r="L589" s="302">
        <f t="shared" si="222"/>
        <v>11.471364381400804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3.3807926437890856</v>
      </c>
      <c r="C590" s="302">
        <v>2.4980824655853211</v>
      </c>
      <c r="D590" s="302">
        <f t="shared" si="220"/>
        <v>5.8788751093744072</v>
      </c>
      <c r="E590" s="303"/>
      <c r="F590" s="302">
        <v>3.9119790263650072</v>
      </c>
      <c r="G590" s="302">
        <v>2.9465627984329403</v>
      </c>
      <c r="H590" s="302">
        <f t="shared" si="221"/>
        <v>6.8585418247979479</v>
      </c>
      <c r="I590" s="303"/>
      <c r="J590" s="302">
        <v>2.6558828067094677</v>
      </c>
      <c r="K590" s="302">
        <v>2.2854675693672957</v>
      </c>
      <c r="L590" s="302">
        <f t="shared" si="222"/>
        <v>4.9413503760767634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9.265743093841379E-2</v>
      </c>
      <c r="C591" s="302">
        <v>6.6253763453369237</v>
      </c>
      <c r="D591" s="302">
        <f t="shared" si="220"/>
        <v>6.7180337762753375</v>
      </c>
      <c r="E591" s="303"/>
      <c r="F591" s="302">
        <v>0.13222129441832089</v>
      </c>
      <c r="G591" s="302">
        <v>4.8273603747445328</v>
      </c>
      <c r="H591" s="302">
        <f t="shared" si="221"/>
        <v>4.959581669162854</v>
      </c>
      <c r="I591" s="303"/>
      <c r="J591" s="302">
        <v>0.44853205562976661</v>
      </c>
      <c r="K591" s="302">
        <v>4.2514645786108289</v>
      </c>
      <c r="L591" s="302">
        <f t="shared" si="222"/>
        <v>4.6999966342405957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2.0790268290076814</v>
      </c>
      <c r="C592" s="302">
        <v>2.5209929824653896</v>
      </c>
      <c r="D592" s="302">
        <f t="shared" si="220"/>
        <v>4.6000198114730715</v>
      </c>
      <c r="E592" s="303"/>
      <c r="F592" s="302">
        <v>2.3503656848625378</v>
      </c>
      <c r="G592" s="302">
        <v>3.9032890749110978</v>
      </c>
      <c r="H592" s="302">
        <f t="shared" si="221"/>
        <v>6.2536547597736352</v>
      </c>
      <c r="I592" s="303"/>
      <c r="J592" s="302">
        <v>2.7676370359782032</v>
      </c>
      <c r="K592" s="302">
        <v>5.8190443628945889</v>
      </c>
      <c r="L592" s="302">
        <f t="shared" si="222"/>
        <v>8.5866813988727912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0.56186574045605397</v>
      </c>
      <c r="C593" s="302">
        <v>1.1178726644859975</v>
      </c>
      <c r="D593" s="302">
        <f t="shared" si="220"/>
        <v>1.6797384049420514</v>
      </c>
      <c r="E593" s="303"/>
      <c r="F593" s="302">
        <v>0.69854651244790789</v>
      </c>
      <c r="G593" s="302">
        <v>1.4435886274105536</v>
      </c>
      <c r="H593" s="302">
        <f t="shared" si="221"/>
        <v>2.1421351398584614</v>
      </c>
      <c r="I593" s="303"/>
      <c r="J593" s="302">
        <v>0.78901697330730136</v>
      </c>
      <c r="K593" s="302">
        <v>2.5179708316175047</v>
      </c>
      <c r="L593" s="302">
        <f t="shared" si="222"/>
        <v>3.3069878049248063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1.791191316836714</v>
      </c>
      <c r="C594" s="302">
        <v>42.60238598912894</v>
      </c>
      <c r="D594" s="302">
        <f t="shared" si="220"/>
        <v>44.393577305965657</v>
      </c>
      <c r="E594" s="303"/>
      <c r="F594" s="302">
        <v>1.6860155430491914</v>
      </c>
      <c r="G594" s="302">
        <v>31.5886954741976</v>
      </c>
      <c r="H594" s="302">
        <f t="shared" si="221"/>
        <v>33.274711017246794</v>
      </c>
      <c r="I594" s="303"/>
      <c r="J594" s="302">
        <v>3.0913351896456489</v>
      </c>
      <c r="K594" s="302">
        <v>27.191914229371903</v>
      </c>
      <c r="L594" s="302">
        <f t="shared" si="222"/>
        <v>30.283249419017551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0.79218573342996823</v>
      </c>
      <c r="C595" s="302">
        <v>2.9351125532357845</v>
      </c>
      <c r="D595" s="302">
        <f t="shared" si="220"/>
        <v>3.7272982866657527</v>
      </c>
      <c r="E595" s="303"/>
      <c r="F595" s="302">
        <v>0.80392821458617392</v>
      </c>
      <c r="G595" s="302">
        <v>2.2496278266637399</v>
      </c>
      <c r="H595" s="302">
        <f t="shared" si="221"/>
        <v>3.0535560412499141</v>
      </c>
      <c r="I595" s="303"/>
      <c r="J595" s="302">
        <v>0.78761525617742212</v>
      </c>
      <c r="K595" s="302">
        <v>1.2841644640775698</v>
      </c>
      <c r="L595" s="302">
        <f t="shared" si="222"/>
        <v>2.0717797202549919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11.218000000052186</v>
      </c>
      <c r="C597" s="311">
        <f t="shared" ref="C597:D597" si="223">SUM(C587:C595)</f>
        <v>70.687000000760776</v>
      </c>
      <c r="D597" s="311">
        <f t="shared" si="223"/>
        <v>81.905000000812976</v>
      </c>
      <c r="E597" s="311"/>
      <c r="F597" s="311">
        <f t="shared" ref="F597:H597" si="224">SUM(F587:F595)</f>
        <v>13.591000000078406</v>
      </c>
      <c r="G597" s="311">
        <f t="shared" si="224"/>
        <v>64.613000000543806</v>
      </c>
      <c r="H597" s="311">
        <f t="shared" si="224"/>
        <v>78.20400000062223</v>
      </c>
      <c r="I597" s="311"/>
      <c r="J597" s="311">
        <f t="shared" ref="J597:L597" si="225">SUM(J587:J595)</f>
        <v>15.522000000021894</v>
      </c>
      <c r="K597" s="311">
        <f t="shared" si="225"/>
        <v>66.743000001907291</v>
      </c>
      <c r="L597" s="311">
        <f t="shared" si="225"/>
        <v>82.265000001929167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0.14129382386727413</v>
      </c>
      <c r="C604" s="302">
        <v>0.2641000937706765</v>
      </c>
      <c r="D604" s="302">
        <f>SUM(B604:C604)</f>
        <v>0.40539391763795063</v>
      </c>
      <c r="E604" s="303"/>
      <c r="F604" s="302">
        <v>0.25971815352847405</v>
      </c>
      <c r="G604" s="302">
        <v>0.69191058025341778</v>
      </c>
      <c r="H604" s="302">
        <f>SUM(F604:G604)</f>
        <v>0.95162873378189183</v>
      </c>
      <c r="I604" s="303"/>
      <c r="J604" s="302">
        <v>0.24531139912980041</v>
      </c>
      <c r="K604" s="302">
        <v>0.54219534125937507</v>
      </c>
      <c r="L604" s="302">
        <f>SUM(J604:K604)</f>
        <v>0.78750674038917545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0.19226682870311862</v>
      </c>
      <c r="C605" s="302">
        <v>0.39475439383563726</v>
      </c>
      <c r="D605" s="302">
        <f t="shared" ref="D605:D612" si="226">SUM(B605:C605)</f>
        <v>0.58702122253875588</v>
      </c>
      <c r="E605" s="303"/>
      <c r="F605" s="302">
        <v>0.395895708840177</v>
      </c>
      <c r="G605" s="302">
        <v>0.80488716092140411</v>
      </c>
      <c r="H605" s="302">
        <f t="shared" ref="H605:H612" si="227">SUM(F605:G605)</f>
        <v>1.2007828697615812</v>
      </c>
      <c r="I605" s="303"/>
      <c r="J605" s="302">
        <v>0.37107984654997411</v>
      </c>
      <c r="K605" s="302">
        <v>0.76286673964595941</v>
      </c>
      <c r="L605" s="302">
        <f t="shared" ref="L605:L612" si="228">SUM(J605:K605)</f>
        <v>1.1339465861959335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0.21607491299776196</v>
      </c>
      <c r="C606" s="302">
        <v>0.492101656545396</v>
      </c>
      <c r="D606" s="302">
        <f t="shared" si="226"/>
        <v>0.708176569543158</v>
      </c>
      <c r="E606" s="303"/>
      <c r="F606" s="302">
        <v>0.37822456463752963</v>
      </c>
      <c r="G606" s="302">
        <v>0.90617314529880721</v>
      </c>
      <c r="H606" s="302">
        <f t="shared" si="227"/>
        <v>1.2843977099363368</v>
      </c>
      <c r="I606" s="303"/>
      <c r="J606" s="302">
        <v>0.32687460703986548</v>
      </c>
      <c r="K606" s="302">
        <v>0.61949876385628699</v>
      </c>
      <c r="L606" s="302">
        <f t="shared" si="228"/>
        <v>0.94637337089615248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0.76890461847319502</v>
      </c>
      <c r="C607" s="302">
        <v>0.25172369345121576</v>
      </c>
      <c r="D607" s="302">
        <f t="shared" si="226"/>
        <v>1.0206283119244108</v>
      </c>
      <c r="E607" s="303"/>
      <c r="F607" s="302">
        <v>1.0960153374771686</v>
      </c>
      <c r="G607" s="302">
        <v>0.41467085551280436</v>
      </c>
      <c r="H607" s="302">
        <f t="shared" si="227"/>
        <v>1.5106861929899731</v>
      </c>
      <c r="I607" s="303"/>
      <c r="J607" s="302">
        <v>0.63803556101254932</v>
      </c>
      <c r="K607" s="302">
        <v>0.38184399743159925</v>
      </c>
      <c r="L607" s="302">
        <f t="shared" si="228"/>
        <v>1.0198795584441487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4.7332868198218636E-2</v>
      </c>
      <c r="C608" s="302">
        <v>8.5612382214106733E-2</v>
      </c>
      <c r="D608" s="302">
        <f t="shared" si="226"/>
        <v>0.13294525041232536</v>
      </c>
      <c r="E608" s="303"/>
      <c r="F608" s="302">
        <v>5.1116282208189083E-2</v>
      </c>
      <c r="G608" s="302">
        <v>0.15519483672593098</v>
      </c>
      <c r="H608" s="302">
        <f t="shared" si="227"/>
        <v>0.20631111893412007</v>
      </c>
      <c r="I608" s="303"/>
      <c r="J608" s="302">
        <v>5.1558213423385665E-2</v>
      </c>
      <c r="K608" s="302">
        <v>7.217207259745563E-2</v>
      </c>
      <c r="L608" s="302">
        <f t="shared" si="228"/>
        <v>0.1237302860208413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0.32659629206876212</v>
      </c>
      <c r="C609" s="302">
        <v>5.8862759755477632E-2</v>
      </c>
      <c r="D609" s="302">
        <f t="shared" si="226"/>
        <v>0.38545905182423973</v>
      </c>
      <c r="E609" s="303"/>
      <c r="F609" s="302">
        <v>0.39351461093813511</v>
      </c>
      <c r="G609" s="302">
        <v>9.5697721422378257E-2</v>
      </c>
      <c r="H609" s="302">
        <f t="shared" si="227"/>
        <v>0.48921233236051337</v>
      </c>
      <c r="I609" s="303"/>
      <c r="J609" s="302">
        <v>0.29411898530374825</v>
      </c>
      <c r="K609" s="302">
        <v>8.4242860910422476E-2</v>
      </c>
      <c r="L609" s="302">
        <f t="shared" si="228"/>
        <v>0.37836184621417074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0.15818144166070333</v>
      </c>
      <c r="C610" s="302">
        <v>8.3442693695055914E-2</v>
      </c>
      <c r="D610" s="302">
        <f t="shared" si="226"/>
        <v>0.24162413535575925</v>
      </c>
      <c r="E610" s="303"/>
      <c r="F610" s="302">
        <v>0.22785382673642113</v>
      </c>
      <c r="G610" s="302">
        <v>0.13739824351251417</v>
      </c>
      <c r="H610" s="302">
        <f t="shared" si="227"/>
        <v>0.3652520702489353</v>
      </c>
      <c r="I610" s="303"/>
      <c r="J610" s="302">
        <v>0.17819637415925188</v>
      </c>
      <c r="K610" s="302">
        <v>0.13418261405706944</v>
      </c>
      <c r="L610" s="302">
        <f t="shared" si="228"/>
        <v>0.31237898821632132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5.6092744628728423E-2</v>
      </c>
      <c r="C611" s="302">
        <v>0.15720170554672172</v>
      </c>
      <c r="D611" s="302">
        <f t="shared" si="226"/>
        <v>0.21329445017545015</v>
      </c>
      <c r="E611" s="303"/>
      <c r="F611" s="302">
        <v>5.7444787740029139E-2</v>
      </c>
      <c r="G611" s="302">
        <v>0.26688307433567965</v>
      </c>
      <c r="H611" s="302">
        <f t="shared" si="227"/>
        <v>0.32432786207570879</v>
      </c>
      <c r="I611" s="303"/>
      <c r="J611" s="302">
        <v>8.3843416217307079E-2</v>
      </c>
      <c r="K611" s="302">
        <v>0.10989165441039071</v>
      </c>
      <c r="L611" s="302">
        <f t="shared" si="228"/>
        <v>0.19373507062769779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8.1256469407620741E-2</v>
      </c>
      <c r="C612" s="302">
        <v>0.19820062119363549</v>
      </c>
      <c r="D612" s="302">
        <f t="shared" si="226"/>
        <v>0.27945709060125623</v>
      </c>
      <c r="E612" s="303"/>
      <c r="F612" s="302">
        <v>9.5216727908401966E-2</v>
      </c>
      <c r="G612" s="302">
        <v>0.27418438203202383</v>
      </c>
      <c r="H612" s="302">
        <f t="shared" si="227"/>
        <v>0.3694011099404258</v>
      </c>
      <c r="I612" s="303"/>
      <c r="J612" s="302">
        <v>5.9981597162332818E-2</v>
      </c>
      <c r="K612" s="302">
        <v>0.15010595585587272</v>
      </c>
      <c r="L612" s="302">
        <f t="shared" si="228"/>
        <v>0.21008755301820553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1.988000000005383</v>
      </c>
      <c r="C614" s="311">
        <f t="shared" ref="C614:D614" si="229">SUM(C604:C612)</f>
        <v>1.986000000007923</v>
      </c>
      <c r="D614" s="311">
        <f t="shared" si="229"/>
        <v>3.974000000013306</v>
      </c>
      <c r="E614" s="311"/>
      <c r="F614" s="311">
        <f t="shared" ref="F614:H614" si="230">SUM(F604:F612)</f>
        <v>2.9550000000145253</v>
      </c>
      <c r="G614" s="311">
        <f t="shared" si="230"/>
        <v>3.7470000000149604</v>
      </c>
      <c r="H614" s="311">
        <f t="shared" si="230"/>
        <v>6.7020000000294857</v>
      </c>
      <c r="I614" s="311"/>
      <c r="J614" s="311">
        <f t="shared" ref="J614:L614" si="231">SUM(J604:J612)</f>
        <v>2.2489999999982153</v>
      </c>
      <c r="K614" s="311">
        <f t="shared" si="231"/>
        <v>2.8570000000244318</v>
      </c>
      <c r="L614" s="311">
        <f t="shared" si="231"/>
        <v>5.1060000000226458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0.15812429835374225</v>
      </c>
      <c r="C621" s="302">
        <v>0.62751728763869719</v>
      </c>
      <c r="D621" s="302">
        <f>SUM(B621:C621)</f>
        <v>0.7856415859924395</v>
      </c>
      <c r="E621" s="303"/>
      <c r="F621" s="302">
        <v>0.2143979311738291</v>
      </c>
      <c r="G621" s="302">
        <v>0.74526087954950526</v>
      </c>
      <c r="H621" s="302">
        <f>SUM(F621:G621)</f>
        <v>0.95965881072333437</v>
      </c>
      <c r="I621" s="303"/>
      <c r="J621" s="302">
        <v>0.17381898515913033</v>
      </c>
      <c r="K621" s="302">
        <v>0.47710258832439562</v>
      </c>
      <c r="L621" s="302">
        <f>SUM(J621:K621)</f>
        <v>0.65092157348352597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0.28670467799209109</v>
      </c>
      <c r="C622" s="302">
        <v>0.93876240464935878</v>
      </c>
      <c r="D622" s="302">
        <f t="shared" ref="D622:D629" si="232">SUM(B622:C622)</f>
        <v>1.2254670826414498</v>
      </c>
      <c r="E622" s="303"/>
      <c r="F622" s="302">
        <v>0.43835867628045205</v>
      </c>
      <c r="G622" s="302">
        <v>1.1399627293786658</v>
      </c>
      <c r="H622" s="302">
        <f t="shared" ref="H622:H629" si="233">SUM(F622:G622)</f>
        <v>1.5783214056591179</v>
      </c>
      <c r="I622" s="303"/>
      <c r="J622" s="302">
        <v>0.35070054985917559</v>
      </c>
      <c r="K622" s="302">
        <v>0.80143443103694889</v>
      </c>
      <c r="L622" s="302">
        <f t="shared" ref="L622:L629" si="234">SUM(J622:K622)</f>
        <v>1.1521349808961245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0.51429302133688548</v>
      </c>
      <c r="C623" s="302">
        <v>0.92678202475150351</v>
      </c>
      <c r="D623" s="302">
        <f t="shared" si="232"/>
        <v>1.441075046088389</v>
      </c>
      <c r="E623" s="303"/>
      <c r="F623" s="302">
        <v>0.65745510028750909</v>
      </c>
      <c r="G623" s="302">
        <v>0.99918973616874973</v>
      </c>
      <c r="H623" s="302">
        <f t="shared" si="233"/>
        <v>1.6566448364562589</v>
      </c>
      <c r="I623" s="303"/>
      <c r="J623" s="302">
        <v>0.5096884234556136</v>
      </c>
      <c r="K623" s="302">
        <v>0.59954196052804609</v>
      </c>
      <c r="L623" s="302">
        <f t="shared" si="234"/>
        <v>1.1092303839836597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0.61826302289125779</v>
      </c>
      <c r="C624" s="302">
        <v>0.4292787918438421</v>
      </c>
      <c r="D624" s="302">
        <f t="shared" si="232"/>
        <v>1.0475418147350999</v>
      </c>
      <c r="E624" s="303"/>
      <c r="F624" s="302">
        <v>0.61531944752374568</v>
      </c>
      <c r="G624" s="302">
        <v>0.46248982283993517</v>
      </c>
      <c r="H624" s="302">
        <f t="shared" si="233"/>
        <v>1.0778092703636808</v>
      </c>
      <c r="I624" s="303"/>
      <c r="J624" s="302">
        <v>0.33695084070943948</v>
      </c>
      <c r="K624" s="302">
        <v>0.32717598352736527</v>
      </c>
      <c r="L624" s="302">
        <f t="shared" si="234"/>
        <v>0.6641268242368048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6.004073796763356E-2</v>
      </c>
      <c r="C625" s="302">
        <v>0.96138853753910314</v>
      </c>
      <c r="D625" s="302">
        <f t="shared" si="232"/>
        <v>1.0214292755067367</v>
      </c>
      <c r="E625" s="303"/>
      <c r="F625" s="302">
        <v>6.2308078803952054E-2</v>
      </c>
      <c r="G625" s="302">
        <v>0.90248660101891343</v>
      </c>
      <c r="H625" s="302">
        <f t="shared" si="233"/>
        <v>0.96479467982286549</v>
      </c>
      <c r="I625" s="303"/>
      <c r="J625" s="302">
        <v>9.0413514171508433E-2</v>
      </c>
      <c r="K625" s="302">
        <v>0.52956750524339491</v>
      </c>
      <c r="L625" s="302">
        <f t="shared" si="234"/>
        <v>0.61998101941490336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3.333700947806606</v>
      </c>
      <c r="C626" s="302">
        <v>0.44436938943754445</v>
      </c>
      <c r="D626" s="302">
        <f t="shared" si="232"/>
        <v>3.7780703372441504</v>
      </c>
      <c r="E626" s="303"/>
      <c r="F626" s="302">
        <v>2.7208344499541344</v>
      </c>
      <c r="G626" s="302">
        <v>0.43658197100729101</v>
      </c>
      <c r="H626" s="302">
        <f t="shared" si="233"/>
        <v>3.1574164209614253</v>
      </c>
      <c r="I626" s="303"/>
      <c r="J626" s="302">
        <v>1.8346933719631868</v>
      </c>
      <c r="K626" s="302">
        <v>0.29075536845646732</v>
      </c>
      <c r="L626" s="302">
        <f t="shared" si="234"/>
        <v>2.125448740419654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0.27134593558381742</v>
      </c>
      <c r="C627" s="302">
        <v>0.16558537455638114</v>
      </c>
      <c r="D627" s="302">
        <f t="shared" si="232"/>
        <v>0.43693131014019859</v>
      </c>
      <c r="E627" s="303"/>
      <c r="F627" s="302">
        <v>0.27993448162552353</v>
      </c>
      <c r="G627" s="302">
        <v>0.18324770616250372</v>
      </c>
      <c r="H627" s="302">
        <f t="shared" si="233"/>
        <v>0.46318218778802722</v>
      </c>
      <c r="I627" s="303"/>
      <c r="J627" s="302">
        <v>0.21765641844233943</v>
      </c>
      <c r="K627" s="302">
        <v>0.1515732311618696</v>
      </c>
      <c r="L627" s="302">
        <f t="shared" si="234"/>
        <v>0.36922964960420901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0.19817079474187249</v>
      </c>
      <c r="C628" s="302">
        <v>0.94683927874972262</v>
      </c>
      <c r="D628" s="302">
        <f t="shared" si="232"/>
        <v>1.1450100734915951</v>
      </c>
      <c r="E628" s="303"/>
      <c r="F628" s="302">
        <v>0.14453485244953349</v>
      </c>
      <c r="G628" s="302">
        <v>0.80732764874785368</v>
      </c>
      <c r="H628" s="302">
        <f t="shared" si="233"/>
        <v>0.95186250119738713</v>
      </c>
      <c r="I628" s="303"/>
      <c r="J628" s="302">
        <v>0.13960527123195243</v>
      </c>
      <c r="K628" s="302">
        <v>0.50447303863404303</v>
      </c>
      <c r="L628" s="302">
        <f t="shared" si="234"/>
        <v>0.64407830986599546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0.34635656334012555</v>
      </c>
      <c r="C629" s="302">
        <v>0.29447691086527733</v>
      </c>
      <c r="D629" s="302">
        <f t="shared" si="232"/>
        <v>0.64083347420540293</v>
      </c>
      <c r="E629" s="303"/>
      <c r="F629" s="302">
        <v>0.28685698192050446</v>
      </c>
      <c r="G629" s="302">
        <v>0.24645290513737633</v>
      </c>
      <c r="H629" s="302">
        <f t="shared" si="233"/>
        <v>0.53330988705788074</v>
      </c>
      <c r="I629" s="303"/>
      <c r="J629" s="302">
        <v>0.14547262500371552</v>
      </c>
      <c r="K629" s="302">
        <v>0.13737589311347442</v>
      </c>
      <c r="L629" s="302">
        <f t="shared" si="234"/>
        <v>0.28284851811718992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5.7870000000140323</v>
      </c>
      <c r="C631" s="311">
        <f t="shared" ref="C631:D631" si="235">SUM(C621:C629)</f>
        <v>5.7350000000314303</v>
      </c>
      <c r="D631" s="311">
        <f t="shared" si="235"/>
        <v>11.522000000045461</v>
      </c>
      <c r="E631" s="311"/>
      <c r="F631" s="311">
        <f t="shared" ref="F631:H631" si="236">SUM(F621:F629)</f>
        <v>5.4200000000191837</v>
      </c>
      <c r="G631" s="311">
        <f t="shared" si="236"/>
        <v>5.9230000000107932</v>
      </c>
      <c r="H631" s="311">
        <f t="shared" si="236"/>
        <v>11.343000000029978</v>
      </c>
      <c r="I631" s="311"/>
      <c r="J631" s="311">
        <f t="shared" ref="J631:L631" si="237">SUM(J621:J629)</f>
        <v>3.7989999999960617</v>
      </c>
      <c r="K631" s="311">
        <f t="shared" si="237"/>
        <v>3.8190000000260049</v>
      </c>
      <c r="L631" s="311">
        <f t="shared" si="237"/>
        <v>7.6180000000220671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0.71071309492208934</v>
      </c>
      <c r="C638" s="302">
        <v>8.5702056800185424</v>
      </c>
      <c r="D638" s="302">
        <f>SUM(B638:C638)</f>
        <v>9.2809187749406323</v>
      </c>
      <c r="E638" s="303"/>
      <c r="F638" s="302">
        <v>0.92543057832576303</v>
      </c>
      <c r="G638" s="302">
        <v>8.9431957964710271</v>
      </c>
      <c r="H638" s="302">
        <f>SUM(F638:G638)</f>
        <v>9.8686263747967899</v>
      </c>
      <c r="I638" s="303"/>
      <c r="J638" s="302">
        <v>1.2579331924006147</v>
      </c>
      <c r="K638" s="302">
        <v>8.7310758216174804</v>
      </c>
      <c r="L638" s="302">
        <f>SUM(J638:K638)</f>
        <v>9.9890090140180945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0.54605637656433537</v>
      </c>
      <c r="C639" s="302">
        <v>5.4364725042892585</v>
      </c>
      <c r="D639" s="302">
        <f t="shared" ref="D639:D646" si="238">SUM(B639:C639)</f>
        <v>5.9825288808535939</v>
      </c>
      <c r="E639" s="303"/>
      <c r="F639" s="302">
        <v>0.9403421676607483</v>
      </c>
      <c r="G639" s="302">
        <v>7.0467527652576765</v>
      </c>
      <c r="H639" s="302">
        <f t="shared" ref="H639:H646" si="239">SUM(F639:G639)</f>
        <v>7.9870949329184251</v>
      </c>
      <c r="I639" s="303"/>
      <c r="J639" s="302">
        <v>1.4098037884449712</v>
      </c>
      <c r="K639" s="302">
        <v>9.7667014055207702</v>
      </c>
      <c r="L639" s="302">
        <f t="shared" ref="L639:L646" si="240">SUM(J639:K639)</f>
        <v>11.176505193965742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0.64145757518667745</v>
      </c>
      <c r="C640" s="302">
        <v>5.4314090570881772</v>
      </c>
      <c r="D640" s="302">
        <f t="shared" si="238"/>
        <v>6.072866632274855</v>
      </c>
      <c r="E640" s="303"/>
      <c r="F640" s="302">
        <v>0.90088194272527422</v>
      </c>
      <c r="G640" s="302">
        <v>6.975728715237989</v>
      </c>
      <c r="H640" s="302">
        <f t="shared" si="239"/>
        <v>7.8766106579632629</v>
      </c>
      <c r="I640" s="303"/>
      <c r="J640" s="302">
        <v>1.2285185794823028</v>
      </c>
      <c r="K640" s="302">
        <v>8.6628865169414055</v>
      </c>
      <c r="L640" s="302">
        <f t="shared" si="240"/>
        <v>9.8914050964237088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2.4435560600503305</v>
      </c>
      <c r="C641" s="302">
        <v>4.9217847865632498</v>
      </c>
      <c r="D641" s="302">
        <f t="shared" si="238"/>
        <v>7.3653408466135808</v>
      </c>
      <c r="E641" s="303"/>
      <c r="F641" s="302">
        <v>2.6369622188900177</v>
      </c>
      <c r="G641" s="302">
        <v>5.5854073717847177</v>
      </c>
      <c r="H641" s="302">
        <f t="shared" si="239"/>
        <v>8.2223695906747345</v>
      </c>
      <c r="I641" s="303"/>
      <c r="J641" s="302">
        <v>2.1944548855756429</v>
      </c>
      <c r="K641" s="302">
        <v>5.4575985988418729</v>
      </c>
      <c r="L641" s="302">
        <f t="shared" si="240"/>
        <v>7.6520534844175163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6.3884222626487422E-2</v>
      </c>
      <c r="C642" s="302">
        <v>3.1901915343525484</v>
      </c>
      <c r="D642" s="302">
        <f t="shared" si="238"/>
        <v>3.2540757569790357</v>
      </c>
      <c r="E642" s="303"/>
      <c r="F642" s="302">
        <v>7.9609007936541895E-2</v>
      </c>
      <c r="G642" s="302">
        <v>2.7889343516370229</v>
      </c>
      <c r="H642" s="302">
        <f t="shared" si="239"/>
        <v>2.8685433595735645</v>
      </c>
      <c r="I642" s="303"/>
      <c r="J642" s="302">
        <v>0.30920882601500893</v>
      </c>
      <c r="K642" s="302">
        <v>3.675423314529918</v>
      </c>
      <c r="L642" s="302">
        <f t="shared" si="240"/>
        <v>3.9846321405449268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5.2981583699621444</v>
      </c>
      <c r="C643" s="302">
        <v>4.1688968286068429</v>
      </c>
      <c r="D643" s="302">
        <f t="shared" si="238"/>
        <v>9.4670551985689873</v>
      </c>
      <c r="E643" s="303"/>
      <c r="F643" s="302">
        <v>4.3132119004754008</v>
      </c>
      <c r="G643" s="302">
        <v>4.7693391114249071</v>
      </c>
      <c r="H643" s="302">
        <f t="shared" si="239"/>
        <v>9.082551011900307</v>
      </c>
      <c r="I643" s="303"/>
      <c r="J643" s="302">
        <v>4.7718709202964211</v>
      </c>
      <c r="K643" s="302">
        <v>6.2963561834972754</v>
      </c>
      <c r="L643" s="302">
        <f t="shared" si="240"/>
        <v>11.068227103793696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0.78276288531058802</v>
      </c>
      <c r="C644" s="302">
        <v>3.0215153132829964</v>
      </c>
      <c r="D644" s="302">
        <f t="shared" si="238"/>
        <v>3.8042781985935843</v>
      </c>
      <c r="E644" s="303"/>
      <c r="F644" s="302">
        <v>0.86316045043093925</v>
      </c>
      <c r="G644" s="302">
        <v>3.0656904800775582</v>
      </c>
      <c r="H644" s="302">
        <f t="shared" si="239"/>
        <v>3.9288509305084975</v>
      </c>
      <c r="I644" s="303"/>
      <c r="J644" s="302">
        <v>0.95489057079017858</v>
      </c>
      <c r="K644" s="302">
        <v>3.8040541414661404</v>
      </c>
      <c r="L644" s="302">
        <f t="shared" si="240"/>
        <v>4.7589447122563193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0.40498084608051343</v>
      </c>
      <c r="C645" s="302">
        <v>15.696231666691682</v>
      </c>
      <c r="D645" s="302">
        <f t="shared" si="238"/>
        <v>16.101212512772197</v>
      </c>
      <c r="E645" s="303"/>
      <c r="F645" s="302">
        <v>0.3954717160854318</v>
      </c>
      <c r="G645" s="302">
        <v>13.908091396347354</v>
      </c>
      <c r="H645" s="302">
        <f t="shared" si="239"/>
        <v>14.303563112432785</v>
      </c>
      <c r="I645" s="303"/>
      <c r="J645" s="302">
        <v>0.87845843569970383</v>
      </c>
      <c r="K645" s="302">
        <v>14.90341197396369</v>
      </c>
      <c r="L645" s="302">
        <f t="shared" si="240"/>
        <v>15.781870409663394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0.85943056936400919</v>
      </c>
      <c r="C646" s="302">
        <v>14.989292629738967</v>
      </c>
      <c r="D646" s="302">
        <f t="shared" si="238"/>
        <v>15.848723199102977</v>
      </c>
      <c r="E646" s="303"/>
      <c r="F646" s="302">
        <v>0.81193001755894967</v>
      </c>
      <c r="G646" s="302">
        <v>11.299860012058693</v>
      </c>
      <c r="H646" s="302">
        <f t="shared" si="239"/>
        <v>12.111790029617643</v>
      </c>
      <c r="I646" s="303"/>
      <c r="J646" s="302">
        <v>0.76886080128224343</v>
      </c>
      <c r="K646" s="302">
        <v>6.1134920447838956</v>
      </c>
      <c r="L646" s="302">
        <f t="shared" si="240"/>
        <v>6.882352846066139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11.751000000067178</v>
      </c>
      <c r="C648" s="311">
        <f t="shared" ref="C648:D648" si="241">SUM(C638:C646)</f>
        <v>65.426000000632257</v>
      </c>
      <c r="D648" s="311">
        <f t="shared" si="241"/>
        <v>77.177000000699451</v>
      </c>
      <c r="E648" s="311"/>
      <c r="F648" s="311">
        <f t="shared" ref="F648:H648" si="242">SUM(F638:F646)</f>
        <v>11.867000000089067</v>
      </c>
      <c r="G648" s="311">
        <f t="shared" si="242"/>
        <v>64.383000000296931</v>
      </c>
      <c r="H648" s="311">
        <f t="shared" si="242"/>
        <v>76.250000000386009</v>
      </c>
      <c r="I648" s="311"/>
      <c r="J648" s="311">
        <f t="shared" ref="J648:L648" si="243">SUM(J638:J646)</f>
        <v>13.773999999987089</v>
      </c>
      <c r="K648" s="311">
        <f t="shared" si="243"/>
        <v>67.411000001162435</v>
      </c>
      <c r="L648" s="311">
        <f t="shared" si="243"/>
        <v>81.185000001149533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1.6159061214138879</v>
      </c>
      <c r="C655" s="302">
        <v>1.7225616766550775</v>
      </c>
      <c r="D655" s="302">
        <f>SUM(B655:C655)</f>
        <v>3.3384677980689652</v>
      </c>
      <c r="E655" s="303"/>
      <c r="F655" s="302">
        <v>2.2152510102059506</v>
      </c>
      <c r="G655" s="302">
        <v>1.8502597823841702</v>
      </c>
      <c r="H655" s="302">
        <f>SUM(F655:G655)</f>
        <v>4.0655107925901213</v>
      </c>
      <c r="I655" s="303"/>
      <c r="J655" s="302">
        <v>3.0201270305728798</v>
      </c>
      <c r="K655" s="302">
        <v>1.8819438207606751</v>
      </c>
      <c r="L655" s="302">
        <f>SUM(J655:K655)</f>
        <v>4.9020708513335549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1.0006384132511732</v>
      </c>
      <c r="C656" s="302">
        <v>0.8446684868931672</v>
      </c>
      <c r="D656" s="302">
        <f t="shared" ref="D656:D663" si="244">SUM(B656:C656)</f>
        <v>1.8453069001443403</v>
      </c>
      <c r="E656" s="303"/>
      <c r="F656" s="302">
        <v>1.5617746478351677</v>
      </c>
      <c r="G656" s="302">
        <v>1.0364194858699003</v>
      </c>
      <c r="H656" s="302">
        <f t="shared" ref="H656:H663" si="245">SUM(F656:G656)</f>
        <v>2.5981941337050678</v>
      </c>
      <c r="I656" s="303"/>
      <c r="J656" s="302">
        <v>2.12284416891052</v>
      </c>
      <c r="K656" s="302">
        <v>1.2551881960516067</v>
      </c>
      <c r="L656" s="302">
        <f t="shared" ref="L656:L663" si="246">SUM(J656:K656)</f>
        <v>3.3780323649621264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1.1661835303595496</v>
      </c>
      <c r="C657" s="302">
        <v>1.0910903042289095</v>
      </c>
      <c r="D657" s="302">
        <f t="shared" si="244"/>
        <v>2.2572738345884593</v>
      </c>
      <c r="E657" s="303"/>
      <c r="F657" s="302">
        <v>1.5708030793228041</v>
      </c>
      <c r="G657" s="302">
        <v>1.2203588590049312</v>
      </c>
      <c r="H657" s="302">
        <f t="shared" si="245"/>
        <v>2.7911619383277353</v>
      </c>
      <c r="I657" s="303"/>
      <c r="J657" s="302">
        <v>1.8991279145048241</v>
      </c>
      <c r="K657" s="302">
        <v>1.2986325921367801</v>
      </c>
      <c r="L657" s="302">
        <f t="shared" si="246"/>
        <v>3.1977605066416039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4.9430369387757622</v>
      </c>
      <c r="C658" s="302">
        <v>1.0328798144728037</v>
      </c>
      <c r="D658" s="302">
        <f t="shared" si="244"/>
        <v>5.9759167532485655</v>
      </c>
      <c r="E658" s="303"/>
      <c r="F658" s="302">
        <v>6.1562043464081411</v>
      </c>
      <c r="G658" s="302">
        <v>1.1647451500838595</v>
      </c>
      <c r="H658" s="302">
        <f t="shared" si="245"/>
        <v>7.3209494964920001</v>
      </c>
      <c r="I658" s="303"/>
      <c r="J658" s="302">
        <v>6.2649052985998903</v>
      </c>
      <c r="K658" s="302">
        <v>1.193097949095729</v>
      </c>
      <c r="L658" s="302">
        <f t="shared" si="246"/>
        <v>7.4580032476956193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0.15152896310671032</v>
      </c>
      <c r="C659" s="302">
        <v>1.6313232059445459</v>
      </c>
      <c r="D659" s="302">
        <f t="shared" si="244"/>
        <v>1.7828521690512562</v>
      </c>
      <c r="E659" s="303"/>
      <c r="F659" s="302">
        <v>0.18107712995982353</v>
      </c>
      <c r="G659" s="302">
        <v>1.5746766895265818</v>
      </c>
      <c r="H659" s="302">
        <f t="shared" si="245"/>
        <v>1.7557538194864053</v>
      </c>
      <c r="I659" s="303"/>
      <c r="J659" s="302">
        <v>0.48785578219971132</v>
      </c>
      <c r="K659" s="302">
        <v>1.6332809958146945</v>
      </c>
      <c r="L659" s="302">
        <f t="shared" si="246"/>
        <v>2.1211367780144057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0.61359846924096129</v>
      </c>
      <c r="C660" s="302">
        <v>0.62302575994684029</v>
      </c>
      <c r="D660" s="302">
        <f t="shared" si="244"/>
        <v>1.2366242291878016</v>
      </c>
      <c r="E660" s="303"/>
      <c r="F660" s="302">
        <v>0.70220262079812334</v>
      </c>
      <c r="G660" s="302">
        <v>0.75707862011264249</v>
      </c>
      <c r="H660" s="302">
        <f t="shared" si="245"/>
        <v>1.4592812409107658</v>
      </c>
      <c r="I660" s="303"/>
      <c r="J660" s="302">
        <v>0.81282968283225965</v>
      </c>
      <c r="K660" s="302">
        <v>1.0348667040135988</v>
      </c>
      <c r="L660" s="302">
        <f t="shared" si="246"/>
        <v>1.8476963868458585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1.5217835293585305</v>
      </c>
      <c r="C661" s="302">
        <v>0.59914347682196578</v>
      </c>
      <c r="D661" s="302">
        <f t="shared" si="244"/>
        <v>2.1209270061804961</v>
      </c>
      <c r="E661" s="303"/>
      <c r="F661" s="302">
        <v>1.8408512254902931</v>
      </c>
      <c r="G661" s="302">
        <v>0.64133320677732897</v>
      </c>
      <c r="H661" s="302">
        <f t="shared" si="245"/>
        <v>2.4821844322676219</v>
      </c>
      <c r="I661" s="303"/>
      <c r="J661" s="302">
        <v>2.2858979186316142</v>
      </c>
      <c r="K661" s="302">
        <v>0.87826138358134764</v>
      </c>
      <c r="L661" s="302">
        <f t="shared" si="246"/>
        <v>3.1641593022129619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0.6334818665451537</v>
      </c>
      <c r="C662" s="302">
        <v>4.5309243626907953</v>
      </c>
      <c r="D662" s="302">
        <f t="shared" si="244"/>
        <v>5.1644062292359489</v>
      </c>
      <c r="E662" s="303"/>
      <c r="F662" s="302">
        <v>0.59371235643772247</v>
      </c>
      <c r="G662" s="302">
        <v>4.0602446969480646</v>
      </c>
      <c r="H662" s="302">
        <f t="shared" si="245"/>
        <v>4.6539570533857866</v>
      </c>
      <c r="I662" s="303"/>
      <c r="J662" s="302">
        <v>1.1066080730068901</v>
      </c>
      <c r="K662" s="302">
        <v>4.2903975909579319</v>
      </c>
      <c r="L662" s="302">
        <f t="shared" si="246"/>
        <v>5.3970056639648218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5.7768421680580859</v>
      </c>
      <c r="C663" s="302">
        <v>11.289382912641575</v>
      </c>
      <c r="D663" s="302">
        <f t="shared" si="244"/>
        <v>17.06622508069966</v>
      </c>
      <c r="E663" s="303"/>
      <c r="F663" s="302">
        <v>6.1211235838100873</v>
      </c>
      <c r="G663" s="302">
        <v>10.920883509442987</v>
      </c>
      <c r="H663" s="302">
        <f t="shared" si="245"/>
        <v>17.042007093253076</v>
      </c>
      <c r="I663" s="303"/>
      <c r="J663" s="302">
        <v>6.0758041306857953</v>
      </c>
      <c r="K663" s="302">
        <v>10.861330768276687</v>
      </c>
      <c r="L663" s="302">
        <f t="shared" si="246"/>
        <v>16.937134898962483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17.423000000109813</v>
      </c>
      <c r="C665" s="311">
        <f t="shared" ref="C665:D665" si="247">SUM(C655:C663)</f>
        <v>23.36500000029568</v>
      </c>
      <c r="D665" s="311">
        <f t="shared" si="247"/>
        <v>40.788000000405496</v>
      </c>
      <c r="E665" s="311"/>
      <c r="F665" s="311">
        <f t="shared" ref="F665:H665" si="248">SUM(F655:F663)</f>
        <v>20.943000000268114</v>
      </c>
      <c r="G665" s="311">
        <f t="shared" si="248"/>
        <v>23.226000000150464</v>
      </c>
      <c r="H665" s="311">
        <f t="shared" si="248"/>
        <v>44.169000000418585</v>
      </c>
      <c r="I665" s="311"/>
      <c r="J665" s="311">
        <f t="shared" ref="J665:L665" si="249">SUM(J655:J663)</f>
        <v>24.075999999944383</v>
      </c>
      <c r="K665" s="311">
        <f t="shared" si="249"/>
        <v>24.327000000689054</v>
      </c>
      <c r="L665" s="311">
        <f t="shared" si="249"/>
        <v>48.40300000063344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3.1160118025764061</v>
      </c>
      <c r="C672" s="302">
        <v>3.3018130552244367</v>
      </c>
      <c r="D672" s="302">
        <f>SUM(B672:C672)</f>
        <v>6.4178248578008432</v>
      </c>
      <c r="E672" s="303"/>
      <c r="F672" s="302">
        <v>3.4142996326699815</v>
      </c>
      <c r="G672" s="302">
        <v>3.6089046829337805</v>
      </c>
      <c r="H672" s="302">
        <f>SUM(F672:G672)</f>
        <v>7.0232043156037616</v>
      </c>
      <c r="I672" s="303"/>
      <c r="J672" s="302">
        <v>4.5190603209415547</v>
      </c>
      <c r="K672" s="302">
        <v>4.9923070168466603</v>
      </c>
      <c r="L672" s="302">
        <f>SUM(J672:K672)</f>
        <v>9.5113673377882151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1.074491407993841</v>
      </c>
      <c r="C673" s="302">
        <v>0.76127533469918163</v>
      </c>
      <c r="D673" s="302">
        <f t="shared" ref="D673:D680" si="250">SUM(B673:C673)</f>
        <v>1.8357667426930226</v>
      </c>
      <c r="E673" s="303"/>
      <c r="F673" s="302">
        <v>1.4534692310201354</v>
      </c>
      <c r="G673" s="302">
        <v>1.0239027150486479</v>
      </c>
      <c r="H673" s="302">
        <f t="shared" ref="H673:H680" si="251">SUM(F673:G673)</f>
        <v>2.4773719460687831</v>
      </c>
      <c r="I673" s="303"/>
      <c r="J673" s="302">
        <v>1.8743533089120143</v>
      </c>
      <c r="K673" s="302">
        <v>1.2677860146080371</v>
      </c>
      <c r="L673" s="302">
        <f t="shared" ref="L673:L680" si="252">SUM(J673:K673)</f>
        <v>3.1421393235200514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1.3806301537442316</v>
      </c>
      <c r="C674" s="302">
        <v>0.67988662083404805</v>
      </c>
      <c r="D674" s="302">
        <f t="shared" si="250"/>
        <v>2.0605167745782795</v>
      </c>
      <c r="E674" s="303"/>
      <c r="F674" s="302">
        <v>1.7070358168316</v>
      </c>
      <c r="G674" s="302">
        <v>0.83940308762049221</v>
      </c>
      <c r="H674" s="302">
        <f t="shared" si="251"/>
        <v>2.5464389044520921</v>
      </c>
      <c r="I674" s="303"/>
      <c r="J674" s="302">
        <v>2.3031724481619764</v>
      </c>
      <c r="K674" s="302">
        <v>0.88502929353575832</v>
      </c>
      <c r="L674" s="302">
        <f t="shared" si="252"/>
        <v>3.1882017416977346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2.5455893380601693</v>
      </c>
      <c r="C675" s="302">
        <v>0.58256443020490223</v>
      </c>
      <c r="D675" s="302">
        <f t="shared" si="250"/>
        <v>3.1281537682650713</v>
      </c>
      <c r="E675" s="303"/>
      <c r="F675" s="302">
        <v>2.5006856990970832</v>
      </c>
      <c r="G675" s="302">
        <v>0.70235309254514733</v>
      </c>
      <c r="H675" s="302">
        <f t="shared" si="251"/>
        <v>3.2030387916422303</v>
      </c>
      <c r="I675" s="303"/>
      <c r="J675" s="302">
        <v>3.0049937596817999</v>
      </c>
      <c r="K675" s="302">
        <v>1.0044177180345408</v>
      </c>
      <c r="L675" s="302">
        <f t="shared" si="252"/>
        <v>4.0094114777163412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3.2540035755275944</v>
      </c>
      <c r="C676" s="302">
        <v>9.0890897727169566</v>
      </c>
      <c r="D676" s="302">
        <f t="shared" si="250"/>
        <v>12.343093348244551</v>
      </c>
      <c r="E676" s="303"/>
      <c r="F676" s="302">
        <v>2.8969104957523419</v>
      </c>
      <c r="G676" s="302">
        <v>6.7853273127080795</v>
      </c>
      <c r="H676" s="302">
        <f t="shared" si="251"/>
        <v>9.682237808460421</v>
      </c>
      <c r="I676" s="303"/>
      <c r="J676" s="302">
        <v>2.6783666132910184</v>
      </c>
      <c r="K676" s="302">
        <v>6.9447813043871207</v>
      </c>
      <c r="L676" s="302">
        <f t="shared" si="252"/>
        <v>9.6231479176781392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2.5122130307287702</v>
      </c>
      <c r="C677" s="302">
        <v>0.42994900511867334</v>
      </c>
      <c r="D677" s="302">
        <f t="shared" si="250"/>
        <v>2.9421620358474434</v>
      </c>
      <c r="E677" s="303"/>
      <c r="F677" s="302">
        <v>2.3223624167349715</v>
      </c>
      <c r="G677" s="302">
        <v>0.5320200733134739</v>
      </c>
      <c r="H677" s="302">
        <f t="shared" si="251"/>
        <v>2.8543824900484456</v>
      </c>
      <c r="I677" s="303"/>
      <c r="J677" s="302">
        <v>3.0423622567284783</v>
      </c>
      <c r="K677" s="302">
        <v>0.63278394876309696</v>
      </c>
      <c r="L677" s="302">
        <f t="shared" si="252"/>
        <v>3.6751462054915751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1.993622803414457</v>
      </c>
      <c r="C678" s="302">
        <v>1.4163977887050327</v>
      </c>
      <c r="D678" s="302">
        <f t="shared" si="250"/>
        <v>3.4100205921194897</v>
      </c>
      <c r="E678" s="303"/>
      <c r="F678" s="302">
        <v>1.9084261935208342</v>
      </c>
      <c r="G678" s="302">
        <v>1.6357526556984645</v>
      </c>
      <c r="H678" s="302">
        <f t="shared" si="251"/>
        <v>3.5441788492192989</v>
      </c>
      <c r="I678" s="303"/>
      <c r="J678" s="302">
        <v>2.3964332714055439</v>
      </c>
      <c r="K678" s="302">
        <v>1.9881799476273969</v>
      </c>
      <c r="L678" s="302">
        <f t="shared" si="252"/>
        <v>4.384613219032941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0.19790943328853591</v>
      </c>
      <c r="C679" s="302">
        <v>1.1028428415320775</v>
      </c>
      <c r="D679" s="302">
        <f t="shared" si="250"/>
        <v>1.3007522748206133</v>
      </c>
      <c r="E679" s="303"/>
      <c r="F679" s="302">
        <v>0.16373401331102713</v>
      </c>
      <c r="G679" s="302">
        <v>1.1858454453026221</v>
      </c>
      <c r="H679" s="302">
        <f t="shared" si="251"/>
        <v>1.3495794586136494</v>
      </c>
      <c r="I679" s="303"/>
      <c r="J679" s="302">
        <v>0.4665857244773372</v>
      </c>
      <c r="K679" s="302">
        <v>1.5629594168147976</v>
      </c>
      <c r="L679" s="302">
        <f t="shared" si="252"/>
        <v>2.0295451412921346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18.135528455194947</v>
      </c>
      <c r="C680" s="302">
        <v>9.9871811512472295</v>
      </c>
      <c r="D680" s="302">
        <f t="shared" si="250"/>
        <v>28.122709606442179</v>
      </c>
      <c r="E680" s="303"/>
      <c r="F680" s="302">
        <v>17.45307650173287</v>
      </c>
      <c r="G680" s="302">
        <v>10.367490934849117</v>
      </c>
      <c r="H680" s="302">
        <f t="shared" si="251"/>
        <v>27.820567436581989</v>
      </c>
      <c r="I680" s="303"/>
      <c r="J680" s="302">
        <v>20.587672296293714</v>
      </c>
      <c r="K680" s="302">
        <v>11.627755339603562</v>
      </c>
      <c r="L680" s="302">
        <f t="shared" si="252"/>
        <v>32.215427635897278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34.21000000052895</v>
      </c>
      <c r="C682" s="311">
        <f t="shared" ref="C682:D682" si="253">SUM(C672:C680)</f>
        <v>27.351000000282539</v>
      </c>
      <c r="D682" s="311">
        <f t="shared" si="253"/>
        <v>61.561000000811489</v>
      </c>
      <c r="E682" s="311"/>
      <c r="F682" s="311">
        <f t="shared" ref="F682:H682" si="254">SUM(F672:F680)</f>
        <v>33.820000000670845</v>
      </c>
      <c r="G682" s="311">
        <f t="shared" si="254"/>
        <v>26.681000000019829</v>
      </c>
      <c r="H682" s="311">
        <f t="shared" si="254"/>
        <v>60.501000000690667</v>
      </c>
      <c r="I682" s="311"/>
      <c r="J682" s="311">
        <f t="shared" ref="J682:L682" si="255">SUM(J672:J680)</f>
        <v>40.872999999893437</v>
      </c>
      <c r="K682" s="311">
        <f t="shared" si="255"/>
        <v>30.90600000022097</v>
      </c>
      <c r="L682" s="311">
        <f t="shared" si="255"/>
        <v>71.779000000114408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8.0955914766222978</v>
      </c>
      <c r="C689" s="302">
        <v>11.55730546366083</v>
      </c>
      <c r="D689" s="302">
        <f>SUM(B689:C689)</f>
        <v>19.652896940283128</v>
      </c>
      <c r="E689" s="303"/>
      <c r="F689" s="302">
        <v>10.067235498110799</v>
      </c>
      <c r="G689" s="302">
        <v>12.41780023020479</v>
      </c>
      <c r="H689" s="302">
        <f>SUM(F689:G689)</f>
        <v>22.485035728315587</v>
      </c>
      <c r="I689" s="303"/>
      <c r="J689" s="302">
        <v>13.884611883931592</v>
      </c>
      <c r="K689" s="302">
        <v>18.75753930944699</v>
      </c>
      <c r="L689" s="302">
        <f>SUM(J689:K689)</f>
        <v>32.642151193378581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3.1430055038533484</v>
      </c>
      <c r="C690" s="302">
        <v>2.6197242898489286</v>
      </c>
      <c r="D690" s="302">
        <f t="shared" ref="D690:D697" si="256">SUM(B690:C690)</f>
        <v>5.7627297937022774</v>
      </c>
      <c r="E690" s="303"/>
      <c r="F690" s="302">
        <v>4.8885252690283769</v>
      </c>
      <c r="G690" s="302">
        <v>3.7059529498459067</v>
      </c>
      <c r="H690" s="302">
        <f t="shared" ref="H690:H697" si="257">SUM(F690:G690)</f>
        <v>8.5944782188742828</v>
      </c>
      <c r="I690" s="303"/>
      <c r="J690" s="302">
        <v>6.6878687482201498</v>
      </c>
      <c r="K690" s="302">
        <v>4.9925928109560678</v>
      </c>
      <c r="L690" s="302">
        <f t="shared" ref="L690:L697" si="258">SUM(J690:K690)</f>
        <v>11.680461559176218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4.554723978852433</v>
      </c>
      <c r="C691" s="302">
        <v>2.5186821956624419</v>
      </c>
      <c r="D691" s="302">
        <f t="shared" si="256"/>
        <v>7.0734061745148749</v>
      </c>
      <c r="E691" s="303"/>
      <c r="F691" s="302">
        <v>6.3458568726335232</v>
      </c>
      <c r="G691" s="302">
        <v>3.3315031338665384</v>
      </c>
      <c r="H691" s="302">
        <f t="shared" si="257"/>
        <v>9.6773600065000611</v>
      </c>
      <c r="I691" s="303"/>
      <c r="J691" s="302">
        <v>8.8522889877386159</v>
      </c>
      <c r="K691" s="302">
        <v>3.8532520455291253</v>
      </c>
      <c r="L691" s="302">
        <f t="shared" si="258"/>
        <v>12.705541033267741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7.6976610676999533</v>
      </c>
      <c r="C692" s="302">
        <v>2.3989668240749853</v>
      </c>
      <c r="D692" s="302">
        <f t="shared" si="256"/>
        <v>10.096627891774938</v>
      </c>
      <c r="E692" s="303"/>
      <c r="F692" s="302">
        <v>8.7172836318099076</v>
      </c>
      <c r="G692" s="302">
        <v>3.2680137223473831</v>
      </c>
      <c r="H692" s="302">
        <f t="shared" si="257"/>
        <v>11.985297354157291</v>
      </c>
      <c r="I692" s="303"/>
      <c r="J692" s="302">
        <v>10.923570551061596</v>
      </c>
      <c r="K692" s="302">
        <v>4.8417284782317331</v>
      </c>
      <c r="L692" s="302">
        <f t="shared" si="258"/>
        <v>15.765299029293329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10.120290430738736</v>
      </c>
      <c r="C693" s="302">
        <v>33.373759414054796</v>
      </c>
      <c r="D693" s="302">
        <f t="shared" si="256"/>
        <v>43.49404984479353</v>
      </c>
      <c r="E693" s="303"/>
      <c r="F693" s="302">
        <v>10.077594638347964</v>
      </c>
      <c r="G693" s="302">
        <v>26.470682887705522</v>
      </c>
      <c r="H693" s="302">
        <f t="shared" si="257"/>
        <v>36.548277526053482</v>
      </c>
      <c r="I693" s="303"/>
      <c r="J693" s="302">
        <v>9.5117747520418288</v>
      </c>
      <c r="K693" s="302">
        <v>29.288296412301779</v>
      </c>
      <c r="L693" s="302">
        <f t="shared" si="258"/>
        <v>38.800071164343606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8.6888717790741499</v>
      </c>
      <c r="C694" s="302">
        <v>1.9608348292257529</v>
      </c>
      <c r="D694" s="302">
        <f t="shared" si="256"/>
        <v>10.649706608299903</v>
      </c>
      <c r="E694" s="303"/>
      <c r="F694" s="302">
        <v>8.9480195056862541</v>
      </c>
      <c r="G694" s="302">
        <v>2.5767432222431483</v>
      </c>
      <c r="H694" s="302">
        <f t="shared" si="257"/>
        <v>11.524762727929403</v>
      </c>
      <c r="I694" s="303"/>
      <c r="J694" s="302">
        <v>11.833078501076528</v>
      </c>
      <c r="K694" s="302">
        <v>3.1673442559815022</v>
      </c>
      <c r="L694" s="302">
        <f t="shared" si="258"/>
        <v>15.000422757058031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7.0421588797173111</v>
      </c>
      <c r="C695" s="302">
        <v>7.3626820108973732</v>
      </c>
      <c r="D695" s="302">
        <f t="shared" si="256"/>
        <v>14.404840890614684</v>
      </c>
      <c r="E695" s="303"/>
      <c r="F695" s="302">
        <v>7.7854704053664818</v>
      </c>
      <c r="G695" s="302">
        <v>8.8349612860785189</v>
      </c>
      <c r="H695" s="302">
        <f t="shared" si="257"/>
        <v>16.620431691444999</v>
      </c>
      <c r="I695" s="303"/>
      <c r="J695" s="302">
        <v>10.087085863148268</v>
      </c>
      <c r="K695" s="302">
        <v>10.915360540119694</v>
      </c>
      <c r="L695" s="302">
        <f t="shared" si="258"/>
        <v>21.00244640326796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0.74668792183557686</v>
      </c>
      <c r="C696" s="302">
        <v>5.0463986840690103</v>
      </c>
      <c r="D696" s="302">
        <f t="shared" si="256"/>
        <v>5.7930866059045876</v>
      </c>
      <c r="E696" s="303"/>
      <c r="F696" s="302">
        <v>0.67615522831476482</v>
      </c>
      <c r="G696" s="302">
        <v>6.1213414981879959</v>
      </c>
      <c r="H696" s="302">
        <f t="shared" si="257"/>
        <v>6.7974967265027608</v>
      </c>
      <c r="I696" s="303"/>
      <c r="J696" s="302">
        <v>2.0935667293372711</v>
      </c>
      <c r="K696" s="302">
        <v>8.7398607924861551</v>
      </c>
      <c r="L696" s="302">
        <f t="shared" si="258"/>
        <v>10.833427521823426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77.445008964113171</v>
      </c>
      <c r="C697" s="302">
        <v>52.551646290051764</v>
      </c>
      <c r="D697" s="302">
        <f t="shared" si="256"/>
        <v>129.99665525416492</v>
      </c>
      <c r="E697" s="303"/>
      <c r="F697" s="302">
        <v>80.622858954240982</v>
      </c>
      <c r="G697" s="302">
        <v>57.604001069539414</v>
      </c>
      <c r="H697" s="302">
        <f t="shared" si="257"/>
        <v>138.2268600237804</v>
      </c>
      <c r="I697" s="303"/>
      <c r="J697" s="302">
        <v>91.764153982998835</v>
      </c>
      <c r="K697" s="302">
        <v>67.030025355898999</v>
      </c>
      <c r="L697" s="302">
        <f t="shared" si="258"/>
        <v>158.79417933889783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127.53400000250699</v>
      </c>
      <c r="C699" s="311">
        <f t="shared" ref="C699:D699" si="259">SUM(C689:C697)</f>
        <v>119.39000000154589</v>
      </c>
      <c r="D699" s="311">
        <f t="shared" si="259"/>
        <v>246.92400000405286</v>
      </c>
      <c r="E699" s="311"/>
      <c r="F699" s="311">
        <f t="shared" ref="F699:H699" si="260">SUM(F689:F697)</f>
        <v>138.12900000353903</v>
      </c>
      <c r="G699" s="311">
        <f t="shared" si="260"/>
        <v>124.33100000001923</v>
      </c>
      <c r="H699" s="311">
        <f t="shared" si="260"/>
        <v>262.46000000355826</v>
      </c>
      <c r="I699" s="311"/>
      <c r="J699" s="311">
        <f t="shared" ref="J699:L699" si="261">SUM(J689:J697)</f>
        <v>165.63799999955467</v>
      </c>
      <c r="K699" s="311">
        <f t="shared" si="261"/>
        <v>151.58600000095203</v>
      </c>
      <c r="L699" s="311">
        <f t="shared" si="261"/>
        <v>317.22400000050675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1.7750376263446657</v>
      </c>
      <c r="C706" s="302">
        <v>4.4478711734584095</v>
      </c>
      <c r="D706" s="302">
        <f>SUM(B706:C706)</f>
        <v>6.2229087998030757</v>
      </c>
      <c r="E706" s="303"/>
      <c r="F706" s="302">
        <v>1.7738941435358857</v>
      </c>
      <c r="G706" s="302">
        <v>2.6245677155936744</v>
      </c>
      <c r="H706" s="302">
        <f>SUM(F706:G706)</f>
        <v>4.3984618591295597</v>
      </c>
      <c r="I706" s="303"/>
      <c r="J706" s="302">
        <v>1.7267396828461943</v>
      </c>
      <c r="K706" s="302">
        <v>2.5937189536932879</v>
      </c>
      <c r="L706" s="302">
        <f>SUM(J706:K706)</f>
        <v>4.3204586365394819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2.5884982201147704</v>
      </c>
      <c r="C707" s="302">
        <v>7.0463435960430667</v>
      </c>
      <c r="D707" s="302">
        <f t="shared" ref="D707:D714" si="262">SUM(B707:C707)</f>
        <v>9.634841816157838</v>
      </c>
      <c r="E707" s="303"/>
      <c r="F707" s="302">
        <v>2.3947317652099036</v>
      </c>
      <c r="G707" s="302">
        <v>4.7149923543617387</v>
      </c>
      <c r="H707" s="302">
        <f t="shared" ref="H707:H714" si="263">SUM(F707:G707)</f>
        <v>7.1097241195716423</v>
      </c>
      <c r="I707" s="303"/>
      <c r="J707" s="302">
        <v>2.4443696615153439</v>
      </c>
      <c r="K707" s="302">
        <v>4.8258924464933548</v>
      </c>
      <c r="L707" s="302">
        <f t="shared" ref="L707:L714" si="264">SUM(J707:K707)</f>
        <v>7.2702621080086987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4.4589336172842753</v>
      </c>
      <c r="C708" s="302">
        <v>4.6592128306178182</v>
      </c>
      <c r="D708" s="302">
        <f t="shared" si="262"/>
        <v>9.1181464479020935</v>
      </c>
      <c r="E708" s="303"/>
      <c r="F708" s="302">
        <v>4.86651863296676</v>
      </c>
      <c r="G708" s="302">
        <v>2.6955223555360686</v>
      </c>
      <c r="H708" s="302">
        <f t="shared" si="263"/>
        <v>7.5620409885028286</v>
      </c>
      <c r="I708" s="303"/>
      <c r="J708" s="302">
        <v>4.8422149773996175</v>
      </c>
      <c r="K708" s="302">
        <v>2.4669982152955909</v>
      </c>
      <c r="L708" s="302">
        <f t="shared" si="264"/>
        <v>7.3092131926952089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2.327030843706849</v>
      </c>
      <c r="C709" s="302">
        <v>0.5351241982739946</v>
      </c>
      <c r="D709" s="302">
        <f t="shared" si="262"/>
        <v>2.8621550419808437</v>
      </c>
      <c r="E709" s="303"/>
      <c r="F709" s="302">
        <v>1.39803758613646</v>
      </c>
      <c r="G709" s="302">
        <v>0.30241435228814184</v>
      </c>
      <c r="H709" s="302">
        <f t="shared" si="263"/>
        <v>1.7004519384246017</v>
      </c>
      <c r="I709" s="303"/>
      <c r="J709" s="302">
        <v>0.8419855345312427</v>
      </c>
      <c r="K709" s="302">
        <v>0.22646389115519655</v>
      </c>
      <c r="L709" s="302">
        <f t="shared" si="264"/>
        <v>1.0684494256864392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0.54991966856929497</v>
      </c>
      <c r="C710" s="302">
        <v>2.0217390755907285</v>
      </c>
      <c r="D710" s="302">
        <f t="shared" si="262"/>
        <v>2.5716587441600236</v>
      </c>
      <c r="E710" s="303"/>
      <c r="F710" s="302">
        <v>0.39920223712010766</v>
      </c>
      <c r="G710" s="302">
        <v>0.81894447593049191</v>
      </c>
      <c r="H710" s="302">
        <f t="shared" si="263"/>
        <v>1.2181467130505996</v>
      </c>
      <c r="I710" s="303"/>
      <c r="J710" s="302">
        <v>0.26894049004422743</v>
      </c>
      <c r="K710" s="302">
        <v>0.56973671457609221</v>
      </c>
      <c r="L710" s="302">
        <f t="shared" si="264"/>
        <v>0.83867720462031969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0.18667426397631626</v>
      </c>
      <c r="C711" s="302">
        <v>0.1897097920271848</v>
      </c>
      <c r="D711" s="302">
        <f t="shared" si="262"/>
        <v>0.37638405600350106</v>
      </c>
      <c r="E711" s="303"/>
      <c r="F711" s="302">
        <v>0.1449210334526797</v>
      </c>
      <c r="G711" s="302">
        <v>9.9319162569636549E-2</v>
      </c>
      <c r="H711" s="302">
        <f t="shared" si="263"/>
        <v>0.24424019602231625</v>
      </c>
      <c r="I711" s="303"/>
      <c r="J711" s="302">
        <v>0.114856557004847</v>
      </c>
      <c r="K711" s="302">
        <v>0.13015648288108231</v>
      </c>
      <c r="L711" s="302">
        <f t="shared" si="264"/>
        <v>0.24501303988592932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0.88983823019591135</v>
      </c>
      <c r="C712" s="302">
        <v>0.61731498179781497</v>
      </c>
      <c r="D712" s="302">
        <f t="shared" si="262"/>
        <v>1.5071532119937263</v>
      </c>
      <c r="E712" s="303"/>
      <c r="F712" s="302">
        <v>0.57905631527245027</v>
      </c>
      <c r="G712" s="302">
        <v>0.27580313622127123</v>
      </c>
      <c r="H712" s="302">
        <f t="shared" si="263"/>
        <v>0.85485945149372156</v>
      </c>
      <c r="I712" s="303"/>
      <c r="J712" s="302">
        <v>0.49892327119243313</v>
      </c>
      <c r="K712" s="302">
        <v>0.28263497892744055</v>
      </c>
      <c r="L712" s="302">
        <f t="shared" si="264"/>
        <v>0.78155825011987368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0.15123947976421709</v>
      </c>
      <c r="C713" s="302">
        <v>0.65366176885586358</v>
      </c>
      <c r="D713" s="302">
        <f t="shared" si="262"/>
        <v>0.80490124862008061</v>
      </c>
      <c r="E713" s="303"/>
      <c r="F713" s="302">
        <v>0.10518799404559671</v>
      </c>
      <c r="G713" s="302">
        <v>0.3187627723111468</v>
      </c>
      <c r="H713" s="302">
        <f t="shared" si="263"/>
        <v>0.4239507663567435</v>
      </c>
      <c r="I713" s="303"/>
      <c r="J713" s="302">
        <v>5.1561480550139448E-2</v>
      </c>
      <c r="K713" s="302">
        <v>0.32172029156431148</v>
      </c>
      <c r="L713" s="302">
        <f t="shared" si="264"/>
        <v>0.3732817721144509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0.51082804997697795</v>
      </c>
      <c r="C714" s="302">
        <v>1.1620225832733408</v>
      </c>
      <c r="D714" s="302">
        <f t="shared" si="262"/>
        <v>1.6728506332503188</v>
      </c>
      <c r="E714" s="303"/>
      <c r="F714" s="302">
        <v>0.23745029197331707</v>
      </c>
      <c r="G714" s="302">
        <v>0.45467367515190199</v>
      </c>
      <c r="H714" s="302">
        <f t="shared" si="263"/>
        <v>0.69212396712521906</v>
      </c>
      <c r="I714" s="303"/>
      <c r="J714" s="302">
        <v>0.16340834490721243</v>
      </c>
      <c r="K714" s="302">
        <v>0.29567802529100784</v>
      </c>
      <c r="L714" s="302">
        <f t="shared" si="264"/>
        <v>0.45908637019822029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13.437999999933277</v>
      </c>
      <c r="C716" s="311">
        <f t="shared" ref="C716:D716" si="265">SUM(C706:C714)</f>
        <v>21.332999999938217</v>
      </c>
      <c r="D716" s="311">
        <f t="shared" si="265"/>
        <v>34.770999999871506</v>
      </c>
      <c r="E716" s="311"/>
      <c r="F716" s="311">
        <f t="shared" ref="F716:H716" si="266">SUM(F706:F714)</f>
        <v>11.89899999971316</v>
      </c>
      <c r="G716" s="311">
        <f t="shared" si="266"/>
        <v>12.304999999964071</v>
      </c>
      <c r="H716" s="311">
        <f t="shared" si="266"/>
        <v>24.203999999677237</v>
      </c>
      <c r="I716" s="311"/>
      <c r="J716" s="311">
        <f t="shared" ref="J716:L716" si="267">SUM(J706:J714)</f>
        <v>10.95299999999126</v>
      </c>
      <c r="K716" s="311">
        <f t="shared" si="267"/>
        <v>11.712999999877363</v>
      </c>
      <c r="L716" s="311">
        <f t="shared" si="267"/>
        <v>22.665999999868621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2.081792410084812</v>
      </c>
      <c r="C723" s="302">
        <v>1.0536098856276406</v>
      </c>
      <c r="D723" s="302">
        <f>SUM(B723:C723)</f>
        <v>3.1354022957124528</v>
      </c>
      <c r="E723" s="303"/>
      <c r="F723" s="302">
        <v>1.8797153532953668</v>
      </c>
      <c r="G723" s="302">
        <v>0.7474853086188632</v>
      </c>
      <c r="H723" s="302">
        <f>SUM(F723:G723)</f>
        <v>2.6272006619142299</v>
      </c>
      <c r="I723" s="303"/>
      <c r="J723" s="302">
        <v>2.4591328691696099</v>
      </c>
      <c r="K723" s="302">
        <v>0.81221686788357228</v>
      </c>
      <c r="L723" s="302">
        <f>SUM(J723:K723)</f>
        <v>3.2713497370531823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1.3200329014487662</v>
      </c>
      <c r="C724" s="302">
        <v>1.3437571580885701</v>
      </c>
      <c r="D724" s="302">
        <f t="shared" ref="D724:D731" si="268">SUM(B724:C724)</f>
        <v>2.6637900595373365</v>
      </c>
      <c r="E724" s="303"/>
      <c r="F724" s="302">
        <v>1.3534022537360964</v>
      </c>
      <c r="G724" s="302">
        <v>1.0409153359604888</v>
      </c>
      <c r="H724" s="302">
        <f t="shared" ref="H724:H731" si="269">SUM(F724:G724)</f>
        <v>2.3943175896965849</v>
      </c>
      <c r="I724" s="303"/>
      <c r="J724" s="302">
        <v>1.2766637121635818</v>
      </c>
      <c r="K724" s="302">
        <v>1.1094921777854794</v>
      </c>
      <c r="L724" s="302">
        <f t="shared" ref="L724:L731" si="270">SUM(J724:K724)</f>
        <v>2.3861558899490611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1.6576633226387825</v>
      </c>
      <c r="C725" s="302">
        <v>2.6880761787583816</v>
      </c>
      <c r="D725" s="302">
        <f t="shared" si="268"/>
        <v>4.3457395013971638</v>
      </c>
      <c r="E725" s="303"/>
      <c r="F725" s="302">
        <v>1.854992393464644</v>
      </c>
      <c r="G725" s="302">
        <v>1.8457203478486013</v>
      </c>
      <c r="H725" s="302">
        <f t="shared" si="269"/>
        <v>3.7007127413132452</v>
      </c>
      <c r="I725" s="303"/>
      <c r="J725" s="302">
        <v>1.6204919415735894</v>
      </c>
      <c r="K725" s="302">
        <v>1.6360642914739185</v>
      </c>
      <c r="L725" s="302">
        <f t="shared" si="270"/>
        <v>3.2565562330475082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1.4009161850569218</v>
      </c>
      <c r="C726" s="302">
        <v>0.33360647032170199</v>
      </c>
      <c r="D726" s="302">
        <f t="shared" si="268"/>
        <v>1.7345226553786239</v>
      </c>
      <c r="E726" s="303"/>
      <c r="F726" s="302">
        <v>1.253716339900484</v>
      </c>
      <c r="G726" s="302">
        <v>0.28792892718423224</v>
      </c>
      <c r="H726" s="302">
        <f t="shared" si="269"/>
        <v>1.5416452670847163</v>
      </c>
      <c r="I726" s="303"/>
      <c r="J726" s="302">
        <v>0.69536364862790745</v>
      </c>
      <c r="K726" s="302">
        <v>0.22636497212820925</v>
      </c>
      <c r="L726" s="302">
        <f t="shared" si="270"/>
        <v>0.92172862075611672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0.45706073599451169</v>
      </c>
      <c r="C727" s="302">
        <v>0.86251461801107498</v>
      </c>
      <c r="D727" s="302">
        <f t="shared" si="268"/>
        <v>1.3195753540055866</v>
      </c>
      <c r="E727" s="303"/>
      <c r="F727" s="302">
        <v>0.45817448735924837</v>
      </c>
      <c r="G727" s="302">
        <v>0.49211347420879054</v>
      </c>
      <c r="H727" s="302">
        <f t="shared" si="269"/>
        <v>0.95028796156803885</v>
      </c>
      <c r="I727" s="303"/>
      <c r="J727" s="302">
        <v>0.71689053157092486</v>
      </c>
      <c r="K727" s="302">
        <v>0.42832755326933064</v>
      </c>
      <c r="L727" s="302">
        <f t="shared" si="270"/>
        <v>1.1452180848402556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0.86687434641001315</v>
      </c>
      <c r="C728" s="302">
        <v>0.35464754874339388</v>
      </c>
      <c r="D728" s="302">
        <f t="shared" si="268"/>
        <v>1.221521895153407</v>
      </c>
      <c r="E728" s="303"/>
      <c r="F728" s="302">
        <v>0.71579404279489967</v>
      </c>
      <c r="G728" s="302">
        <v>0.3357210294648984</v>
      </c>
      <c r="H728" s="302">
        <f t="shared" si="269"/>
        <v>1.0515150722597981</v>
      </c>
      <c r="I728" s="303"/>
      <c r="J728" s="302">
        <v>0.63098942475397124</v>
      </c>
      <c r="K728" s="302">
        <v>0.35797673668514685</v>
      </c>
      <c r="L728" s="302">
        <f t="shared" si="270"/>
        <v>0.98896616143911809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0.69256168684296726</v>
      </c>
      <c r="C729" s="302">
        <v>0.33871568786626138</v>
      </c>
      <c r="D729" s="302">
        <f t="shared" si="268"/>
        <v>1.0312773747092288</v>
      </c>
      <c r="E729" s="303"/>
      <c r="F729" s="302">
        <v>0.55656188000845086</v>
      </c>
      <c r="G729" s="302">
        <v>0.28688471077241867</v>
      </c>
      <c r="H729" s="302">
        <f t="shared" si="269"/>
        <v>0.84344659078086948</v>
      </c>
      <c r="I729" s="303"/>
      <c r="J729" s="302">
        <v>0.53811572088559223</v>
      </c>
      <c r="K729" s="302">
        <v>0.33097076519196011</v>
      </c>
      <c r="L729" s="302">
        <f t="shared" si="270"/>
        <v>0.86908648607755234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6.6226901524372439E-2</v>
      </c>
      <c r="C730" s="302">
        <v>0.16250138785673271</v>
      </c>
      <c r="D730" s="302">
        <f t="shared" si="268"/>
        <v>0.22872828938110515</v>
      </c>
      <c r="E730" s="303"/>
      <c r="F730" s="302">
        <v>4.2539121911281001E-2</v>
      </c>
      <c r="G730" s="302">
        <v>0.13419846331598448</v>
      </c>
      <c r="H730" s="302">
        <f t="shared" si="269"/>
        <v>0.17673758522726549</v>
      </c>
      <c r="I730" s="303"/>
      <c r="J730" s="302">
        <v>4.0873869010454353E-2</v>
      </c>
      <c r="K730" s="302">
        <v>0.14731935880525199</v>
      </c>
      <c r="L730" s="302">
        <f t="shared" si="270"/>
        <v>0.18819322781570635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0.98887150999063378</v>
      </c>
      <c r="C731" s="302">
        <v>1.253571064797669</v>
      </c>
      <c r="D731" s="302">
        <f t="shared" si="268"/>
        <v>2.2424425747883028</v>
      </c>
      <c r="E731" s="303"/>
      <c r="F731" s="302">
        <v>0.98210412748909104</v>
      </c>
      <c r="G731" s="302">
        <v>1.0380324026674199</v>
      </c>
      <c r="H731" s="302">
        <f t="shared" si="269"/>
        <v>2.0201365301565111</v>
      </c>
      <c r="I731" s="303"/>
      <c r="J731" s="302">
        <v>0.69847828224183761</v>
      </c>
      <c r="K731" s="302">
        <v>0.99826727686129246</v>
      </c>
      <c r="L731" s="302">
        <f t="shared" si="270"/>
        <v>1.69674555910313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9.5319999999917808</v>
      </c>
      <c r="C733" s="311">
        <f t="shared" ref="C733:D733" si="271">SUM(C723:C731)</f>
        <v>8.3910000000714255</v>
      </c>
      <c r="D733" s="311">
        <f t="shared" si="271"/>
        <v>17.923000000063205</v>
      </c>
      <c r="E733" s="311"/>
      <c r="F733" s="311">
        <f t="shared" ref="F733:H733" si="272">SUM(F723:F731)</f>
        <v>9.0969999999595625</v>
      </c>
      <c r="G733" s="311">
        <f t="shared" si="272"/>
        <v>6.2090000000416969</v>
      </c>
      <c r="H733" s="311">
        <f t="shared" si="272"/>
        <v>15.306000000001259</v>
      </c>
      <c r="I733" s="311"/>
      <c r="J733" s="311">
        <f t="shared" ref="J733:L733" si="273">SUM(J723:J731)</f>
        <v>8.6769999999974683</v>
      </c>
      <c r="K733" s="311">
        <f t="shared" si="273"/>
        <v>6.0470000000841608</v>
      </c>
      <c r="L733" s="311">
        <f t="shared" si="273"/>
        <v>14.724000000081631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3.3604223579564947E-2</v>
      </c>
      <c r="C740" s="302">
        <v>0.22755457272408705</v>
      </c>
      <c r="D740" s="302">
        <f>SUM(B740:C740)</f>
        <v>0.26115879630365202</v>
      </c>
      <c r="E740" s="303"/>
      <c r="F740" s="302">
        <v>5.2758974244863914E-2</v>
      </c>
      <c r="G740" s="302">
        <v>0.20029596110146872</v>
      </c>
      <c r="H740" s="302">
        <f>SUM(F740:G740)</f>
        <v>0.25305493534633261</v>
      </c>
      <c r="I740" s="303"/>
      <c r="J740" s="302">
        <v>6.1166838241915385E-2</v>
      </c>
      <c r="K740" s="302">
        <v>0.19368825102832449</v>
      </c>
      <c r="L740" s="302">
        <f>SUM(J740:K740)</f>
        <v>0.25485508927023987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3.7576113546830041E-2</v>
      </c>
      <c r="C741" s="302">
        <v>0.3479558634070587</v>
      </c>
      <c r="D741" s="302">
        <f t="shared" ref="D741:D748" si="274">SUM(B741:C741)</f>
        <v>0.38553197695388874</v>
      </c>
      <c r="E741" s="303"/>
      <c r="F741" s="302">
        <v>9.2767187770867968E-2</v>
      </c>
      <c r="G741" s="302">
        <v>0.33400153591716297</v>
      </c>
      <c r="H741" s="302">
        <f t="shared" ref="H741:H748" si="275">SUM(F741:G741)</f>
        <v>0.42676872368803093</v>
      </c>
      <c r="I741" s="303"/>
      <c r="J741" s="302">
        <v>7.3682605054099348E-2</v>
      </c>
      <c r="K741" s="302">
        <v>0.34719515729777523</v>
      </c>
      <c r="L741" s="302">
        <f t="shared" ref="L741:L748" si="276">SUM(J741:K741)</f>
        <v>0.42087776235187457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9.370414149958177E-2</v>
      </c>
      <c r="C742" s="302">
        <v>0.41383533658599869</v>
      </c>
      <c r="D742" s="302">
        <f t="shared" si="274"/>
        <v>0.50753947808558042</v>
      </c>
      <c r="E742" s="303"/>
      <c r="F742" s="302">
        <v>0.29658706689633207</v>
      </c>
      <c r="G742" s="302">
        <v>0.34561723522035726</v>
      </c>
      <c r="H742" s="302">
        <f t="shared" si="275"/>
        <v>0.64220430211668933</v>
      </c>
      <c r="I742" s="303"/>
      <c r="J742" s="302">
        <v>0.25649008558541375</v>
      </c>
      <c r="K742" s="302">
        <v>0.30574674144781144</v>
      </c>
      <c r="L742" s="302">
        <f t="shared" si="276"/>
        <v>0.56223682703322519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2.0279099556265827E-2</v>
      </c>
      <c r="C743" s="302">
        <v>4.1111818836548873E-2</v>
      </c>
      <c r="D743" s="302">
        <f t="shared" si="274"/>
        <v>6.13909183928147E-2</v>
      </c>
      <c r="E743" s="303"/>
      <c r="F743" s="302">
        <v>3.8607802395340056E-2</v>
      </c>
      <c r="G743" s="302">
        <v>4.5921722819236045E-2</v>
      </c>
      <c r="H743" s="302">
        <f t="shared" si="275"/>
        <v>8.4529525214576101E-2</v>
      </c>
      <c r="I743" s="303"/>
      <c r="J743" s="302">
        <v>2.3076855414291421E-2</v>
      </c>
      <c r="K743" s="302">
        <v>3.5933356527478512E-2</v>
      </c>
      <c r="L743" s="302">
        <f t="shared" si="276"/>
        <v>5.9010211941769933E-2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1.4510375024816148E-2</v>
      </c>
      <c r="C744" s="302">
        <v>0.20478333210734956</v>
      </c>
      <c r="D744" s="302">
        <f t="shared" si="274"/>
        <v>0.2192937071321657</v>
      </c>
      <c r="E744" s="303"/>
      <c r="F744" s="302">
        <v>4.289047176912035E-2</v>
      </c>
      <c r="G744" s="302">
        <v>0.14000538168553661</v>
      </c>
      <c r="H744" s="302">
        <f t="shared" si="275"/>
        <v>0.18289585345465698</v>
      </c>
      <c r="I744" s="303"/>
      <c r="J744" s="302">
        <v>5.0723473701984982E-2</v>
      </c>
      <c r="K744" s="302">
        <v>0.1157150235989607</v>
      </c>
      <c r="L744" s="302">
        <f t="shared" si="276"/>
        <v>0.16643849730094568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1.1795726815304828E-2</v>
      </c>
      <c r="C745" s="302">
        <v>4.7281967610810847E-2</v>
      </c>
      <c r="D745" s="302">
        <f t="shared" si="274"/>
        <v>5.9077694426115678E-2</v>
      </c>
      <c r="E745" s="303"/>
      <c r="F745" s="302">
        <v>2.5012317646199E-2</v>
      </c>
      <c r="G745" s="302">
        <v>5.1111678609342563E-2</v>
      </c>
      <c r="H745" s="302">
        <f t="shared" si="275"/>
        <v>7.6123996255541559E-2</v>
      </c>
      <c r="I745" s="303"/>
      <c r="J745" s="302">
        <v>2.1867608835456104E-2</v>
      </c>
      <c r="K745" s="302">
        <v>5.6374549694947755E-2</v>
      </c>
      <c r="L745" s="302">
        <f t="shared" si="276"/>
        <v>7.8242158530403866E-2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1.2586135789627473E-2</v>
      </c>
      <c r="C746" s="302">
        <v>5.5962731019166614E-2</v>
      </c>
      <c r="D746" s="302">
        <f t="shared" si="274"/>
        <v>6.8548866808794087E-2</v>
      </c>
      <c r="E746" s="303"/>
      <c r="F746" s="302">
        <v>1.6264664047152173E-2</v>
      </c>
      <c r="G746" s="302">
        <v>5.5247546857808499E-2</v>
      </c>
      <c r="H746" s="302">
        <f t="shared" si="275"/>
        <v>7.1512210904960669E-2</v>
      </c>
      <c r="I746" s="303"/>
      <c r="J746" s="302">
        <v>1.3335240432234387E-2</v>
      </c>
      <c r="K746" s="302">
        <v>6.3832836937846679E-2</v>
      </c>
      <c r="L746" s="302">
        <f t="shared" si="276"/>
        <v>7.7168077370081065E-2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1.0618010543781491E-3</v>
      </c>
      <c r="C747" s="302">
        <v>1.3580004899454866E-2</v>
      </c>
      <c r="D747" s="302">
        <f t="shared" si="274"/>
        <v>1.4641805953833015E-2</v>
      </c>
      <c r="E747" s="303"/>
      <c r="F747" s="302">
        <v>3.2479842273986153E-3</v>
      </c>
      <c r="G747" s="302">
        <v>1.1277162666773692E-2</v>
      </c>
      <c r="H747" s="302">
        <f t="shared" si="275"/>
        <v>1.4525146894172308E-2</v>
      </c>
      <c r="I747" s="303"/>
      <c r="J747" s="302">
        <v>3.1834630276147352E-3</v>
      </c>
      <c r="K747" s="302">
        <v>1.1142078983915392E-2</v>
      </c>
      <c r="L747" s="302">
        <f t="shared" si="276"/>
        <v>1.4325542011530128E-2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6.8823831337332933E-3</v>
      </c>
      <c r="C748" s="302">
        <v>3.8934372812665062E-2</v>
      </c>
      <c r="D748" s="302">
        <f t="shared" si="274"/>
        <v>4.5816755946398356E-2</v>
      </c>
      <c r="E748" s="303"/>
      <c r="F748" s="302">
        <v>1.6863530984718003E-2</v>
      </c>
      <c r="G748" s="302">
        <v>5.3521775125234185E-2</v>
      </c>
      <c r="H748" s="302">
        <f t="shared" si="275"/>
        <v>7.0385306109952195E-2</v>
      </c>
      <c r="I748" s="303"/>
      <c r="J748" s="302">
        <v>1.1473829706600601E-2</v>
      </c>
      <c r="K748" s="302">
        <v>4.5372004486042991E-2</v>
      </c>
      <c r="L748" s="302">
        <f t="shared" si="276"/>
        <v>5.6845834192643593E-2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0.23200000000010249</v>
      </c>
      <c r="C750" s="311">
        <f t="shared" ref="C750:D750" si="277">SUM(C740:C748)</f>
        <v>1.3910000000031402</v>
      </c>
      <c r="D750" s="311">
        <f t="shared" si="277"/>
        <v>1.6230000000032427</v>
      </c>
      <c r="E750" s="311"/>
      <c r="F750" s="311">
        <f t="shared" ref="F750:H750" si="278">SUM(F740:F748)</f>
        <v>0.58499999998199226</v>
      </c>
      <c r="G750" s="311">
        <f t="shared" si="278"/>
        <v>1.2370000000029204</v>
      </c>
      <c r="H750" s="311">
        <f t="shared" si="278"/>
        <v>1.8219999999849126</v>
      </c>
      <c r="I750" s="311"/>
      <c r="J750" s="311">
        <f t="shared" ref="J750:L750" si="279">SUM(J740:J748)</f>
        <v>0.51499999999961077</v>
      </c>
      <c r="K750" s="311">
        <f t="shared" si="279"/>
        <v>1.1750000000031033</v>
      </c>
      <c r="L750" s="311">
        <f t="shared" si="279"/>
        <v>1.6900000000027138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1.600582934534454</v>
      </c>
      <c r="C757" s="302">
        <v>8.7102824884307815</v>
      </c>
      <c r="D757" s="302">
        <f>SUM(B757:C757)</f>
        <v>10.310865422965236</v>
      </c>
      <c r="E757" s="303"/>
      <c r="F757" s="302">
        <v>1.3443180010024052</v>
      </c>
      <c r="G757" s="302">
        <v>7.0083085845569748</v>
      </c>
      <c r="H757" s="302">
        <f>SUM(F757:G757)</f>
        <v>8.3526265855593795</v>
      </c>
      <c r="I757" s="303"/>
      <c r="J757" s="302">
        <v>1.7777513886548515</v>
      </c>
      <c r="K757" s="302">
        <v>7.9013977681134815</v>
      </c>
      <c r="L757" s="302">
        <f>SUM(J757:K757)</f>
        <v>9.6791491567683323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1.7188367092313197</v>
      </c>
      <c r="C758" s="302">
        <v>13.992677911415914</v>
      </c>
      <c r="D758" s="302">
        <f t="shared" ref="D758:D765" si="280">SUM(B758:C758)</f>
        <v>15.711514620647234</v>
      </c>
      <c r="E758" s="303"/>
      <c r="F758" s="302">
        <v>1.6401396014534684</v>
      </c>
      <c r="G758" s="302">
        <v>12.082134069459643</v>
      </c>
      <c r="H758" s="302">
        <f t="shared" ref="H758:H765" si="281">SUM(F758:G758)</f>
        <v>13.722273670913111</v>
      </c>
      <c r="I758" s="303"/>
      <c r="J758" s="302">
        <v>2.2493552355005995</v>
      </c>
      <c r="K758" s="302">
        <v>14.934816227685072</v>
      </c>
      <c r="L758" s="302">
        <f t="shared" ref="L758:L765" si="282">SUM(J758:K758)</f>
        <v>17.18417146318567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1.6744802273687605</v>
      </c>
      <c r="C759" s="302">
        <v>5.6280500095294883</v>
      </c>
      <c r="D759" s="302">
        <f t="shared" si="280"/>
        <v>7.3025302368982485</v>
      </c>
      <c r="E759" s="303"/>
      <c r="F759" s="302">
        <v>1.3804199124286394</v>
      </c>
      <c r="G759" s="302">
        <v>4.5855279931425148</v>
      </c>
      <c r="H759" s="302">
        <f t="shared" si="281"/>
        <v>5.965947905571154</v>
      </c>
      <c r="I759" s="303"/>
      <c r="J759" s="302">
        <v>1.6310747639671617</v>
      </c>
      <c r="K759" s="302">
        <v>4.991744502124674</v>
      </c>
      <c r="L759" s="302">
        <f t="shared" si="282"/>
        <v>6.6228192660918355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1.5575173039356716</v>
      </c>
      <c r="C760" s="302">
        <v>1.7613122570960127</v>
      </c>
      <c r="D760" s="302">
        <f t="shared" si="280"/>
        <v>3.3188295610316842</v>
      </c>
      <c r="E760" s="303"/>
      <c r="F760" s="302">
        <v>0.96295699916017163</v>
      </c>
      <c r="G760" s="302">
        <v>1.4216910009890482</v>
      </c>
      <c r="H760" s="302">
        <f t="shared" si="281"/>
        <v>2.3846480001492196</v>
      </c>
      <c r="I760" s="303"/>
      <c r="J760" s="302">
        <v>0.89306375486371048</v>
      </c>
      <c r="K760" s="302">
        <v>1.6635417633592569</v>
      </c>
      <c r="L760" s="302">
        <f t="shared" si="282"/>
        <v>2.5566055182229674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0.2198310277554873</v>
      </c>
      <c r="C761" s="302">
        <v>7.2822209638695385</v>
      </c>
      <c r="D761" s="302">
        <f t="shared" si="280"/>
        <v>7.5020519916250255</v>
      </c>
      <c r="E761" s="303"/>
      <c r="F761" s="302">
        <v>0.17938596436799012</v>
      </c>
      <c r="G761" s="302">
        <v>4.2883359110495469</v>
      </c>
      <c r="H761" s="302">
        <f t="shared" si="281"/>
        <v>4.4677218754175367</v>
      </c>
      <c r="I761" s="303"/>
      <c r="J761" s="302">
        <v>0.30411153673251423</v>
      </c>
      <c r="K761" s="302">
        <v>3.5085813420812562</v>
      </c>
      <c r="L761" s="302">
        <f t="shared" si="282"/>
        <v>3.8126928788137704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0.26734360186022416</v>
      </c>
      <c r="C762" s="302">
        <v>1.2057939706287248</v>
      </c>
      <c r="D762" s="302">
        <f t="shared" si="280"/>
        <v>1.4731375724889491</v>
      </c>
      <c r="E762" s="303"/>
      <c r="F762" s="302">
        <v>7.4290728165459952E-2</v>
      </c>
      <c r="G762" s="302">
        <v>0.88515532163665611</v>
      </c>
      <c r="H762" s="302">
        <f t="shared" si="281"/>
        <v>0.95944604980211601</v>
      </c>
      <c r="I762" s="303"/>
      <c r="J762" s="302">
        <v>7.9082806914480747E-2</v>
      </c>
      <c r="K762" s="302">
        <v>1.3828526754734012</v>
      </c>
      <c r="L762" s="302">
        <f t="shared" si="282"/>
        <v>1.4619354823878818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2.504884824888125</v>
      </c>
      <c r="C763" s="302">
        <v>3.4343264804735063</v>
      </c>
      <c r="D763" s="302">
        <f t="shared" si="280"/>
        <v>5.9392113053616313</v>
      </c>
      <c r="E763" s="303"/>
      <c r="F763" s="302">
        <v>1.4657884238135472</v>
      </c>
      <c r="G763" s="302">
        <v>2.2157457045997671</v>
      </c>
      <c r="H763" s="302">
        <f t="shared" si="281"/>
        <v>3.6815341284133143</v>
      </c>
      <c r="I763" s="303"/>
      <c r="J763" s="302">
        <v>1.7409224505655281</v>
      </c>
      <c r="K763" s="302">
        <v>3.2707256240032474</v>
      </c>
      <c r="L763" s="302">
        <f t="shared" si="282"/>
        <v>5.0116480745687753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7.9428399665050387E-2</v>
      </c>
      <c r="C764" s="302">
        <v>0.56217420826409159</v>
      </c>
      <c r="D764" s="302">
        <f t="shared" si="280"/>
        <v>0.64160260792914192</v>
      </c>
      <c r="E764" s="303"/>
      <c r="F764" s="302">
        <v>2.6904319317576537E-2</v>
      </c>
      <c r="G764" s="302">
        <v>0.31098191139032338</v>
      </c>
      <c r="H764" s="302">
        <f t="shared" si="281"/>
        <v>0.33788623070789991</v>
      </c>
      <c r="I764" s="303"/>
      <c r="J764" s="302">
        <v>4.8126006522746637E-2</v>
      </c>
      <c r="K764" s="302">
        <v>0.43754064653659785</v>
      </c>
      <c r="L764" s="302">
        <f t="shared" si="282"/>
        <v>0.48566665305934448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0.12509497071333064</v>
      </c>
      <c r="C765" s="302">
        <v>0.89116170983761711</v>
      </c>
      <c r="D765" s="302">
        <f t="shared" si="280"/>
        <v>1.0162566805509479</v>
      </c>
      <c r="E765" s="303"/>
      <c r="F765" s="302">
        <v>4.1796050221723231E-2</v>
      </c>
      <c r="G765" s="302">
        <v>0.46811950290211624</v>
      </c>
      <c r="H765" s="302">
        <f t="shared" si="281"/>
        <v>0.50991555312383952</v>
      </c>
      <c r="I765" s="303"/>
      <c r="J765" s="302">
        <v>4.5512056329470391E-2</v>
      </c>
      <c r="K765" s="302">
        <v>0.57779944990848753</v>
      </c>
      <c r="L765" s="302">
        <f t="shared" si="282"/>
        <v>0.62331150623795795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9.7479999999524232</v>
      </c>
      <c r="C767" s="311">
        <f t="shared" ref="C767:D767" si="283">SUM(C757:C765)</f>
        <v>43.467999999545675</v>
      </c>
      <c r="D767" s="311">
        <f t="shared" si="283"/>
        <v>53.215999999498102</v>
      </c>
      <c r="E767" s="311"/>
      <c r="F767" s="311">
        <f t="shared" ref="F767:H767" si="284">SUM(F757:F765)</f>
        <v>7.1159999999309811</v>
      </c>
      <c r="G767" s="311">
        <f t="shared" si="284"/>
        <v>33.265999999726596</v>
      </c>
      <c r="H767" s="311">
        <f t="shared" si="284"/>
        <v>40.381999999657573</v>
      </c>
      <c r="I767" s="311"/>
      <c r="J767" s="311">
        <f t="shared" ref="J767:L767" si="285">SUM(J757:J765)</f>
        <v>8.7690000000510615</v>
      </c>
      <c r="K767" s="311">
        <f t="shared" si="285"/>
        <v>38.668999999285475</v>
      </c>
      <c r="L767" s="311">
        <f t="shared" si="285"/>
        <v>47.43799999933654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7.5438433011810986</v>
      </c>
      <c r="C774" s="302">
        <v>22.468075921426365</v>
      </c>
      <c r="D774" s="302">
        <f>SUM(B774:C774)</f>
        <v>30.011919222607464</v>
      </c>
      <c r="E774" s="303"/>
      <c r="F774" s="302">
        <v>9.3211779212074166</v>
      </c>
      <c r="G774" s="302">
        <v>22.715287288058843</v>
      </c>
      <c r="H774" s="302">
        <f>SUM(F774:G774)</f>
        <v>32.036465209266261</v>
      </c>
      <c r="I774" s="303"/>
      <c r="J774" s="302">
        <v>12.013588055501366</v>
      </c>
      <c r="K774" s="302">
        <v>25.114796202500511</v>
      </c>
      <c r="L774" s="302">
        <f>SUM(J774:K774)</f>
        <v>37.128384258001873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16.350318113876135</v>
      </c>
      <c r="C775" s="302">
        <v>68.523418858917353</v>
      </c>
      <c r="D775" s="302">
        <f t="shared" ref="D775:D782" si="286">SUM(B775:C775)</f>
        <v>84.873736972793495</v>
      </c>
      <c r="E775" s="303"/>
      <c r="F775" s="302">
        <v>21.701803507735939</v>
      </c>
      <c r="G775" s="302">
        <v>71.49849605628701</v>
      </c>
      <c r="H775" s="302">
        <f t="shared" ref="H775:H782" si="287">SUM(F775:G775)</f>
        <v>93.200299564022941</v>
      </c>
      <c r="I775" s="303"/>
      <c r="J775" s="302">
        <v>29.494725120083292</v>
      </c>
      <c r="K775" s="302">
        <v>86.420206592394095</v>
      </c>
      <c r="L775" s="302">
        <f t="shared" ref="L775:L782" si="288">SUM(J775:K775)</f>
        <v>115.91493171247738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10.149500834828057</v>
      </c>
      <c r="C776" s="302">
        <v>21.258572134848595</v>
      </c>
      <c r="D776" s="302">
        <f t="shared" si="286"/>
        <v>31.408072969676653</v>
      </c>
      <c r="E776" s="303"/>
      <c r="F776" s="302">
        <v>12.302948341554213</v>
      </c>
      <c r="G776" s="302">
        <v>21.400722484532672</v>
      </c>
      <c r="H776" s="302">
        <f t="shared" si="287"/>
        <v>33.703670826086885</v>
      </c>
      <c r="I776" s="303"/>
      <c r="J776" s="302">
        <v>14.633473564720131</v>
      </c>
      <c r="K776" s="302">
        <v>23.175954939387303</v>
      </c>
      <c r="L776" s="302">
        <f t="shared" si="288"/>
        <v>37.80942850410743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8.3393330229224674</v>
      </c>
      <c r="C777" s="302">
        <v>2.851833520299377</v>
      </c>
      <c r="D777" s="302">
        <f t="shared" si="286"/>
        <v>11.191166543221843</v>
      </c>
      <c r="E777" s="303"/>
      <c r="F777" s="302">
        <v>8.0145491382170047</v>
      </c>
      <c r="G777" s="302">
        <v>2.8504766790305749</v>
      </c>
      <c r="H777" s="302">
        <f t="shared" si="287"/>
        <v>10.865025817247579</v>
      </c>
      <c r="I777" s="303"/>
      <c r="J777" s="302">
        <v>6.2760496377254951</v>
      </c>
      <c r="K777" s="302">
        <v>2.6746759438008385</v>
      </c>
      <c r="L777" s="302">
        <f t="shared" si="288"/>
        <v>8.9507255815263331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0.68610902157119058</v>
      </c>
      <c r="C778" s="302">
        <v>8.6866324143307221</v>
      </c>
      <c r="D778" s="302">
        <f t="shared" si="286"/>
        <v>9.3727414359019132</v>
      </c>
      <c r="E778" s="303"/>
      <c r="F778" s="302">
        <v>0.82458986943147938</v>
      </c>
      <c r="G778" s="302">
        <v>6.2155348257453609</v>
      </c>
      <c r="H778" s="302">
        <f t="shared" si="287"/>
        <v>7.0401246951768401</v>
      </c>
      <c r="I778" s="303"/>
      <c r="J778" s="302">
        <v>1.226401541688628</v>
      </c>
      <c r="K778" s="302">
        <v>6.9493152428134435</v>
      </c>
      <c r="L778" s="302">
        <f t="shared" si="288"/>
        <v>8.1757167845020717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1.6514210367938338</v>
      </c>
      <c r="C779" s="302">
        <v>1.3412279860905054</v>
      </c>
      <c r="D779" s="302">
        <f t="shared" si="286"/>
        <v>2.992649022884339</v>
      </c>
      <c r="E779" s="303"/>
      <c r="F779" s="302">
        <v>1.6685489883001188</v>
      </c>
      <c r="G779" s="302">
        <v>1.2382552282470263</v>
      </c>
      <c r="H779" s="302">
        <f t="shared" si="287"/>
        <v>2.9068042165471448</v>
      </c>
      <c r="I779" s="303"/>
      <c r="J779" s="302">
        <v>2.03344430248247</v>
      </c>
      <c r="K779" s="302">
        <v>2.0170308700907942</v>
      </c>
      <c r="L779" s="302">
        <f t="shared" si="288"/>
        <v>4.0504751725732646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2.4818776716161008</v>
      </c>
      <c r="C780" s="302">
        <v>1.1762667645934126</v>
      </c>
      <c r="D780" s="302">
        <f t="shared" si="286"/>
        <v>3.6581444362095135</v>
      </c>
      <c r="E780" s="303"/>
      <c r="F780" s="302">
        <v>2.3097485336913097</v>
      </c>
      <c r="G780" s="302">
        <v>1.1210272452354957</v>
      </c>
      <c r="H780" s="302">
        <f t="shared" si="287"/>
        <v>3.4307757789268054</v>
      </c>
      <c r="I780" s="303"/>
      <c r="J780" s="302">
        <v>2.7788989687165997</v>
      </c>
      <c r="K780" s="302">
        <v>1.5894435029020064</v>
      </c>
      <c r="L780" s="302">
        <f t="shared" si="288"/>
        <v>4.3683424716186057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0.41526266240698567</v>
      </c>
      <c r="C781" s="302">
        <v>1.2393612975426933</v>
      </c>
      <c r="D781" s="302">
        <f t="shared" si="286"/>
        <v>1.654623959949679</v>
      </c>
      <c r="E781" s="303"/>
      <c r="F781" s="302">
        <v>0.36301427541337811</v>
      </c>
      <c r="G781" s="302">
        <v>1.2625508461182284</v>
      </c>
      <c r="H781" s="302">
        <f t="shared" si="287"/>
        <v>1.6255651215316065</v>
      </c>
      <c r="I781" s="303"/>
      <c r="J781" s="302">
        <v>0.54488915474014543</v>
      </c>
      <c r="K781" s="302">
        <v>1.7068374914086633</v>
      </c>
      <c r="L781" s="302">
        <f t="shared" si="288"/>
        <v>2.2517266461488088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0.50033433427962715</v>
      </c>
      <c r="C782" s="302">
        <v>0.71761110009583584</v>
      </c>
      <c r="D782" s="302">
        <f t="shared" si="286"/>
        <v>1.217945434375463</v>
      </c>
      <c r="E782" s="303"/>
      <c r="F782" s="302">
        <v>0.42961942354511545</v>
      </c>
      <c r="G782" s="302">
        <v>0.51064934548117946</v>
      </c>
      <c r="H782" s="302">
        <f t="shared" si="287"/>
        <v>0.94026876902629497</v>
      </c>
      <c r="I782" s="303"/>
      <c r="J782" s="302">
        <v>0.50452965436683606</v>
      </c>
      <c r="K782" s="302">
        <v>0.43073921107598345</v>
      </c>
      <c r="L782" s="302">
        <f t="shared" si="288"/>
        <v>0.93526886544281951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48.117999999475501</v>
      </c>
      <c r="C784" s="311">
        <f t="shared" ref="C784:D784" si="289">SUM(C774:C782)</f>
        <v>128.26299999814483</v>
      </c>
      <c r="D784" s="311">
        <f t="shared" si="289"/>
        <v>176.38099999762031</v>
      </c>
      <c r="E784" s="311"/>
      <c r="F784" s="311">
        <f t="shared" ref="F784:H784" si="290">SUM(F774:F782)</f>
        <v>56.935999999095969</v>
      </c>
      <c r="G784" s="311">
        <f t="shared" si="290"/>
        <v>128.81299999873639</v>
      </c>
      <c r="H784" s="311">
        <f t="shared" si="290"/>
        <v>185.74899999783236</v>
      </c>
      <c r="I784" s="311"/>
      <c r="J784" s="311">
        <f t="shared" ref="J784:L784" si="291">SUM(J774:J782)</f>
        <v>69.506000000024969</v>
      </c>
      <c r="K784" s="311">
        <f t="shared" si="291"/>
        <v>150.07899999637365</v>
      </c>
      <c r="L784" s="311">
        <f t="shared" si="291"/>
        <v>219.58499999639861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0.68135677261571281</v>
      </c>
      <c r="C791" s="302">
        <v>1.4934674140103203</v>
      </c>
      <c r="D791" s="302">
        <f>SUM(B791:C791)</f>
        <v>2.1748241866260329</v>
      </c>
      <c r="E791" s="303"/>
      <c r="F791" s="302">
        <v>0.69004874386402881</v>
      </c>
      <c r="G791" s="302">
        <v>1.2517503574522357</v>
      </c>
      <c r="H791" s="302">
        <f>SUM(F791:G791)</f>
        <v>1.9417991013162645</v>
      </c>
      <c r="I791" s="303"/>
      <c r="J791" s="302">
        <v>0.92174949161889064</v>
      </c>
      <c r="K791" s="302">
        <v>1.3872386932616869</v>
      </c>
      <c r="L791" s="302">
        <f>SUM(J791:K791)</f>
        <v>2.3089881848805778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1.2386949906756897</v>
      </c>
      <c r="C792" s="302">
        <v>4.1465323688438716</v>
      </c>
      <c r="D792" s="302">
        <f t="shared" ref="D792:D799" si="292">SUM(B792:C792)</f>
        <v>5.3852273595195612</v>
      </c>
      <c r="E792" s="303"/>
      <c r="F792" s="302">
        <v>1.4122680906532978</v>
      </c>
      <c r="G792" s="302">
        <v>3.7931880887816032</v>
      </c>
      <c r="H792" s="302">
        <f t="shared" ref="H792:H799" si="293">SUM(F792:G792)</f>
        <v>5.2054561794349006</v>
      </c>
      <c r="I792" s="303"/>
      <c r="J792" s="302">
        <v>2.0118222064973228</v>
      </c>
      <c r="K792" s="302">
        <v>4.736092365260073</v>
      </c>
      <c r="L792" s="302">
        <f t="shared" ref="L792:L799" si="294">SUM(J792:K792)</f>
        <v>6.7479145717573958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0.93470378287589595</v>
      </c>
      <c r="C793" s="302">
        <v>1.5604217048862088</v>
      </c>
      <c r="D793" s="302">
        <f t="shared" si="292"/>
        <v>2.4951254877621047</v>
      </c>
      <c r="E793" s="303"/>
      <c r="F793" s="302">
        <v>0.95780544738415452</v>
      </c>
      <c r="G793" s="302">
        <v>1.3128184388501885</v>
      </c>
      <c r="H793" s="302">
        <f t="shared" si="293"/>
        <v>2.2706238862343429</v>
      </c>
      <c r="I793" s="303"/>
      <c r="J793" s="302">
        <v>1.1493691411992941</v>
      </c>
      <c r="K793" s="302">
        <v>1.4181332156215658</v>
      </c>
      <c r="L793" s="302">
        <f t="shared" si="294"/>
        <v>2.5675023568208601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0.84978515653449482</v>
      </c>
      <c r="C794" s="302">
        <v>0.27380236324999124</v>
      </c>
      <c r="D794" s="302">
        <f t="shared" si="292"/>
        <v>1.123587519784486</v>
      </c>
      <c r="E794" s="303"/>
      <c r="F794" s="302">
        <v>0.6388793815261159</v>
      </c>
      <c r="G794" s="302">
        <v>0.21506227632699965</v>
      </c>
      <c r="H794" s="302">
        <f t="shared" si="293"/>
        <v>0.8539416578531156</v>
      </c>
      <c r="I794" s="303"/>
      <c r="J794" s="302">
        <v>0.47326611831011223</v>
      </c>
      <c r="K794" s="302">
        <v>0.22486424418480619</v>
      </c>
      <c r="L794" s="302">
        <f t="shared" si="294"/>
        <v>0.69813036249491844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6.9680281233189853E-2</v>
      </c>
      <c r="C795" s="302">
        <v>0.5846184974062647</v>
      </c>
      <c r="D795" s="302">
        <f t="shared" si="292"/>
        <v>0.65429877863945451</v>
      </c>
      <c r="E795" s="303"/>
      <c r="F795" s="302">
        <v>7.3633471096913275E-2</v>
      </c>
      <c r="G795" s="302">
        <v>0.3518747394476528</v>
      </c>
      <c r="H795" s="302">
        <f t="shared" si="293"/>
        <v>0.42550821054456606</v>
      </c>
      <c r="I795" s="303"/>
      <c r="J795" s="302">
        <v>0.13643117341093108</v>
      </c>
      <c r="K795" s="302">
        <v>0.3559963666213492</v>
      </c>
      <c r="L795" s="302">
        <f t="shared" si="294"/>
        <v>0.49242754003228029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0.36743218915060671</v>
      </c>
      <c r="C796" s="302">
        <v>0.12767422252680038</v>
      </c>
      <c r="D796" s="302">
        <f t="shared" si="292"/>
        <v>0.4951064116774071</v>
      </c>
      <c r="E796" s="303"/>
      <c r="F796" s="302">
        <v>0.31910486666786475</v>
      </c>
      <c r="G796" s="302">
        <v>9.8184722511624953E-2</v>
      </c>
      <c r="H796" s="302">
        <f t="shared" si="293"/>
        <v>0.41728958917948972</v>
      </c>
      <c r="I796" s="303"/>
      <c r="J796" s="302">
        <v>0.42456839074678443</v>
      </c>
      <c r="K796" s="302">
        <v>0.15559603724505164</v>
      </c>
      <c r="L796" s="302">
        <f t="shared" si="294"/>
        <v>0.5801644279918361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0.3019216030046421</v>
      </c>
      <c r="C797" s="302">
        <v>0.16559804847841747</v>
      </c>
      <c r="D797" s="302">
        <f t="shared" si="292"/>
        <v>0.46751965148305957</v>
      </c>
      <c r="E797" s="303"/>
      <c r="F797" s="302">
        <v>0.23460693839563637</v>
      </c>
      <c r="G797" s="302">
        <v>0.11432931263178006</v>
      </c>
      <c r="H797" s="302">
        <f t="shared" si="293"/>
        <v>0.34893625102741643</v>
      </c>
      <c r="I797" s="303"/>
      <c r="J797" s="302">
        <v>0.27108832981474912</v>
      </c>
      <c r="K797" s="302">
        <v>0.14436017517199184</v>
      </c>
      <c r="L797" s="302">
        <f t="shared" si="294"/>
        <v>0.41544850498674096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6.7560692510404488E-2</v>
      </c>
      <c r="C798" s="302">
        <v>0.12948288194373955</v>
      </c>
      <c r="D798" s="302">
        <f t="shared" si="292"/>
        <v>0.19704357445414405</v>
      </c>
      <c r="E798" s="303"/>
      <c r="F798" s="302">
        <v>4.4399890924245226E-2</v>
      </c>
      <c r="G798" s="302">
        <v>8.5982200035416956E-2</v>
      </c>
      <c r="H798" s="302">
        <f t="shared" si="293"/>
        <v>0.13038209095966219</v>
      </c>
      <c r="I798" s="303"/>
      <c r="J798" s="302">
        <v>5.0070996240199631E-2</v>
      </c>
      <c r="K798" s="302">
        <v>9.7325211479537418E-2</v>
      </c>
      <c r="L798" s="302">
        <f t="shared" si="294"/>
        <v>0.14739620771973705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0.57186453137333415</v>
      </c>
      <c r="C799" s="302">
        <v>0.67040249855641176</v>
      </c>
      <c r="D799" s="302">
        <f t="shared" si="292"/>
        <v>1.2422670299297458</v>
      </c>
      <c r="E799" s="303"/>
      <c r="F799" s="302">
        <v>0.35325316944921381</v>
      </c>
      <c r="G799" s="302">
        <v>0.3918098638990648</v>
      </c>
      <c r="H799" s="302">
        <f t="shared" si="293"/>
        <v>0.74506303334827861</v>
      </c>
      <c r="I799" s="303"/>
      <c r="J799" s="302">
        <v>0.39663415217561565</v>
      </c>
      <c r="K799" s="302">
        <v>0.33739369097302552</v>
      </c>
      <c r="L799" s="302">
        <f t="shared" si="294"/>
        <v>0.73402784314864111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5.0829999999739712</v>
      </c>
      <c r="C801" s="311">
        <f t="shared" ref="C801:D801" si="295">SUM(C791:C799)</f>
        <v>9.1519999999020225</v>
      </c>
      <c r="D801" s="311">
        <f t="shared" si="295"/>
        <v>14.234999999875994</v>
      </c>
      <c r="E801" s="311"/>
      <c r="F801" s="311">
        <f t="shared" ref="F801:H801" si="296">SUM(F791:F799)</f>
        <v>4.7239999999614692</v>
      </c>
      <c r="G801" s="311">
        <f t="shared" si="296"/>
        <v>7.6149999999365665</v>
      </c>
      <c r="H801" s="311">
        <f t="shared" si="296"/>
        <v>12.338999999898034</v>
      </c>
      <c r="I801" s="311"/>
      <c r="J801" s="311">
        <f t="shared" ref="J801:L801" si="297">SUM(J791:J799)</f>
        <v>5.8350000000139</v>
      </c>
      <c r="K801" s="311">
        <f t="shared" si="297"/>
        <v>8.856999999819088</v>
      </c>
      <c r="L801" s="311">
        <f t="shared" si="297"/>
        <v>14.691999999832989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2.9144873240267555</v>
      </c>
      <c r="C808" s="302">
        <v>6.5026747926929209</v>
      </c>
      <c r="D808" s="302">
        <f>SUM(B808:C808)</f>
        <v>9.4171621167196768</v>
      </c>
      <c r="E808" s="303"/>
      <c r="F808" s="302">
        <v>3.2973293230645004</v>
      </c>
      <c r="G808" s="302">
        <v>6.0292074527218347</v>
      </c>
      <c r="H808" s="302">
        <f>SUM(F808:G808)</f>
        <v>9.3265367757863356</v>
      </c>
      <c r="I808" s="303"/>
      <c r="J808" s="302">
        <v>3.3693790072368537</v>
      </c>
      <c r="K808" s="302">
        <v>5.118047154509954</v>
      </c>
      <c r="L808" s="302">
        <f>SUM(J808:K808)</f>
        <v>8.4874261617468072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2.7518231162725697</v>
      </c>
      <c r="C809" s="302">
        <v>6.7278749411309668</v>
      </c>
      <c r="D809" s="302">
        <f t="shared" ref="D809:D816" si="298">SUM(B809:C809)</f>
        <v>9.479698057403537</v>
      </c>
      <c r="E809" s="303"/>
      <c r="F809" s="302">
        <v>3.5770282848216772</v>
      </c>
      <c r="G809" s="302">
        <v>6.8774387444251408</v>
      </c>
      <c r="H809" s="302">
        <f t="shared" ref="H809:H816" si="299">SUM(F809:G809)</f>
        <v>10.454467029246818</v>
      </c>
      <c r="I809" s="303"/>
      <c r="J809" s="302">
        <v>3.9580466925791433</v>
      </c>
      <c r="K809" s="302">
        <v>7.1529515211283892</v>
      </c>
      <c r="L809" s="302">
        <f t="shared" ref="L809:L816" si="300">SUM(J809:K809)</f>
        <v>11.110998213707532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3.7344414937253756</v>
      </c>
      <c r="C810" s="302">
        <v>5.4138387477370271</v>
      </c>
      <c r="D810" s="302">
        <f t="shared" si="298"/>
        <v>9.1482802414624018</v>
      </c>
      <c r="E810" s="303"/>
      <c r="F810" s="302">
        <v>3.9378517579936778</v>
      </c>
      <c r="G810" s="302">
        <v>4.9256186577890713</v>
      </c>
      <c r="H810" s="302">
        <f t="shared" si="299"/>
        <v>8.86347041578275</v>
      </c>
      <c r="I810" s="303"/>
      <c r="J810" s="302">
        <v>3.6061359286598829</v>
      </c>
      <c r="K810" s="302">
        <v>3.9308652909112785</v>
      </c>
      <c r="L810" s="302">
        <f t="shared" si="300"/>
        <v>7.5370012195711613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10.768428599912054</v>
      </c>
      <c r="C811" s="302">
        <v>3.7409965734640624</v>
      </c>
      <c r="D811" s="302">
        <f t="shared" si="298"/>
        <v>14.509425173376117</v>
      </c>
      <c r="E811" s="303"/>
      <c r="F811" s="302">
        <v>8.8479284303957613</v>
      </c>
      <c r="G811" s="302">
        <v>3.4805387407809585</v>
      </c>
      <c r="H811" s="302">
        <f t="shared" si="299"/>
        <v>12.328467171176719</v>
      </c>
      <c r="I811" s="303"/>
      <c r="J811" s="302">
        <v>6.0327726055768833</v>
      </c>
      <c r="K811" s="302">
        <v>2.8168783176311698</v>
      </c>
      <c r="L811" s="302">
        <f t="shared" si="300"/>
        <v>8.8496509232080527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7.4344468570763808E-2</v>
      </c>
      <c r="C812" s="302">
        <v>0.57269390492387329</v>
      </c>
      <c r="D812" s="302">
        <f t="shared" si="298"/>
        <v>0.64703837349463711</v>
      </c>
      <c r="E812" s="303"/>
      <c r="F812" s="302">
        <v>6.3694176558655113E-2</v>
      </c>
      <c r="G812" s="302">
        <v>0.37000726815089424</v>
      </c>
      <c r="H812" s="302">
        <f t="shared" si="299"/>
        <v>0.43370144470954936</v>
      </c>
      <c r="I812" s="303"/>
      <c r="J812" s="302">
        <v>0.13974911194632092</v>
      </c>
      <c r="K812" s="302">
        <v>0.31199903403556628</v>
      </c>
      <c r="L812" s="302">
        <f t="shared" si="300"/>
        <v>0.45174814598188717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9.6445246574225194E-2</v>
      </c>
      <c r="C813" s="302">
        <v>7.9089047170682061E-2</v>
      </c>
      <c r="D813" s="302">
        <f t="shared" si="298"/>
        <v>0.17553429374490725</v>
      </c>
      <c r="E813" s="303"/>
      <c r="F813" s="302">
        <v>6.8784106078173882E-2</v>
      </c>
      <c r="G813" s="302">
        <v>6.6557622388598803E-2</v>
      </c>
      <c r="H813" s="302">
        <f t="shared" si="299"/>
        <v>0.13534172846677267</v>
      </c>
      <c r="I813" s="303"/>
      <c r="J813" s="302">
        <v>6.9930106595710001E-2</v>
      </c>
      <c r="K813" s="302">
        <v>8.2651075792312387E-2</v>
      </c>
      <c r="L813" s="302">
        <f t="shared" si="300"/>
        <v>0.15258118238802237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3.1108704757542704</v>
      </c>
      <c r="C814" s="302">
        <v>1.0090350192262851</v>
      </c>
      <c r="D814" s="302">
        <f t="shared" si="298"/>
        <v>4.1199054949805554</v>
      </c>
      <c r="E814" s="303"/>
      <c r="F814" s="302">
        <v>2.2638851831707982</v>
      </c>
      <c r="G814" s="302">
        <v>0.78785836088302585</v>
      </c>
      <c r="H814" s="302">
        <f t="shared" si="299"/>
        <v>3.0517435440538243</v>
      </c>
      <c r="I814" s="303"/>
      <c r="J814" s="302">
        <v>2.2545208655905693</v>
      </c>
      <c r="K814" s="302">
        <v>0.84000407958299139</v>
      </c>
      <c r="L814" s="302">
        <f t="shared" si="300"/>
        <v>3.0945249451735606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4.6372852838086745E-2</v>
      </c>
      <c r="C815" s="302">
        <v>0.15129089659809916</v>
      </c>
      <c r="D815" s="302">
        <f t="shared" si="298"/>
        <v>0.19766374943618592</v>
      </c>
      <c r="E815" s="303"/>
      <c r="F815" s="302">
        <v>3.0123695707317266E-2</v>
      </c>
      <c r="G815" s="302">
        <v>0.11381651766757275</v>
      </c>
      <c r="H815" s="302">
        <f t="shared" si="299"/>
        <v>0.14394021337489002</v>
      </c>
      <c r="I815" s="303"/>
      <c r="J815" s="302">
        <v>3.3577543909659738E-2</v>
      </c>
      <c r="K815" s="302">
        <v>0.1299816680265426</v>
      </c>
      <c r="L815" s="302">
        <f t="shared" si="300"/>
        <v>0.16355921193620232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0.28478642224036466</v>
      </c>
      <c r="C816" s="302">
        <v>0.24750607681750228</v>
      </c>
      <c r="D816" s="302">
        <f t="shared" si="298"/>
        <v>0.53229249905786691</v>
      </c>
      <c r="E816" s="303"/>
      <c r="F816" s="302">
        <v>0.14237504200884005</v>
      </c>
      <c r="G816" s="302">
        <v>0.16495663502565869</v>
      </c>
      <c r="H816" s="302">
        <f t="shared" si="299"/>
        <v>0.30733167703449871</v>
      </c>
      <c r="I816" s="303"/>
      <c r="J816" s="302">
        <v>0.13088813784103542</v>
      </c>
      <c r="K816" s="302">
        <v>0.1336218580188038</v>
      </c>
      <c r="L816" s="302">
        <f t="shared" si="300"/>
        <v>0.26450999585983925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23.781999999914468</v>
      </c>
      <c r="C818" s="311">
        <f t="shared" ref="C818:D818" si="301">SUM(C808:C816)</f>
        <v>24.444999999761421</v>
      </c>
      <c r="D818" s="311">
        <f t="shared" si="301"/>
        <v>48.22699999967589</v>
      </c>
      <c r="E818" s="311"/>
      <c r="F818" s="311">
        <f t="shared" ref="F818:H818" si="302">SUM(F808:F816)</f>
        <v>22.228999999799402</v>
      </c>
      <c r="G818" s="311">
        <f t="shared" si="302"/>
        <v>22.815999999832751</v>
      </c>
      <c r="H818" s="311">
        <f t="shared" si="302"/>
        <v>45.044999999632154</v>
      </c>
      <c r="I818" s="311"/>
      <c r="J818" s="311">
        <f t="shared" ref="J818:L818" si="303">SUM(J808:J816)</f>
        <v>19.594999999936064</v>
      </c>
      <c r="K818" s="311">
        <f t="shared" si="303"/>
        <v>20.516999999637004</v>
      </c>
      <c r="L818" s="311">
        <f t="shared" si="303"/>
        <v>40.111999999573065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1.5746939881820878</v>
      </c>
      <c r="C825" s="302">
        <v>2.1515049198472633</v>
      </c>
      <c r="D825" s="302">
        <f>SUM(B825:C825)</f>
        <v>3.7261989080293514</v>
      </c>
      <c r="E825" s="303"/>
      <c r="F825" s="302">
        <v>1.3935108057914243</v>
      </c>
      <c r="G825" s="302">
        <v>1.5463276664113279</v>
      </c>
      <c r="H825" s="302">
        <f>SUM(F825:G825)</f>
        <v>2.9398384722027524</v>
      </c>
      <c r="I825" s="303"/>
      <c r="J825" s="302">
        <v>1.3966504703805505</v>
      </c>
      <c r="K825" s="302">
        <v>1.2620960800867447</v>
      </c>
      <c r="L825" s="302">
        <f>SUM(J825:K825)</f>
        <v>2.6587465504672951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3.1064116057996602</v>
      </c>
      <c r="C826" s="302">
        <v>3.1820432836359633</v>
      </c>
      <c r="D826" s="302">
        <f t="shared" ref="D826:D833" si="304">SUM(B826:C826)</f>
        <v>6.2884548894356236</v>
      </c>
      <c r="E826" s="303"/>
      <c r="F826" s="302">
        <v>3.1295016891357528</v>
      </c>
      <c r="G826" s="302">
        <v>2.5686417462702531</v>
      </c>
      <c r="H826" s="302">
        <f t="shared" ref="H826:H833" si="305">SUM(F826:G826)</f>
        <v>5.6981434354060063</v>
      </c>
      <c r="I826" s="303"/>
      <c r="J826" s="302">
        <v>3.4078322157385825</v>
      </c>
      <c r="K826" s="302">
        <v>2.6778152317977919</v>
      </c>
      <c r="L826" s="302">
        <f t="shared" ref="L826:L833" si="306">SUM(J826:K826)</f>
        <v>6.085647447536374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3.4228304310965658</v>
      </c>
      <c r="C827" s="302">
        <v>3.369678926797917</v>
      </c>
      <c r="D827" s="302">
        <f t="shared" si="304"/>
        <v>6.7925093578944828</v>
      </c>
      <c r="E827" s="303"/>
      <c r="F827" s="302">
        <v>2.8745016940358483</v>
      </c>
      <c r="G827" s="302">
        <v>2.3647279515782378</v>
      </c>
      <c r="H827" s="302">
        <f t="shared" si="305"/>
        <v>5.2392296456140866</v>
      </c>
      <c r="I827" s="303"/>
      <c r="J827" s="302">
        <v>2.594047182075522</v>
      </c>
      <c r="K827" s="302">
        <v>1.7412134522278948</v>
      </c>
      <c r="L827" s="302">
        <f t="shared" si="306"/>
        <v>4.3352606343034168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5.9939993783782555</v>
      </c>
      <c r="C828" s="302">
        <v>3.1256011605097296</v>
      </c>
      <c r="D828" s="302">
        <f t="shared" si="304"/>
        <v>9.1196005388879851</v>
      </c>
      <c r="E828" s="303"/>
      <c r="F828" s="302">
        <v>3.9945520350936574</v>
      </c>
      <c r="G828" s="302">
        <v>2.206389335567204</v>
      </c>
      <c r="H828" s="302">
        <f t="shared" si="305"/>
        <v>6.2009413706608614</v>
      </c>
      <c r="I828" s="303"/>
      <c r="J828" s="302">
        <v>2.4898265044525627</v>
      </c>
      <c r="K828" s="302">
        <v>1.7528061983794643</v>
      </c>
      <c r="L828" s="302">
        <f t="shared" si="306"/>
        <v>4.2426327028320268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0.13795911236704114</v>
      </c>
      <c r="C829" s="302">
        <v>0.82619255194378871</v>
      </c>
      <c r="D829" s="302">
        <f t="shared" si="304"/>
        <v>0.96415166431082988</v>
      </c>
      <c r="E829" s="303"/>
      <c r="F829" s="302">
        <v>0.11299950543727988</v>
      </c>
      <c r="G829" s="302">
        <v>0.43079186369517991</v>
      </c>
      <c r="H829" s="302">
        <f t="shared" si="305"/>
        <v>0.54379136913245985</v>
      </c>
      <c r="I829" s="303"/>
      <c r="J829" s="302">
        <v>0.16709329193020642</v>
      </c>
      <c r="K829" s="302">
        <v>0.34918546208988355</v>
      </c>
      <c r="L829" s="302">
        <f t="shared" si="306"/>
        <v>0.51627875402008994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0.56719741994269568</v>
      </c>
      <c r="C830" s="302">
        <v>0.38348177508065867</v>
      </c>
      <c r="D830" s="302">
        <f t="shared" si="304"/>
        <v>0.95067919502335441</v>
      </c>
      <c r="E830" s="303"/>
      <c r="F830" s="302">
        <v>0.41716784097303056</v>
      </c>
      <c r="G830" s="302">
        <v>0.25082338758354528</v>
      </c>
      <c r="H830" s="302">
        <f t="shared" si="305"/>
        <v>0.66799122855657589</v>
      </c>
      <c r="I830" s="303"/>
      <c r="J830" s="302">
        <v>0.39864466677511246</v>
      </c>
      <c r="K830" s="302">
        <v>0.29427380649540152</v>
      </c>
      <c r="L830" s="302">
        <f t="shared" si="306"/>
        <v>0.69291847327051403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2.4252313666059844</v>
      </c>
      <c r="C831" s="302">
        <v>1.2288948060833955</v>
      </c>
      <c r="D831" s="302">
        <f t="shared" si="304"/>
        <v>3.6541261726893799</v>
      </c>
      <c r="E831" s="303"/>
      <c r="F831" s="302">
        <v>1.6384656973103335</v>
      </c>
      <c r="G831" s="302">
        <v>0.77244104165754535</v>
      </c>
      <c r="H831" s="302">
        <f t="shared" si="305"/>
        <v>2.4109067389678787</v>
      </c>
      <c r="I831" s="303"/>
      <c r="J831" s="302">
        <v>1.4995285909114668</v>
      </c>
      <c r="K831" s="302">
        <v>0.81364972006153746</v>
      </c>
      <c r="L831" s="302">
        <f t="shared" si="306"/>
        <v>2.3131783109730044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7.3805324066284414E-2</v>
      </c>
      <c r="C832" s="302">
        <v>0.11782367492287173</v>
      </c>
      <c r="D832" s="302">
        <f t="shared" si="304"/>
        <v>0.19162899898915614</v>
      </c>
      <c r="E832" s="303"/>
      <c r="F832" s="302">
        <v>4.1051093038889347E-2</v>
      </c>
      <c r="G832" s="302">
        <v>6.7333906402085128E-2</v>
      </c>
      <c r="H832" s="302">
        <f t="shared" si="305"/>
        <v>0.10838499944097447</v>
      </c>
      <c r="I832" s="303"/>
      <c r="J832" s="302">
        <v>4.0307837822354267E-2</v>
      </c>
      <c r="K832" s="302">
        <v>6.4488708451100371E-2</v>
      </c>
      <c r="L832" s="302">
        <f t="shared" si="306"/>
        <v>0.10479654627345464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0.19987137343762765</v>
      </c>
      <c r="C833" s="302">
        <v>0.25877890106121937</v>
      </c>
      <c r="D833" s="302">
        <f t="shared" si="304"/>
        <v>0.45865027449884699</v>
      </c>
      <c r="E833" s="303"/>
      <c r="F833" s="302">
        <v>0.11724963902932291</v>
      </c>
      <c r="G833" s="302">
        <v>0.13552310076578203</v>
      </c>
      <c r="H833" s="302">
        <f t="shared" si="305"/>
        <v>0.25277273979510495</v>
      </c>
      <c r="I833" s="303"/>
      <c r="J833" s="302">
        <v>0.10106923987820453</v>
      </c>
      <c r="K833" s="302">
        <v>0.11047134026974183</v>
      </c>
      <c r="L833" s="302">
        <f t="shared" si="306"/>
        <v>0.21154058014794636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17.501999999876201</v>
      </c>
      <c r="C835" s="311">
        <f t="shared" ref="C835:D835" si="307">SUM(C825:C833)</f>
        <v>14.643999999882809</v>
      </c>
      <c r="D835" s="311">
        <f t="shared" si="307"/>
        <v>32.145999999759006</v>
      </c>
      <c r="E835" s="311"/>
      <c r="F835" s="311">
        <f t="shared" ref="F835:H835" si="308">SUM(F825:F833)</f>
        <v>13.718999999845542</v>
      </c>
      <c r="G835" s="311">
        <f t="shared" si="308"/>
        <v>10.342999999931161</v>
      </c>
      <c r="H835" s="311">
        <f t="shared" si="308"/>
        <v>24.061999999776702</v>
      </c>
      <c r="I835" s="311"/>
      <c r="J835" s="311">
        <f t="shared" ref="J835:L835" si="309">SUM(J825:J833)</f>
        <v>12.094999999964562</v>
      </c>
      <c r="K835" s="311">
        <f t="shared" si="309"/>
        <v>9.0659999998595602</v>
      </c>
      <c r="L835" s="311">
        <f t="shared" si="309"/>
        <v>21.160999999824121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2.6708404997702861</v>
      </c>
      <c r="C842" s="302">
        <v>7.4572374003977622</v>
      </c>
      <c r="D842" s="302">
        <f>SUM(B842:C842)</f>
        <v>10.128077900168048</v>
      </c>
      <c r="E842" s="303"/>
      <c r="F842" s="302">
        <v>3.2131725894424017</v>
      </c>
      <c r="G842" s="302">
        <v>9.0425932188212137</v>
      </c>
      <c r="H842" s="302">
        <f>SUM(F842:G842)</f>
        <v>12.255765808263615</v>
      </c>
      <c r="I842" s="303"/>
      <c r="J842" s="302">
        <v>3.3450024056225689</v>
      </c>
      <c r="K842" s="302">
        <v>8.2315387053797284</v>
      </c>
      <c r="L842" s="302">
        <f>SUM(J842:K842)</f>
        <v>11.576541111002298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3.7326890986642658</v>
      </c>
      <c r="C843" s="302">
        <v>7.4270119759550166</v>
      </c>
      <c r="D843" s="302">
        <f t="shared" ref="D843:D850" si="310">SUM(B843:C843)</f>
        <v>11.159701074619282</v>
      </c>
      <c r="E843" s="303"/>
      <c r="F843" s="302">
        <v>5.1639840092196296</v>
      </c>
      <c r="G843" s="302">
        <v>9.9453430777349965</v>
      </c>
      <c r="H843" s="302">
        <f t="shared" ref="H843:H850" si="311">SUM(F843:G843)</f>
        <v>15.109327086954625</v>
      </c>
      <c r="I843" s="303"/>
      <c r="J843" s="302">
        <v>5.8123066931933218</v>
      </c>
      <c r="K843" s="302">
        <v>10.646615605515445</v>
      </c>
      <c r="L843" s="302">
        <f t="shared" ref="L843:L850" si="312">SUM(J843:K843)</f>
        <v>16.458922298708767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6.0809255276836991</v>
      </c>
      <c r="C844" s="302">
        <v>9.5530225143145593</v>
      </c>
      <c r="D844" s="302">
        <f t="shared" si="310"/>
        <v>15.633948041998259</v>
      </c>
      <c r="E844" s="303"/>
      <c r="F844" s="302">
        <v>6.5440490830463673</v>
      </c>
      <c r="G844" s="302">
        <v>11.446533315360222</v>
      </c>
      <c r="H844" s="302">
        <f t="shared" si="311"/>
        <v>17.990582398406588</v>
      </c>
      <c r="I844" s="303"/>
      <c r="J844" s="302">
        <v>6.34987766785187</v>
      </c>
      <c r="K844" s="302">
        <v>9.3467111692217753</v>
      </c>
      <c r="L844" s="302">
        <f t="shared" si="312"/>
        <v>15.696588837073644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8.3329718741948753</v>
      </c>
      <c r="C845" s="302">
        <v>2.3702613948555427</v>
      </c>
      <c r="D845" s="302">
        <f t="shared" si="310"/>
        <v>10.703233269050418</v>
      </c>
      <c r="E845" s="303"/>
      <c r="F845" s="302">
        <v>7.3981926220264373</v>
      </c>
      <c r="G845" s="302">
        <v>2.6246899926473986</v>
      </c>
      <c r="H845" s="302">
        <f t="shared" si="311"/>
        <v>10.022882614673836</v>
      </c>
      <c r="I845" s="303"/>
      <c r="J845" s="302">
        <v>4.1604578645004988</v>
      </c>
      <c r="K845" s="302">
        <v>1.9698608107784392</v>
      </c>
      <c r="L845" s="302">
        <f t="shared" si="312"/>
        <v>6.1303186752789376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0.20643000456336172</v>
      </c>
      <c r="C846" s="302">
        <v>0.91434092135158873</v>
      </c>
      <c r="D846" s="302">
        <f t="shared" si="310"/>
        <v>1.1207709259149505</v>
      </c>
      <c r="E846" s="303"/>
      <c r="F846" s="302">
        <v>0.16185128553090866</v>
      </c>
      <c r="G846" s="302">
        <v>0.87636966261673765</v>
      </c>
      <c r="H846" s="302">
        <f t="shared" si="311"/>
        <v>1.0382209481476463</v>
      </c>
      <c r="I846" s="303"/>
      <c r="J846" s="302">
        <v>0.20438460488505536</v>
      </c>
      <c r="K846" s="302">
        <v>0.80567150806721133</v>
      </c>
      <c r="L846" s="302">
        <f t="shared" si="312"/>
        <v>1.0100561129522667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0.3271459748771639</v>
      </c>
      <c r="C847" s="302">
        <v>0.16486500955223438</v>
      </c>
      <c r="D847" s="302">
        <f t="shared" si="310"/>
        <v>0.49201098442939828</v>
      </c>
      <c r="E847" s="303"/>
      <c r="F847" s="302">
        <v>0.22438849193422078</v>
      </c>
      <c r="G847" s="302">
        <v>0.19666543213131779</v>
      </c>
      <c r="H847" s="302">
        <f t="shared" si="311"/>
        <v>0.42105392406553854</v>
      </c>
      <c r="I847" s="303"/>
      <c r="J847" s="302">
        <v>0.2444268852344294</v>
      </c>
      <c r="K847" s="302">
        <v>0.26016947461642354</v>
      </c>
      <c r="L847" s="302">
        <f t="shared" si="312"/>
        <v>0.50459635985085294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1.6706454426027544</v>
      </c>
      <c r="C848" s="302">
        <v>0.99261239319969219</v>
      </c>
      <c r="D848" s="302">
        <f t="shared" si="310"/>
        <v>2.6632578358024466</v>
      </c>
      <c r="E848" s="303"/>
      <c r="F848" s="302">
        <v>1.4439862414933327</v>
      </c>
      <c r="G848" s="302">
        <v>1.0329988367358047</v>
      </c>
      <c r="H848" s="302">
        <f t="shared" si="311"/>
        <v>2.4769850782291374</v>
      </c>
      <c r="I848" s="303"/>
      <c r="J848" s="302">
        <v>1.3169670868293675</v>
      </c>
      <c r="K848" s="302">
        <v>1.1054104238455851</v>
      </c>
      <c r="L848" s="302">
        <f t="shared" si="312"/>
        <v>2.4223775106749525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0.16585494476330373</v>
      </c>
      <c r="C849" s="302">
        <v>0.37037452734312681</v>
      </c>
      <c r="D849" s="302">
        <f t="shared" si="310"/>
        <v>0.53622947210643057</v>
      </c>
      <c r="E849" s="303"/>
      <c r="F849" s="302">
        <v>0.12162963264687357</v>
      </c>
      <c r="G849" s="302">
        <v>0.5883434540292658</v>
      </c>
      <c r="H849" s="302">
        <f t="shared" si="311"/>
        <v>0.70997308667613934</v>
      </c>
      <c r="I849" s="303"/>
      <c r="J849" s="302">
        <v>0.20215713914535155</v>
      </c>
      <c r="K849" s="302">
        <v>0.7850126145528995</v>
      </c>
      <c r="L849" s="302">
        <f t="shared" si="312"/>
        <v>0.98716975369825111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0.46549663276443243</v>
      </c>
      <c r="C850" s="302">
        <v>0.47527386274455546</v>
      </c>
      <c r="D850" s="302">
        <f t="shared" si="310"/>
        <v>0.94077049550898795</v>
      </c>
      <c r="E850" s="303"/>
      <c r="F850" s="302">
        <v>0.32474604436449639</v>
      </c>
      <c r="G850" s="302">
        <v>0.4624630097757661</v>
      </c>
      <c r="H850" s="302">
        <f t="shared" si="311"/>
        <v>0.78720905414026254</v>
      </c>
      <c r="I850" s="303"/>
      <c r="J850" s="302">
        <v>0.27641965266654489</v>
      </c>
      <c r="K850" s="302">
        <v>0.47700968765133211</v>
      </c>
      <c r="L850" s="302">
        <f t="shared" si="312"/>
        <v>0.75342934031787701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23.652999999884145</v>
      </c>
      <c r="C852" s="311">
        <f t="shared" ref="C852:D852" si="313">SUM(C842:C850)</f>
        <v>29.724999999714079</v>
      </c>
      <c r="D852" s="311">
        <f t="shared" si="313"/>
        <v>53.377999999598224</v>
      </c>
      <c r="E852" s="311"/>
      <c r="F852" s="311">
        <f t="shared" ref="F852:H852" si="314">SUM(F842:F850)</f>
        <v>24.595999999704667</v>
      </c>
      <c r="G852" s="311">
        <f t="shared" si="314"/>
        <v>36.215999999852727</v>
      </c>
      <c r="H852" s="311">
        <f t="shared" si="314"/>
        <v>60.811999999557379</v>
      </c>
      <c r="I852" s="311"/>
      <c r="J852" s="311">
        <f t="shared" ref="J852:L852" si="315">SUM(J842:J850)</f>
        <v>21.911999999929009</v>
      </c>
      <c r="K852" s="311">
        <f t="shared" si="315"/>
        <v>33.627999999628834</v>
      </c>
      <c r="L852" s="311">
        <f t="shared" si="315"/>
        <v>55.539999999557843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6.4574602868124318</v>
      </c>
      <c r="C859" s="302">
        <v>12.022951469733409</v>
      </c>
      <c r="D859" s="302">
        <f>SUM(B859:C859)</f>
        <v>18.480411756545841</v>
      </c>
      <c r="E859" s="303"/>
      <c r="F859" s="302">
        <v>8.4459187572637386</v>
      </c>
      <c r="G859" s="302">
        <v>11.578814072341855</v>
      </c>
      <c r="H859" s="302">
        <f>SUM(F859:G859)</f>
        <v>20.024732829605593</v>
      </c>
      <c r="I859" s="303"/>
      <c r="J859" s="302">
        <v>10.390332307247457</v>
      </c>
      <c r="K859" s="302">
        <v>13.78917181173556</v>
      </c>
      <c r="L859" s="302">
        <f>SUM(J859:K859)</f>
        <v>24.179504118983019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5.573886917217254</v>
      </c>
      <c r="C860" s="302">
        <v>7.8028597282698353</v>
      </c>
      <c r="D860" s="302">
        <f t="shared" ref="D860:D867" si="316">SUM(B860:C860)</f>
        <v>13.376746645487088</v>
      </c>
      <c r="E860" s="303"/>
      <c r="F860" s="302">
        <v>7.5649768871053222</v>
      </c>
      <c r="G860" s="302">
        <v>8.7676148337363138</v>
      </c>
      <c r="H860" s="302">
        <f t="shared" ref="H860:H867" si="317">SUM(F860:G860)</f>
        <v>16.332591720841634</v>
      </c>
      <c r="I860" s="303"/>
      <c r="J860" s="302">
        <v>9.3867807264725993</v>
      </c>
      <c r="K860" s="302">
        <v>10.473987786146028</v>
      </c>
      <c r="L860" s="302">
        <f t="shared" ref="L860:L867" si="318">SUM(J860:K860)</f>
        <v>19.860768512618627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6.2381464675329727</v>
      </c>
      <c r="C861" s="302">
        <v>6.8456207761458279</v>
      </c>
      <c r="D861" s="302">
        <f t="shared" si="316"/>
        <v>13.0837672436788</v>
      </c>
      <c r="E861" s="303"/>
      <c r="F861" s="302">
        <v>7.781423299549048</v>
      </c>
      <c r="G861" s="302">
        <v>6.8862676622313774</v>
      </c>
      <c r="H861" s="302">
        <f t="shared" si="317"/>
        <v>14.667690961780426</v>
      </c>
      <c r="I861" s="303"/>
      <c r="J861" s="302">
        <v>9.3825457702308643</v>
      </c>
      <c r="K861" s="302">
        <v>6.4342037947349251</v>
      </c>
      <c r="L861" s="302">
        <f t="shared" si="318"/>
        <v>15.816749564965789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13.327259680962321</v>
      </c>
      <c r="C862" s="302">
        <v>2.073106874681498</v>
      </c>
      <c r="D862" s="302">
        <f t="shared" si="316"/>
        <v>15.400366555643819</v>
      </c>
      <c r="E862" s="303"/>
      <c r="F862" s="302">
        <v>15.061501982871915</v>
      </c>
      <c r="G862" s="302">
        <v>1.9409634213034881</v>
      </c>
      <c r="H862" s="302">
        <f t="shared" si="317"/>
        <v>17.002465404175403</v>
      </c>
      <c r="I862" s="303"/>
      <c r="J862" s="302">
        <v>12.78247993177126</v>
      </c>
      <c r="K862" s="302">
        <v>2.2189036924458336</v>
      </c>
      <c r="L862" s="302">
        <f t="shared" si="318"/>
        <v>15.001383624217093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1.0255644731016456</v>
      </c>
      <c r="C863" s="302">
        <v>5.213011738430497</v>
      </c>
      <c r="D863" s="302">
        <f t="shared" si="316"/>
        <v>6.238576211532143</v>
      </c>
      <c r="E863" s="303"/>
      <c r="F863" s="302">
        <v>1.4134052811300615</v>
      </c>
      <c r="G863" s="302">
        <v>3.1163153202026104</v>
      </c>
      <c r="H863" s="302">
        <f t="shared" si="317"/>
        <v>4.5297206013326718</v>
      </c>
      <c r="I863" s="303"/>
      <c r="J863" s="302">
        <v>2.7460002709507605</v>
      </c>
      <c r="K863" s="302">
        <v>3.4527140763128203</v>
      </c>
      <c r="L863" s="302">
        <f t="shared" si="318"/>
        <v>6.1987143472635804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1.6887514367978134</v>
      </c>
      <c r="C864" s="302">
        <v>1.0419034511134608</v>
      </c>
      <c r="D864" s="302">
        <f t="shared" si="316"/>
        <v>2.7306548879112742</v>
      </c>
      <c r="E864" s="303"/>
      <c r="F864" s="302">
        <v>1.7681462359787663</v>
      </c>
      <c r="G864" s="302">
        <v>0.86162654586193754</v>
      </c>
      <c r="H864" s="302">
        <f t="shared" si="317"/>
        <v>2.6297727818407037</v>
      </c>
      <c r="I864" s="303"/>
      <c r="J864" s="302">
        <v>2.3004377656282435</v>
      </c>
      <c r="K864" s="302">
        <v>0.96912751418443877</v>
      </c>
      <c r="L864" s="302">
        <f t="shared" si="318"/>
        <v>3.2695652798126824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6.0737158260271409</v>
      </c>
      <c r="C865" s="302">
        <v>2.8291303643683943</v>
      </c>
      <c r="D865" s="302">
        <f t="shared" si="316"/>
        <v>8.902846190395536</v>
      </c>
      <c r="E865" s="303"/>
      <c r="F865" s="302">
        <v>5.9599941185272787</v>
      </c>
      <c r="G865" s="302">
        <v>2.1806301039066196</v>
      </c>
      <c r="H865" s="302">
        <f t="shared" si="317"/>
        <v>8.1406242224338978</v>
      </c>
      <c r="I865" s="303"/>
      <c r="J865" s="302">
        <v>6.4732511628841749</v>
      </c>
      <c r="K865" s="302">
        <v>2.323055321715918</v>
      </c>
      <c r="L865" s="302">
        <f t="shared" si="318"/>
        <v>8.7963064846000929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0.22746487537572574</v>
      </c>
      <c r="C866" s="302">
        <v>0.73334934165068422</v>
      </c>
      <c r="D866" s="302">
        <f t="shared" si="316"/>
        <v>0.96081421702641001</v>
      </c>
      <c r="E866" s="303"/>
      <c r="F866" s="302">
        <v>0.20065452273255249</v>
      </c>
      <c r="G866" s="302">
        <v>0.54717726576278591</v>
      </c>
      <c r="H866" s="302">
        <f t="shared" si="317"/>
        <v>0.74783178849533838</v>
      </c>
      <c r="I866" s="303"/>
      <c r="J866" s="302">
        <v>0.43878844565024849</v>
      </c>
      <c r="K866" s="302">
        <v>0.46673326149791639</v>
      </c>
      <c r="L866" s="302">
        <f t="shared" si="318"/>
        <v>0.90552170714816493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2.1597500362069977</v>
      </c>
      <c r="C867" s="302">
        <v>1.3060662553238693</v>
      </c>
      <c r="D867" s="302">
        <f t="shared" si="316"/>
        <v>3.4658162915308672</v>
      </c>
      <c r="E867" s="303"/>
      <c r="F867" s="302">
        <v>2.185978914833985</v>
      </c>
      <c r="G867" s="302">
        <v>0.84959077446104081</v>
      </c>
      <c r="H867" s="302">
        <f t="shared" si="317"/>
        <v>3.0355696892950257</v>
      </c>
      <c r="I867" s="303"/>
      <c r="J867" s="302">
        <v>1.7873836192128307</v>
      </c>
      <c r="K867" s="302">
        <v>0.84010274091998394</v>
      </c>
      <c r="L867" s="302">
        <f t="shared" si="318"/>
        <v>2.6274863601328144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42.772000000034303</v>
      </c>
      <c r="C869" s="311">
        <f t="shared" ref="C869:D869" si="319">SUM(C859:C867)</f>
        <v>39.867999999717483</v>
      </c>
      <c r="D869" s="311">
        <f t="shared" si="319"/>
        <v>82.63999999975178</v>
      </c>
      <c r="E869" s="311"/>
      <c r="F869" s="311">
        <f t="shared" ref="F869:H869" si="320">SUM(F859:F867)</f>
        <v>50.381999999992672</v>
      </c>
      <c r="G869" s="311">
        <f t="shared" si="320"/>
        <v>36.728999999808025</v>
      </c>
      <c r="H869" s="311">
        <f t="shared" si="320"/>
        <v>87.110999999800683</v>
      </c>
      <c r="I869" s="311"/>
      <c r="J869" s="311">
        <f t="shared" ref="J869:L869" si="321">SUM(J859:J867)</f>
        <v>55.68800000004844</v>
      </c>
      <c r="K869" s="311">
        <f t="shared" si="321"/>
        <v>40.967999999693426</v>
      </c>
      <c r="L869" s="311">
        <f t="shared" si="321"/>
        <v>96.655999999741866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6.4841364483583002</v>
      </c>
      <c r="C876" s="302">
        <v>7.5740667507804869</v>
      </c>
      <c r="D876" s="302">
        <f>SUM(B876:C876)</f>
        <v>14.058203199138788</v>
      </c>
      <c r="E876" s="303"/>
      <c r="F876" s="302">
        <v>6.254279866842646</v>
      </c>
      <c r="G876" s="302">
        <v>6.4584777236734778</v>
      </c>
      <c r="H876" s="302">
        <f>SUM(F876:G876)</f>
        <v>12.712757590516123</v>
      </c>
      <c r="I876" s="303"/>
      <c r="J876" s="302">
        <v>7.1498799097567787</v>
      </c>
      <c r="K876" s="302">
        <v>7.1350719806672602</v>
      </c>
      <c r="L876" s="302">
        <f>SUM(J876:K876)</f>
        <v>14.28495189042404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14.196343051095727</v>
      </c>
      <c r="C877" s="302">
        <v>20.004581471855793</v>
      </c>
      <c r="D877" s="302">
        <f t="shared" ref="D877:D884" si="322">SUM(B877:C877)</f>
        <v>34.200924522951524</v>
      </c>
      <c r="E877" s="303"/>
      <c r="F877" s="302">
        <v>15.117340067216716</v>
      </c>
      <c r="G877" s="302">
        <v>17.42579721848653</v>
      </c>
      <c r="H877" s="302">
        <f t="shared" ref="H877:H884" si="323">SUM(F877:G877)</f>
        <v>32.543137285703246</v>
      </c>
      <c r="I877" s="303"/>
      <c r="J877" s="302">
        <v>18.561858111652448</v>
      </c>
      <c r="K877" s="302">
        <v>20.494278495436856</v>
      </c>
      <c r="L877" s="302">
        <f t="shared" ref="L877:L884" si="324">SUM(J877:K877)</f>
        <v>39.0561366070893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10.411642068164353</v>
      </c>
      <c r="C878" s="302">
        <v>7.9298619632678085</v>
      </c>
      <c r="D878" s="302">
        <f t="shared" si="322"/>
        <v>18.341504031432162</v>
      </c>
      <c r="E878" s="303"/>
      <c r="F878" s="302">
        <v>9.1980354237681485</v>
      </c>
      <c r="G878" s="302">
        <v>6.8519835134133249</v>
      </c>
      <c r="H878" s="302">
        <f t="shared" si="323"/>
        <v>16.050018937181473</v>
      </c>
      <c r="I878" s="303"/>
      <c r="J878" s="302">
        <v>10.113209450965845</v>
      </c>
      <c r="K878" s="302">
        <v>6.7272919310418589</v>
      </c>
      <c r="L878" s="302">
        <f t="shared" si="324"/>
        <v>16.840501382007705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17.213921898655855</v>
      </c>
      <c r="C879" s="302">
        <v>2.3327582457457243</v>
      </c>
      <c r="D879" s="302">
        <f t="shared" si="322"/>
        <v>19.546680144401577</v>
      </c>
      <c r="E879" s="303"/>
      <c r="F879" s="302">
        <v>11.655835262677002</v>
      </c>
      <c r="G879" s="302">
        <v>1.9544394401648872</v>
      </c>
      <c r="H879" s="302">
        <f t="shared" si="323"/>
        <v>13.610274702841888</v>
      </c>
      <c r="I879" s="303"/>
      <c r="J879" s="302">
        <v>8.2104255461889739</v>
      </c>
      <c r="K879" s="302">
        <v>1.6965887586371196</v>
      </c>
      <c r="L879" s="302">
        <f t="shared" si="324"/>
        <v>9.9070143048260935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0.44195626522240944</v>
      </c>
      <c r="C880" s="302">
        <v>1.9452378220549933</v>
      </c>
      <c r="D880" s="302">
        <f t="shared" si="322"/>
        <v>2.3871940872774027</v>
      </c>
      <c r="E880" s="303"/>
      <c r="F880" s="302">
        <v>0.37591927082883125</v>
      </c>
      <c r="G880" s="302">
        <v>1.0892743334247059</v>
      </c>
      <c r="H880" s="302">
        <f t="shared" si="323"/>
        <v>1.4651936042535372</v>
      </c>
      <c r="I880" s="303"/>
      <c r="J880" s="302">
        <v>0.87133453058974508</v>
      </c>
      <c r="K880" s="302">
        <v>1.016608640109758</v>
      </c>
      <c r="L880" s="302">
        <f t="shared" si="324"/>
        <v>1.8879431706995031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0.29788088506818944</v>
      </c>
      <c r="C881" s="302">
        <v>0.1639175858584932</v>
      </c>
      <c r="D881" s="302">
        <f t="shared" si="322"/>
        <v>0.46179847092668264</v>
      </c>
      <c r="E881" s="303"/>
      <c r="F881" s="302">
        <v>0.21080690359731469</v>
      </c>
      <c r="G881" s="302">
        <v>0.12360327888654657</v>
      </c>
      <c r="H881" s="302">
        <f t="shared" si="323"/>
        <v>0.33441018248386123</v>
      </c>
      <c r="I881" s="303"/>
      <c r="J881" s="302">
        <v>0.25692138944366827</v>
      </c>
      <c r="K881" s="302">
        <v>0.1919321411904146</v>
      </c>
      <c r="L881" s="302">
        <f t="shared" si="324"/>
        <v>0.44885353063408284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2.8435489308846846</v>
      </c>
      <c r="C882" s="302">
        <v>0.80013127714124854</v>
      </c>
      <c r="D882" s="302">
        <f t="shared" si="322"/>
        <v>3.6436802080259332</v>
      </c>
      <c r="E882" s="303"/>
      <c r="F882" s="302">
        <v>1.9181218014478596</v>
      </c>
      <c r="G882" s="302">
        <v>0.59203986273920484</v>
      </c>
      <c r="H882" s="302">
        <f t="shared" si="323"/>
        <v>2.5101616641870645</v>
      </c>
      <c r="I882" s="303"/>
      <c r="J882" s="302">
        <v>1.8030220827029002</v>
      </c>
      <c r="K882" s="302">
        <v>0.74875672376914171</v>
      </c>
      <c r="L882" s="302">
        <f t="shared" si="324"/>
        <v>2.5517788064720417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0.33670469879745574</v>
      </c>
      <c r="C883" s="302">
        <v>0.5500000968252996</v>
      </c>
      <c r="D883" s="302">
        <f t="shared" si="322"/>
        <v>0.88670479562275539</v>
      </c>
      <c r="E883" s="303"/>
      <c r="F883" s="302">
        <v>0.18534751787057377</v>
      </c>
      <c r="G883" s="302">
        <v>0.36327833410656118</v>
      </c>
      <c r="H883" s="302">
        <f t="shared" si="323"/>
        <v>0.54862585197713498</v>
      </c>
      <c r="I883" s="303"/>
      <c r="J883" s="302">
        <v>0.31127880905580024</v>
      </c>
      <c r="K883" s="302">
        <v>0.41772440742293443</v>
      </c>
      <c r="L883" s="302">
        <f t="shared" si="324"/>
        <v>0.72900321647873467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1.2038657531817853</v>
      </c>
      <c r="C884" s="302">
        <v>0.50644478588194008</v>
      </c>
      <c r="D884" s="302">
        <f t="shared" si="322"/>
        <v>1.7103105390637254</v>
      </c>
      <c r="E884" s="303"/>
      <c r="F884" s="302">
        <v>0.75231388479771544</v>
      </c>
      <c r="G884" s="302">
        <v>0.32510629483081754</v>
      </c>
      <c r="H884" s="302">
        <f t="shared" si="323"/>
        <v>1.077420179628533</v>
      </c>
      <c r="I884" s="303"/>
      <c r="J884" s="302">
        <v>0.73407016955075044</v>
      </c>
      <c r="K884" s="302">
        <v>0.32174692095889684</v>
      </c>
      <c r="L884" s="302">
        <f t="shared" si="324"/>
        <v>1.0558170905096473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53.429999999428759</v>
      </c>
      <c r="C886" s="311">
        <f t="shared" ref="C886:D886" si="325">SUM(C876:C884)</f>
        <v>41.806999999411786</v>
      </c>
      <c r="D886" s="311">
        <f t="shared" si="325"/>
        <v>95.23699999884056</v>
      </c>
      <c r="E886" s="311"/>
      <c r="F886" s="311">
        <f t="shared" ref="F886:H886" si="326">SUM(F876:F884)</f>
        <v>45.667999999046806</v>
      </c>
      <c r="G886" s="311">
        <f t="shared" si="326"/>
        <v>35.183999999726062</v>
      </c>
      <c r="H886" s="311">
        <f t="shared" si="326"/>
        <v>80.851999998772882</v>
      </c>
      <c r="I886" s="311"/>
      <c r="J886" s="311">
        <f t="shared" ref="J886:L886" si="327">SUM(J876:J884)</f>
        <v>48.011999999906905</v>
      </c>
      <c r="K886" s="311">
        <f t="shared" si="327"/>
        <v>38.749999999234241</v>
      </c>
      <c r="L886" s="311">
        <f t="shared" si="327"/>
        <v>86.761999999141139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7.4708729275051953</v>
      </c>
      <c r="C893" s="302">
        <v>13.516817723203797</v>
      </c>
      <c r="D893" s="302">
        <f>SUM(B893:C893)</f>
        <v>20.987690650708991</v>
      </c>
      <c r="E893" s="303"/>
      <c r="F893" s="302">
        <v>7.7559281268978175</v>
      </c>
      <c r="G893" s="302">
        <v>13.947885973669788</v>
      </c>
      <c r="H893" s="302">
        <f>SUM(F893:G893)</f>
        <v>21.703814100567605</v>
      </c>
      <c r="I893" s="303"/>
      <c r="J893" s="302">
        <v>9.2309613520758731</v>
      </c>
      <c r="K893" s="302">
        <v>14.449121124977337</v>
      </c>
      <c r="L893" s="302">
        <f>SUM(J893:K893)</f>
        <v>23.680082477053212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16.102141494440165</v>
      </c>
      <c r="C894" s="302">
        <v>33.344235150279175</v>
      </c>
      <c r="D894" s="302">
        <f t="shared" ref="D894:D901" si="328">SUM(B894:C894)</f>
        <v>49.446376644719336</v>
      </c>
      <c r="E894" s="303"/>
      <c r="F894" s="302">
        <v>18.468000592695471</v>
      </c>
      <c r="G894" s="302">
        <v>36.213119238478569</v>
      </c>
      <c r="H894" s="302">
        <f t="shared" ref="H894:H901" si="329">SUM(F894:G894)</f>
        <v>54.681119831174044</v>
      </c>
      <c r="I894" s="303"/>
      <c r="J894" s="302">
        <v>23.797750921390861</v>
      </c>
      <c r="K894" s="302">
        <v>40.847108136827181</v>
      </c>
      <c r="L894" s="302">
        <f t="shared" ref="L894:L901" si="330">SUM(J894:K894)</f>
        <v>64.644859058218046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11.898937877163473</v>
      </c>
      <c r="C895" s="302">
        <v>14.121705347143889</v>
      </c>
      <c r="D895" s="302">
        <f t="shared" si="328"/>
        <v>26.020643224307364</v>
      </c>
      <c r="E895" s="303"/>
      <c r="F895" s="302">
        <v>11.261841238078439</v>
      </c>
      <c r="G895" s="302">
        <v>14.926107626119908</v>
      </c>
      <c r="H895" s="302">
        <f t="shared" si="329"/>
        <v>26.187948864198347</v>
      </c>
      <c r="I895" s="303"/>
      <c r="J895" s="302">
        <v>12.954058797395271</v>
      </c>
      <c r="K895" s="302">
        <v>13.71327191524875</v>
      </c>
      <c r="L895" s="302">
        <f t="shared" si="330"/>
        <v>26.667330712644024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21.007355917510125</v>
      </c>
      <c r="C896" s="302">
        <v>4.4105321221926372</v>
      </c>
      <c r="D896" s="302">
        <f t="shared" si="328"/>
        <v>25.417888039702763</v>
      </c>
      <c r="E896" s="303"/>
      <c r="F896" s="302">
        <v>15.059923294300082</v>
      </c>
      <c r="G896" s="302">
        <v>4.5797676109285375</v>
      </c>
      <c r="H896" s="302">
        <f t="shared" si="329"/>
        <v>19.639690905228619</v>
      </c>
      <c r="I896" s="303"/>
      <c r="J896" s="302">
        <v>11.327768130871657</v>
      </c>
      <c r="K896" s="302">
        <v>3.517665064036589</v>
      </c>
      <c r="L896" s="302">
        <f t="shared" si="330"/>
        <v>14.845433194908246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0.51026593290540989</v>
      </c>
      <c r="C897" s="302">
        <v>3.5853641923370247</v>
      </c>
      <c r="D897" s="302">
        <f t="shared" si="328"/>
        <v>4.095630125242435</v>
      </c>
      <c r="E897" s="303"/>
      <c r="F897" s="302">
        <v>0.45463726559310247</v>
      </c>
      <c r="G897" s="302">
        <v>2.3818771935934162</v>
      </c>
      <c r="H897" s="302">
        <f t="shared" si="329"/>
        <v>2.8365144591865188</v>
      </c>
      <c r="I897" s="303"/>
      <c r="J897" s="302">
        <v>1.0899229730107687</v>
      </c>
      <c r="K897" s="302">
        <v>2.0916451957763269</v>
      </c>
      <c r="L897" s="302">
        <f t="shared" si="330"/>
        <v>3.1815681687870958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0.3407185137963345</v>
      </c>
      <c r="C898" s="302">
        <v>0.26125196727904937</v>
      </c>
      <c r="D898" s="302">
        <f t="shared" si="328"/>
        <v>0.60197048107538387</v>
      </c>
      <c r="E898" s="303"/>
      <c r="F898" s="302">
        <v>0.25383701434018968</v>
      </c>
      <c r="G898" s="302">
        <v>0.24351708333579172</v>
      </c>
      <c r="H898" s="302">
        <f t="shared" si="329"/>
        <v>0.49735409767598138</v>
      </c>
      <c r="I898" s="303"/>
      <c r="J898" s="302">
        <v>0.30129210080336716</v>
      </c>
      <c r="K898" s="302">
        <v>0.33976902721430519</v>
      </c>
      <c r="L898" s="302">
        <f t="shared" si="330"/>
        <v>0.64106112801767234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3.3554669697619133</v>
      </c>
      <c r="C899" s="302">
        <v>1.4964193073553997</v>
      </c>
      <c r="D899" s="302">
        <f t="shared" si="328"/>
        <v>4.8518862771173126</v>
      </c>
      <c r="E899" s="303"/>
      <c r="F899" s="302">
        <v>2.4213859290960587</v>
      </c>
      <c r="G899" s="302">
        <v>1.3682997195328266</v>
      </c>
      <c r="H899" s="302">
        <f t="shared" si="329"/>
        <v>3.7896856486288852</v>
      </c>
      <c r="I899" s="303"/>
      <c r="J899" s="302">
        <v>2.4082581167946788</v>
      </c>
      <c r="K899" s="302">
        <v>1.6521883493541325</v>
      </c>
      <c r="L899" s="302">
        <f t="shared" si="330"/>
        <v>4.0604464661488109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0.4215954181808545</v>
      </c>
      <c r="C900" s="302">
        <v>1.0674195349791413</v>
      </c>
      <c r="D900" s="302">
        <f t="shared" si="328"/>
        <v>1.4890149531599959</v>
      </c>
      <c r="E900" s="303"/>
      <c r="F900" s="302">
        <v>0.23951962654907349</v>
      </c>
      <c r="G900" s="302">
        <v>0.86087775589773241</v>
      </c>
      <c r="H900" s="302">
        <f t="shared" si="329"/>
        <v>1.1003973824468058</v>
      </c>
      <c r="I900" s="303"/>
      <c r="J900" s="302">
        <v>0.42571851130589028</v>
      </c>
      <c r="K900" s="302">
        <v>0.95590615607326512</v>
      </c>
      <c r="L900" s="302">
        <f t="shared" si="330"/>
        <v>1.3816246673791555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1.4316449481065965</v>
      </c>
      <c r="C901" s="302">
        <v>1.0212546540217393</v>
      </c>
      <c r="D901" s="302">
        <f t="shared" si="328"/>
        <v>2.452899602128336</v>
      </c>
      <c r="E901" s="303"/>
      <c r="F901" s="302">
        <v>0.95192691131252705</v>
      </c>
      <c r="G901" s="302">
        <v>0.79354779775099471</v>
      </c>
      <c r="H901" s="302">
        <f t="shared" si="329"/>
        <v>1.7454747090635219</v>
      </c>
      <c r="I901" s="303"/>
      <c r="J901" s="302">
        <v>0.96426909624269275</v>
      </c>
      <c r="K901" s="302">
        <v>0.75232502882675534</v>
      </c>
      <c r="L901" s="302">
        <f t="shared" si="330"/>
        <v>1.7165941250694481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62.53899999937007</v>
      </c>
      <c r="C903" s="311">
        <f t="shared" ref="C903:D903" si="331">SUM(C893:C901)</f>
        <v>72.824999998791853</v>
      </c>
      <c r="D903" s="311">
        <f t="shared" si="331"/>
        <v>135.36399999816189</v>
      </c>
      <c r="E903" s="311"/>
      <c r="F903" s="311">
        <f t="shared" ref="F903:H903" si="332">SUM(F893:F901)</f>
        <v>56.866999998862767</v>
      </c>
      <c r="G903" s="311">
        <f t="shared" si="332"/>
        <v>75.31499999930756</v>
      </c>
      <c r="H903" s="311">
        <f t="shared" si="332"/>
        <v>132.18199999817031</v>
      </c>
      <c r="I903" s="311"/>
      <c r="J903" s="311">
        <f t="shared" ref="J903:L903" si="333">SUM(J893:J901)</f>
        <v>62.49999999989106</v>
      </c>
      <c r="K903" s="311">
        <f t="shared" si="333"/>
        <v>78.318999998334647</v>
      </c>
      <c r="L903" s="311">
        <f t="shared" si="333"/>
        <v>140.81899999822571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2.6395017360178028</v>
      </c>
      <c r="C910" s="302">
        <v>9.3293260298440099</v>
      </c>
      <c r="D910" s="302">
        <f>SUM(B910:C910)</f>
        <v>11.968827765861812</v>
      </c>
      <c r="E910" s="303"/>
      <c r="F910" s="302">
        <v>3.325856331559204</v>
      </c>
      <c r="G910" s="302">
        <v>11.39761378483751</v>
      </c>
      <c r="H910" s="302">
        <f>SUM(F910:G910)</f>
        <v>14.723470116396715</v>
      </c>
      <c r="I910" s="303"/>
      <c r="J910" s="302">
        <v>3.7861154728066606</v>
      </c>
      <c r="K910" s="302">
        <v>10.798977185675406</v>
      </c>
      <c r="L910" s="302">
        <f>SUM(J910:K910)</f>
        <v>14.585092658482067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5.9487012149891232</v>
      </c>
      <c r="C911" s="302">
        <v>23.877681717090855</v>
      </c>
      <c r="D911" s="302">
        <f t="shared" ref="D911:D918" si="334">SUM(B911:C911)</f>
        <v>29.82638293207998</v>
      </c>
      <c r="E911" s="303"/>
      <c r="F911" s="302">
        <v>8.2885737133331947</v>
      </c>
      <c r="G911" s="302">
        <v>30.813968468878375</v>
      </c>
      <c r="H911" s="302">
        <f t="shared" ref="H911:H918" si="335">SUM(F911:G911)</f>
        <v>39.102542182211572</v>
      </c>
      <c r="I911" s="303"/>
      <c r="J911" s="302">
        <v>10.376281529905524</v>
      </c>
      <c r="K911" s="302">
        <v>31.635595596262032</v>
      </c>
      <c r="L911" s="302">
        <f t="shared" ref="L911:L918" si="336">SUM(J911:K911)</f>
        <v>42.011877126167555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4.3134834172850907</v>
      </c>
      <c r="C912" s="302">
        <v>9.6471888204951721</v>
      </c>
      <c r="D912" s="302">
        <f t="shared" si="334"/>
        <v>13.960672237780262</v>
      </c>
      <c r="E912" s="303"/>
      <c r="F912" s="302">
        <v>5.003702304989611</v>
      </c>
      <c r="G912" s="302">
        <v>12.081163176843987</v>
      </c>
      <c r="H912" s="302">
        <f t="shared" si="335"/>
        <v>17.084865481833596</v>
      </c>
      <c r="I912" s="303"/>
      <c r="J912" s="302">
        <v>5.5147670319988897</v>
      </c>
      <c r="K912" s="302">
        <v>10.372193700491287</v>
      </c>
      <c r="L912" s="302">
        <f t="shared" si="336"/>
        <v>15.886960732490177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6.9077885261220224</v>
      </c>
      <c r="C913" s="302">
        <v>2.5570182142304141</v>
      </c>
      <c r="D913" s="302">
        <f t="shared" si="334"/>
        <v>9.4648067403524365</v>
      </c>
      <c r="E913" s="303"/>
      <c r="F913" s="302">
        <v>6.2937781276686415</v>
      </c>
      <c r="G913" s="302">
        <v>3.1844910050728603</v>
      </c>
      <c r="H913" s="302">
        <f t="shared" si="335"/>
        <v>9.4782691327415023</v>
      </c>
      <c r="I913" s="303"/>
      <c r="J913" s="302">
        <v>4.2920899164738655</v>
      </c>
      <c r="K913" s="302">
        <v>2.5533811068153915</v>
      </c>
      <c r="L913" s="302">
        <f t="shared" si="336"/>
        <v>6.8454710232892566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0.17729352087581277</v>
      </c>
      <c r="C914" s="302">
        <v>2.2976873688311579</v>
      </c>
      <c r="D914" s="302">
        <f t="shared" si="334"/>
        <v>2.4749808897069707</v>
      </c>
      <c r="E914" s="303"/>
      <c r="F914" s="302">
        <v>0.19832638844319891</v>
      </c>
      <c r="G914" s="302">
        <v>1.927671785665942</v>
      </c>
      <c r="H914" s="302">
        <f t="shared" si="335"/>
        <v>2.1259981741091409</v>
      </c>
      <c r="I914" s="303"/>
      <c r="J914" s="302">
        <v>0.46833796458777077</v>
      </c>
      <c r="K914" s="302">
        <v>1.50938237330336</v>
      </c>
      <c r="L914" s="302">
        <f t="shared" si="336"/>
        <v>1.9777203378911308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0.11833958632329762</v>
      </c>
      <c r="C915" s="302">
        <v>0.16626786277718511</v>
      </c>
      <c r="D915" s="302">
        <f t="shared" si="334"/>
        <v>0.28460744910048275</v>
      </c>
      <c r="E915" s="303"/>
      <c r="F915" s="302">
        <v>0.10848063563025166</v>
      </c>
      <c r="G915" s="302">
        <v>0.19389679863947232</v>
      </c>
      <c r="H915" s="302">
        <f t="shared" si="335"/>
        <v>0.30237743426972397</v>
      </c>
      <c r="I915" s="303"/>
      <c r="J915" s="302">
        <v>0.12393203835118451</v>
      </c>
      <c r="K915" s="302">
        <v>0.26237483166051861</v>
      </c>
      <c r="L915" s="302">
        <f t="shared" si="336"/>
        <v>0.38630687001170311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1.1565268459008071</v>
      </c>
      <c r="C916" s="302">
        <v>0.85994872436315373</v>
      </c>
      <c r="D916" s="302">
        <f t="shared" si="334"/>
        <v>2.0164755702639607</v>
      </c>
      <c r="E916" s="303"/>
      <c r="F916" s="302">
        <v>1.0397223507841591</v>
      </c>
      <c r="G916" s="302">
        <v>0.95646554769366476</v>
      </c>
      <c r="H916" s="302">
        <f t="shared" si="335"/>
        <v>1.9961878984778239</v>
      </c>
      <c r="I916" s="303"/>
      <c r="J916" s="302">
        <v>0.97501660325939132</v>
      </c>
      <c r="K916" s="302">
        <v>1.0621342689136812</v>
      </c>
      <c r="L916" s="302">
        <f t="shared" si="336"/>
        <v>2.0371508721730724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0.12867270517776239</v>
      </c>
      <c r="C917" s="302">
        <v>0.59080126541936184</v>
      </c>
      <c r="D917" s="302">
        <f t="shared" si="334"/>
        <v>0.71947397059712426</v>
      </c>
      <c r="E917" s="303"/>
      <c r="F917" s="302">
        <v>9.5723406606346137E-2</v>
      </c>
      <c r="G917" s="302">
        <v>0.56993336731158484</v>
      </c>
      <c r="H917" s="302">
        <f t="shared" si="335"/>
        <v>0.66565677391793099</v>
      </c>
      <c r="I917" s="303"/>
      <c r="J917" s="302">
        <v>0.15493907243690377</v>
      </c>
      <c r="K917" s="302">
        <v>0.5562809895908104</v>
      </c>
      <c r="L917" s="302">
        <f t="shared" si="336"/>
        <v>0.71122006202771415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0.49969244705357646</v>
      </c>
      <c r="C918" s="302">
        <v>0.51907999612362865</v>
      </c>
      <c r="D918" s="302">
        <f t="shared" si="334"/>
        <v>1.0187724431772052</v>
      </c>
      <c r="E918" s="303"/>
      <c r="F918" s="302">
        <v>0.41483674046813956</v>
      </c>
      <c r="G918" s="302">
        <v>0.51079606447865755</v>
      </c>
      <c r="H918" s="302">
        <f t="shared" si="335"/>
        <v>0.92563280494679712</v>
      </c>
      <c r="I918" s="303"/>
      <c r="J918" s="302">
        <v>0.41452037012426562</v>
      </c>
      <c r="K918" s="302">
        <v>0.43167994597528814</v>
      </c>
      <c r="L918" s="302">
        <f t="shared" si="336"/>
        <v>0.84620031609955371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21.889999999745296</v>
      </c>
      <c r="C920" s="311">
        <f t="shared" ref="C920:D920" si="337">SUM(C910:C918)</f>
        <v>49.844999999174931</v>
      </c>
      <c r="D920" s="311">
        <f t="shared" si="337"/>
        <v>71.73499999892023</v>
      </c>
      <c r="E920" s="311"/>
      <c r="F920" s="311">
        <f t="shared" ref="F920:H920" si="338">SUM(F910:F918)</f>
        <v>24.768999999482748</v>
      </c>
      <c r="G920" s="311">
        <f t="shared" si="338"/>
        <v>61.635999999422054</v>
      </c>
      <c r="H920" s="311">
        <f t="shared" si="338"/>
        <v>86.404999998904827</v>
      </c>
      <c r="I920" s="311"/>
      <c r="J920" s="311">
        <f t="shared" ref="J920:L920" si="339">SUM(J910:J918)</f>
        <v>26.105999999944459</v>
      </c>
      <c r="K920" s="311">
        <f t="shared" si="339"/>
        <v>59.181999998687779</v>
      </c>
      <c r="L920" s="311">
        <f t="shared" si="339"/>
        <v>85.28799999863223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1.294620125519867</v>
      </c>
      <c r="C927" s="302">
        <v>3.9795477006041837</v>
      </c>
      <c r="D927" s="302">
        <f>SUM(B927:C927)</f>
        <v>5.2741678261240512</v>
      </c>
      <c r="E927" s="303"/>
      <c r="F927" s="302">
        <v>1.3030823493502608</v>
      </c>
      <c r="G927" s="302">
        <v>3.6003310257878396</v>
      </c>
      <c r="H927" s="302">
        <f>SUM(F927:G927)</f>
        <v>4.9034133751381006</v>
      </c>
      <c r="I927" s="303"/>
      <c r="J927" s="302">
        <v>1.6765747944755156</v>
      </c>
      <c r="K927" s="302">
        <v>4.628578639384842</v>
      </c>
      <c r="L927" s="302">
        <f>SUM(J927:K927)</f>
        <v>6.3051534338603581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5.4835164285355509</v>
      </c>
      <c r="C928" s="302">
        <v>17.021181852644613</v>
      </c>
      <c r="D928" s="302">
        <f t="shared" ref="D928:D935" si="340">SUM(B928:C928)</f>
        <v>22.504698281180165</v>
      </c>
      <c r="E928" s="303"/>
      <c r="F928" s="302">
        <v>5.6359630455344156</v>
      </c>
      <c r="G928" s="302">
        <v>16.081791020300283</v>
      </c>
      <c r="H928" s="302">
        <f t="shared" ref="H928:H935" si="341">SUM(F928:G928)</f>
        <v>21.717754065834697</v>
      </c>
      <c r="I928" s="303"/>
      <c r="J928" s="302">
        <v>8.2992908661180458</v>
      </c>
      <c r="K928" s="302">
        <v>21.330447858346666</v>
      </c>
      <c r="L928" s="302">
        <f t="shared" ref="L928:L935" si="342">SUM(J928:K928)</f>
        <v>29.629738724464712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1.932257379370792</v>
      </c>
      <c r="C929" s="302">
        <v>3.8335020915770728</v>
      </c>
      <c r="D929" s="302">
        <f t="shared" si="340"/>
        <v>5.7657594709478648</v>
      </c>
      <c r="E929" s="303"/>
      <c r="F929" s="302">
        <v>1.8217027315014171</v>
      </c>
      <c r="G929" s="302">
        <v>3.6280891908158348</v>
      </c>
      <c r="H929" s="302">
        <f t="shared" si="341"/>
        <v>5.4497919223172522</v>
      </c>
      <c r="I929" s="303"/>
      <c r="J929" s="302">
        <v>2.4329706247899248</v>
      </c>
      <c r="K929" s="302">
        <v>4.0229967709060785</v>
      </c>
      <c r="L929" s="302">
        <f t="shared" si="342"/>
        <v>6.4559673956960033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1.9225496546820968</v>
      </c>
      <c r="C930" s="302">
        <v>0.86002527259480799</v>
      </c>
      <c r="D930" s="302">
        <f t="shared" si="340"/>
        <v>2.7825749272769049</v>
      </c>
      <c r="E930" s="303"/>
      <c r="F930" s="302">
        <v>1.3875450007307255</v>
      </c>
      <c r="G930" s="302">
        <v>0.69937108112988222</v>
      </c>
      <c r="H930" s="302">
        <f t="shared" si="341"/>
        <v>2.0869160818606076</v>
      </c>
      <c r="I930" s="303"/>
      <c r="J930" s="302">
        <v>1.2009630302528449</v>
      </c>
      <c r="K930" s="302">
        <v>0.8486911494984658</v>
      </c>
      <c r="L930" s="302">
        <f t="shared" si="342"/>
        <v>2.0496541797513106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0.17585193152821521</v>
      </c>
      <c r="C931" s="302">
        <v>1.4306923989797666</v>
      </c>
      <c r="D931" s="302">
        <f t="shared" si="340"/>
        <v>1.6065443305079818</v>
      </c>
      <c r="E931" s="303"/>
      <c r="F931" s="302">
        <v>0.1438889328563018</v>
      </c>
      <c r="G931" s="302">
        <v>0.88190386593637105</v>
      </c>
      <c r="H931" s="302">
        <f t="shared" si="341"/>
        <v>1.0257927987926729</v>
      </c>
      <c r="I931" s="303"/>
      <c r="J931" s="302">
        <v>0.28520868816336464</v>
      </c>
      <c r="K931" s="302">
        <v>0.9734150779411852</v>
      </c>
      <c r="L931" s="302">
        <f t="shared" si="342"/>
        <v>1.2586237661045498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0.76110826543772014</v>
      </c>
      <c r="C932" s="302">
        <v>0.35847862744371178</v>
      </c>
      <c r="D932" s="302">
        <f t="shared" si="340"/>
        <v>1.1195868928814319</v>
      </c>
      <c r="E932" s="303"/>
      <c r="F932" s="302">
        <v>0.62704501372834698</v>
      </c>
      <c r="G932" s="302">
        <v>0.29048078156785173</v>
      </c>
      <c r="H932" s="302">
        <f t="shared" si="341"/>
        <v>0.91752579529619871</v>
      </c>
      <c r="I932" s="303"/>
      <c r="J932" s="302">
        <v>1.0611055078591427</v>
      </c>
      <c r="K932" s="302">
        <v>0.42231710851239379</v>
      </c>
      <c r="L932" s="302">
        <f t="shared" si="342"/>
        <v>1.4834226163715365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0.48428036189908347</v>
      </c>
      <c r="C933" s="302">
        <v>0.51010554213150783</v>
      </c>
      <c r="D933" s="302">
        <f t="shared" si="340"/>
        <v>0.99438590403059135</v>
      </c>
      <c r="E933" s="303"/>
      <c r="F933" s="302">
        <v>0.31205880404694653</v>
      </c>
      <c r="G933" s="302">
        <v>0.35227457260337086</v>
      </c>
      <c r="H933" s="302">
        <f t="shared" si="341"/>
        <v>0.66433337665031744</v>
      </c>
      <c r="I933" s="303"/>
      <c r="J933" s="302">
        <v>0.43196840254334312</v>
      </c>
      <c r="K933" s="302">
        <v>0.51795274706894767</v>
      </c>
      <c r="L933" s="302">
        <f t="shared" si="342"/>
        <v>0.94992114961229079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0.16027718021892265</v>
      </c>
      <c r="C934" s="302">
        <v>0.49561636920658197</v>
      </c>
      <c r="D934" s="302">
        <f t="shared" si="340"/>
        <v>0.6558935494255046</v>
      </c>
      <c r="E934" s="303"/>
      <c r="F934" s="302">
        <v>0.10331651057922836</v>
      </c>
      <c r="G934" s="302">
        <v>0.33142654267923866</v>
      </c>
      <c r="H934" s="302">
        <f t="shared" si="341"/>
        <v>0.43474305325846702</v>
      </c>
      <c r="I934" s="303"/>
      <c r="J934" s="302">
        <v>0.15479084528755113</v>
      </c>
      <c r="K934" s="302">
        <v>0.44862942552820462</v>
      </c>
      <c r="L934" s="302">
        <f t="shared" si="342"/>
        <v>0.60342027081575578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0.31853867271512659</v>
      </c>
      <c r="C935" s="302">
        <v>0.38885014457944495</v>
      </c>
      <c r="D935" s="302">
        <f t="shared" si="340"/>
        <v>0.70738881729457148</v>
      </c>
      <c r="E935" s="303"/>
      <c r="F935" s="302">
        <v>0.17139761141755505</v>
      </c>
      <c r="G935" s="302">
        <v>0.24133191914197549</v>
      </c>
      <c r="H935" s="302">
        <f t="shared" si="341"/>
        <v>0.41272953055953054</v>
      </c>
      <c r="I935" s="303"/>
      <c r="J935" s="302">
        <v>0.18912724053970156</v>
      </c>
      <c r="K935" s="302">
        <v>0.29797122222558492</v>
      </c>
      <c r="L935" s="302">
        <f t="shared" si="342"/>
        <v>0.48709846276528646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12.532999999907375</v>
      </c>
      <c r="C937" s="311">
        <f t="shared" ref="C937:D937" si="343">SUM(C927:C935)</f>
        <v>28.877999999761691</v>
      </c>
      <c r="D937" s="311">
        <f t="shared" si="343"/>
        <v>41.410999999669066</v>
      </c>
      <c r="E937" s="311"/>
      <c r="F937" s="311">
        <f t="shared" ref="F937:H937" si="344">SUM(F927:F935)</f>
        <v>11.505999999745198</v>
      </c>
      <c r="G937" s="311">
        <f t="shared" si="344"/>
        <v>26.106999999962646</v>
      </c>
      <c r="H937" s="311">
        <f t="shared" si="344"/>
        <v>37.612999999707846</v>
      </c>
      <c r="I937" s="311"/>
      <c r="J937" s="311">
        <f t="shared" ref="J937:L937" si="345">SUM(J927:J935)</f>
        <v>15.732000000029435</v>
      </c>
      <c r="K937" s="311">
        <f t="shared" si="345"/>
        <v>33.490999999412367</v>
      </c>
      <c r="L937" s="311">
        <f t="shared" si="345"/>
        <v>49.222999999441804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3.9455601081908216</v>
      </c>
      <c r="C944" s="302">
        <v>3.0144087883675299</v>
      </c>
      <c r="D944" s="302">
        <f>SUM(B944:C944)</f>
        <v>6.959968896558351</v>
      </c>
      <c r="E944" s="303"/>
      <c r="F944" s="302">
        <v>3.7087000994732775</v>
      </c>
      <c r="G944" s="302">
        <v>2.5007766588919962</v>
      </c>
      <c r="H944" s="302">
        <f>SUM(F944:G944)</f>
        <v>6.2094767583652732</v>
      </c>
      <c r="I944" s="303"/>
      <c r="J944" s="302">
        <v>5.3711539246612086</v>
      </c>
      <c r="K944" s="302">
        <v>3.3356363122362791</v>
      </c>
      <c r="L944" s="302">
        <f>SUM(J944:K944)</f>
        <v>8.7067902368974881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8.4843487449549038</v>
      </c>
      <c r="C945" s="302">
        <v>8.3448217589006521</v>
      </c>
      <c r="D945" s="302">
        <f t="shared" ref="D945:D952" si="346">SUM(B945:C945)</f>
        <v>16.829170503855558</v>
      </c>
      <c r="E945" s="303"/>
      <c r="F945" s="302">
        <v>8.6620753039972946</v>
      </c>
      <c r="G945" s="302">
        <v>6.9172139425148291</v>
      </c>
      <c r="H945" s="302">
        <f t="shared" ref="H945:H952" si="347">SUM(F945:G945)</f>
        <v>15.579289246512124</v>
      </c>
      <c r="I945" s="303"/>
      <c r="J945" s="302">
        <v>13.420789845583325</v>
      </c>
      <c r="K945" s="302">
        <v>9.4676055870221543</v>
      </c>
      <c r="L945" s="302">
        <f t="shared" ref="L945:L952" si="348">SUM(J945:K945)</f>
        <v>22.888395432605478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6.2623752793866885</v>
      </c>
      <c r="C946" s="302">
        <v>3.1861707897214373</v>
      </c>
      <c r="D946" s="302">
        <f t="shared" si="346"/>
        <v>9.4485460691081258</v>
      </c>
      <c r="E946" s="303"/>
      <c r="F946" s="302">
        <v>5.3190573887018093</v>
      </c>
      <c r="G946" s="302">
        <v>2.6386964434972482</v>
      </c>
      <c r="H946" s="302">
        <f t="shared" si="347"/>
        <v>7.9577538321990575</v>
      </c>
      <c r="I946" s="303"/>
      <c r="J946" s="302">
        <v>7.4661761618664633</v>
      </c>
      <c r="K946" s="302">
        <v>3.0432616539409776</v>
      </c>
      <c r="L946" s="302">
        <f t="shared" si="348"/>
        <v>10.509437815807441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10.249573892009645</v>
      </c>
      <c r="C947" s="302">
        <v>0.97871367900960926</v>
      </c>
      <c r="D947" s="302">
        <f t="shared" si="346"/>
        <v>11.228287571019253</v>
      </c>
      <c r="E947" s="303"/>
      <c r="F947" s="302">
        <v>6.7608907396112494</v>
      </c>
      <c r="G947" s="302">
        <v>0.75625919779402184</v>
      </c>
      <c r="H947" s="302">
        <f t="shared" si="347"/>
        <v>7.5171499374052715</v>
      </c>
      <c r="I947" s="303"/>
      <c r="J947" s="302">
        <v>5.9398325386400499</v>
      </c>
      <c r="K947" s="302">
        <v>0.7805769109386872</v>
      </c>
      <c r="L947" s="302">
        <f t="shared" si="348"/>
        <v>6.720409449578737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0.27218088762606363</v>
      </c>
      <c r="C948" s="302">
        <v>0.78654926527461633</v>
      </c>
      <c r="D948" s="302">
        <f t="shared" si="346"/>
        <v>1.0587301529006798</v>
      </c>
      <c r="E948" s="303"/>
      <c r="F948" s="302">
        <v>0.22548190786885175</v>
      </c>
      <c r="G948" s="302">
        <v>0.41712140442161927</v>
      </c>
      <c r="H948" s="302">
        <f t="shared" si="347"/>
        <v>0.64260331229047107</v>
      </c>
      <c r="I948" s="303"/>
      <c r="J948" s="302">
        <v>0.66095813045362084</v>
      </c>
      <c r="K948" s="302">
        <v>0.48021539640950756</v>
      </c>
      <c r="L948" s="302">
        <f t="shared" si="348"/>
        <v>1.1411735268631285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0.18602068367142388</v>
      </c>
      <c r="C949" s="302">
        <v>7.6149797413228415E-2</v>
      </c>
      <c r="D949" s="302">
        <f t="shared" si="346"/>
        <v>0.2621704810846523</v>
      </c>
      <c r="E949" s="303"/>
      <c r="F949" s="302">
        <v>0.12996516939235297</v>
      </c>
      <c r="G949" s="302">
        <v>5.4960214605058746E-2</v>
      </c>
      <c r="H949" s="302">
        <f t="shared" si="347"/>
        <v>0.18492538399741171</v>
      </c>
      <c r="I949" s="303"/>
      <c r="J949" s="302">
        <v>0.21809189756161371</v>
      </c>
      <c r="K949" s="302">
        <v>0.11289382843809763</v>
      </c>
      <c r="L949" s="302">
        <f t="shared" si="348"/>
        <v>0.33098572599971132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1.7072838772964445</v>
      </c>
      <c r="C950" s="302">
        <v>0.34105556788944785</v>
      </c>
      <c r="D950" s="302">
        <f t="shared" si="346"/>
        <v>2.0483394451858925</v>
      </c>
      <c r="E950" s="303"/>
      <c r="F950" s="302">
        <v>1.1103408291500965</v>
      </c>
      <c r="G950" s="302">
        <v>0.23289302055157191</v>
      </c>
      <c r="H950" s="302">
        <f t="shared" si="347"/>
        <v>1.3432338497016683</v>
      </c>
      <c r="I950" s="303"/>
      <c r="J950" s="302">
        <v>1.3008228366513226</v>
      </c>
      <c r="K950" s="302">
        <v>0.34931031999903944</v>
      </c>
      <c r="L950" s="302">
        <f t="shared" si="348"/>
        <v>1.6501331566503621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0.20601138152979764</v>
      </c>
      <c r="C951" s="302">
        <v>0.23106861719152597</v>
      </c>
      <c r="D951" s="302">
        <f t="shared" si="346"/>
        <v>0.43707999872132364</v>
      </c>
      <c r="E951" s="303"/>
      <c r="F951" s="302">
        <v>0.1130268731308877</v>
      </c>
      <c r="G951" s="302">
        <v>0.1430893948667436</v>
      </c>
      <c r="H951" s="302">
        <f t="shared" si="347"/>
        <v>0.25611626799763132</v>
      </c>
      <c r="I951" s="303"/>
      <c r="J951" s="302">
        <v>0.23506343814431882</v>
      </c>
      <c r="K951" s="302">
        <v>0.20253634577465987</v>
      </c>
      <c r="L951" s="302">
        <f t="shared" si="348"/>
        <v>0.43759978391897869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0.70564514500830644</v>
      </c>
      <c r="C952" s="302">
        <v>0.21506173603483261</v>
      </c>
      <c r="D952" s="302">
        <f t="shared" si="346"/>
        <v>0.92070688104313902</v>
      </c>
      <c r="E952" s="303"/>
      <c r="F952" s="302">
        <v>0.42646168811989044</v>
      </c>
      <c r="G952" s="302">
        <v>0.12498972277969014</v>
      </c>
      <c r="H952" s="302">
        <f t="shared" si="347"/>
        <v>0.55145141089958061</v>
      </c>
      <c r="I952" s="303"/>
      <c r="J952" s="302">
        <v>0.51711122637043649</v>
      </c>
      <c r="K952" s="302">
        <v>0.15096364497412809</v>
      </c>
      <c r="L952" s="302">
        <f t="shared" si="348"/>
        <v>0.66807487134456456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32.018999999674094</v>
      </c>
      <c r="C954" s="311">
        <f t="shared" ref="C954:D954" si="349">SUM(C944:C952)</f>
        <v>17.173999999802881</v>
      </c>
      <c r="D954" s="311">
        <f t="shared" si="349"/>
        <v>49.192999999476974</v>
      </c>
      <c r="E954" s="311"/>
      <c r="F954" s="311">
        <f t="shared" ref="F954:H954" si="350">SUM(F944:F952)</f>
        <v>26.455999999445709</v>
      </c>
      <c r="G954" s="311">
        <f t="shared" si="350"/>
        <v>13.785999999922778</v>
      </c>
      <c r="H954" s="311">
        <f t="shared" si="350"/>
        <v>40.241999999368488</v>
      </c>
      <c r="I954" s="311"/>
      <c r="J954" s="311">
        <f t="shared" ref="J954:L954" si="351">SUM(J944:J952)</f>
        <v>35.129999999932359</v>
      </c>
      <c r="K954" s="311">
        <f t="shared" si="351"/>
        <v>17.922999999733527</v>
      </c>
      <c r="L954" s="311">
        <f t="shared" si="351"/>
        <v>53.052999999665893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1.3369645111908082</v>
      </c>
      <c r="C961" s="302">
        <v>2.9420958917864883</v>
      </c>
      <c r="D961" s="302">
        <f>SUM(B961:C961)</f>
        <v>4.2790604029772963</v>
      </c>
      <c r="E961" s="303"/>
      <c r="F961" s="302">
        <v>1.7055903567153126</v>
      </c>
      <c r="G961" s="302">
        <v>3.1766948737242116</v>
      </c>
      <c r="H961" s="302">
        <f>SUM(F961:G961)</f>
        <v>4.8822852304395239</v>
      </c>
      <c r="I961" s="303"/>
      <c r="J961" s="302">
        <v>2.5611109775572372</v>
      </c>
      <c r="K961" s="302">
        <v>4.2253369591529069</v>
      </c>
      <c r="L961" s="302">
        <f>SUM(J961:K961)</f>
        <v>6.786447936710144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2.402109496233241</v>
      </c>
      <c r="C962" s="302">
        <v>6.9529177338248882</v>
      </c>
      <c r="D962" s="302">
        <f t="shared" ref="D962:D969" si="352">SUM(B962:C962)</f>
        <v>9.3550272300581288</v>
      </c>
      <c r="E962" s="303"/>
      <c r="F962" s="302">
        <v>3.2092137837169341</v>
      </c>
      <c r="G962" s="302">
        <v>7.7305093654598513</v>
      </c>
      <c r="H962" s="302">
        <f t="shared" ref="H962:H969" si="353">SUM(F962:G962)</f>
        <v>10.939723149176785</v>
      </c>
      <c r="I962" s="303"/>
      <c r="J962" s="302">
        <v>5.236406433428578</v>
      </c>
      <c r="K962" s="302">
        <v>10.97378708981395</v>
      </c>
      <c r="L962" s="302">
        <f t="shared" ref="L962:L969" si="354">SUM(J962:K962)</f>
        <v>16.210193523242527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2.234787168454373</v>
      </c>
      <c r="C963" s="302">
        <v>3.4364637276820558</v>
      </c>
      <c r="D963" s="302">
        <f t="shared" si="352"/>
        <v>5.6712508961364287</v>
      </c>
      <c r="E963" s="303"/>
      <c r="F963" s="302">
        <v>2.4550874115724275</v>
      </c>
      <c r="G963" s="302">
        <v>3.6951310199600513</v>
      </c>
      <c r="H963" s="302">
        <f t="shared" si="353"/>
        <v>6.1502184315324788</v>
      </c>
      <c r="I963" s="303"/>
      <c r="J963" s="302">
        <v>3.5185484210697169</v>
      </c>
      <c r="K963" s="302">
        <v>4.2248231676924828</v>
      </c>
      <c r="L963" s="302">
        <f t="shared" si="354"/>
        <v>7.7433715887621997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2.7887201576027909</v>
      </c>
      <c r="C964" s="302">
        <v>0.97341232809964773</v>
      </c>
      <c r="D964" s="302">
        <f t="shared" si="352"/>
        <v>3.7621324857024385</v>
      </c>
      <c r="E964" s="303"/>
      <c r="F964" s="302">
        <v>2.7081811038326555</v>
      </c>
      <c r="G964" s="302">
        <v>0.98621868305496074</v>
      </c>
      <c r="H964" s="302">
        <f t="shared" si="353"/>
        <v>3.6943997868876162</v>
      </c>
      <c r="I964" s="303"/>
      <c r="J964" s="302">
        <v>2.7897119255634832</v>
      </c>
      <c r="K964" s="302">
        <v>1.2454617788176472</v>
      </c>
      <c r="L964" s="302">
        <f t="shared" si="354"/>
        <v>4.0351737043811307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0.12904121142631741</v>
      </c>
      <c r="C965" s="302">
        <v>0.88867193298443226</v>
      </c>
      <c r="D965" s="302">
        <f t="shared" si="352"/>
        <v>1.0177131444107497</v>
      </c>
      <c r="E965" s="303"/>
      <c r="F965" s="302">
        <v>0.14005978607164229</v>
      </c>
      <c r="G965" s="302">
        <v>0.65179915062526639</v>
      </c>
      <c r="H965" s="302">
        <f t="shared" si="353"/>
        <v>0.79185893669690866</v>
      </c>
      <c r="I965" s="303"/>
      <c r="J965" s="302">
        <v>0.31410094845275821</v>
      </c>
      <c r="K965" s="302">
        <v>0.71485291721282829</v>
      </c>
      <c r="L965" s="302">
        <f t="shared" si="354"/>
        <v>1.0289538656655866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0.60136387745332609</v>
      </c>
      <c r="C966" s="302">
        <v>0.23221566437799848</v>
      </c>
      <c r="D966" s="302">
        <f t="shared" si="352"/>
        <v>0.83357954183132454</v>
      </c>
      <c r="E966" s="303"/>
      <c r="F966" s="302">
        <v>0.5640508910311236</v>
      </c>
      <c r="G966" s="302">
        <v>0.23519861080986557</v>
      </c>
      <c r="H966" s="302">
        <f t="shared" si="353"/>
        <v>0.7992495018409892</v>
      </c>
      <c r="I966" s="303"/>
      <c r="J966" s="302">
        <v>0.60165108451364402</v>
      </c>
      <c r="K966" s="302">
        <v>0.3728366251834041</v>
      </c>
      <c r="L966" s="302">
        <f t="shared" si="354"/>
        <v>0.97448770969704812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0.63980469363516312</v>
      </c>
      <c r="C967" s="302">
        <v>0.52255220228819554</v>
      </c>
      <c r="D967" s="302">
        <f t="shared" si="352"/>
        <v>1.1623568959233586</v>
      </c>
      <c r="E967" s="303"/>
      <c r="F967" s="302">
        <v>0.59326386641763995</v>
      </c>
      <c r="G967" s="302">
        <v>0.46679810752351458</v>
      </c>
      <c r="H967" s="302">
        <f t="shared" si="353"/>
        <v>1.0600619739411545</v>
      </c>
      <c r="I967" s="303"/>
      <c r="J967" s="302">
        <v>0.78457125517048054</v>
      </c>
      <c r="K967" s="302">
        <v>0.65801951544190929</v>
      </c>
      <c r="L967" s="302">
        <f t="shared" si="354"/>
        <v>1.4425907706123899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0.11245211328397971</v>
      </c>
      <c r="C968" s="302">
        <v>0.35659489477713896</v>
      </c>
      <c r="D968" s="302">
        <f t="shared" si="352"/>
        <v>0.46904700806111865</v>
      </c>
      <c r="E968" s="303"/>
      <c r="F968" s="302">
        <v>9.4331411770100973E-2</v>
      </c>
      <c r="G968" s="302">
        <v>0.29912074063100935</v>
      </c>
      <c r="H968" s="302">
        <f t="shared" si="353"/>
        <v>0.39345215240111031</v>
      </c>
      <c r="I968" s="303"/>
      <c r="J968" s="302">
        <v>0.17190876055364562</v>
      </c>
      <c r="K968" s="302">
        <v>0.32579541535492312</v>
      </c>
      <c r="L968" s="302">
        <f t="shared" si="354"/>
        <v>0.49770417590856875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1.5997567706781759</v>
      </c>
      <c r="C969" s="302">
        <v>2.0360756240493396</v>
      </c>
      <c r="D969" s="302">
        <f t="shared" si="352"/>
        <v>3.6358323947275153</v>
      </c>
      <c r="E969" s="303"/>
      <c r="F969" s="302">
        <v>1.2052213886755632</v>
      </c>
      <c r="G969" s="302">
        <v>1.6755294481327134</v>
      </c>
      <c r="H969" s="302">
        <f t="shared" si="353"/>
        <v>2.8807508368082768</v>
      </c>
      <c r="I969" s="303"/>
      <c r="J969" s="302">
        <v>1.0999901936731025</v>
      </c>
      <c r="K969" s="302">
        <v>1.7050865310095771</v>
      </c>
      <c r="L969" s="302">
        <f t="shared" si="354"/>
        <v>2.8050767246826798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11.844999999958176</v>
      </c>
      <c r="C971" s="311">
        <f t="shared" ref="C971:D971" si="355">SUM(C961:C969)</f>
        <v>18.340999999870185</v>
      </c>
      <c r="D971" s="311">
        <f t="shared" si="355"/>
        <v>30.185999999828354</v>
      </c>
      <c r="E971" s="311"/>
      <c r="F971" s="311">
        <f t="shared" ref="F971:H971" si="356">SUM(F961:F969)</f>
        <v>12.674999999803401</v>
      </c>
      <c r="G971" s="311">
        <f t="shared" si="356"/>
        <v>18.916999999921451</v>
      </c>
      <c r="H971" s="311">
        <f t="shared" si="356"/>
        <v>31.591999999724841</v>
      </c>
      <c r="I971" s="311"/>
      <c r="J971" s="311">
        <f t="shared" ref="J971:L971" si="357">SUM(J961:J969)</f>
        <v>17.077999999982644</v>
      </c>
      <c r="K971" s="311">
        <f t="shared" si="357"/>
        <v>24.445999999679625</v>
      </c>
      <c r="L971" s="311">
        <f t="shared" si="357"/>
        <v>41.523999999662273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0.3376035122726001</v>
      </c>
      <c r="C978" s="302">
        <v>0.34588263890367432</v>
      </c>
      <c r="D978" s="302">
        <f>SUM(B978:C978)</f>
        <v>0.68348615117627443</v>
      </c>
      <c r="E978" s="303"/>
      <c r="F978" s="302">
        <v>0.9273457009761843</v>
      </c>
      <c r="G978" s="302">
        <v>0.8089655683745709</v>
      </c>
      <c r="H978" s="302">
        <f>SUM(F978:G978)</f>
        <v>1.7363112693507552</v>
      </c>
      <c r="I978" s="303"/>
      <c r="J978" s="302">
        <v>1.3188683124108562</v>
      </c>
      <c r="K978" s="302">
        <v>0.85338627612287277</v>
      </c>
      <c r="L978" s="302">
        <f>SUM(J978:K978)</f>
        <v>2.172254588533729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2.2693066307622751</v>
      </c>
      <c r="C979" s="302">
        <v>1.2260803133861657</v>
      </c>
      <c r="D979" s="302">
        <f t="shared" ref="D979:D986" si="358">SUM(B979:C979)</f>
        <v>3.4953869441484411</v>
      </c>
      <c r="E979" s="303"/>
      <c r="F979" s="302">
        <v>6.2529749872699503</v>
      </c>
      <c r="G979" s="302">
        <v>3.3285052900795571</v>
      </c>
      <c r="H979" s="302">
        <f t="shared" ref="H979:H986" si="359">SUM(F979:G979)</f>
        <v>9.5814802773495078</v>
      </c>
      <c r="I979" s="303"/>
      <c r="J979" s="302">
        <v>9.2234217291485621</v>
      </c>
      <c r="K979" s="302">
        <v>3.8474019336876846</v>
      </c>
      <c r="L979" s="302">
        <f t="shared" ref="L979:L986" si="360">SUM(J979:K979)</f>
        <v>13.070823662836247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1.1415449129569502</v>
      </c>
      <c r="C980" s="302">
        <v>0.55982002494037308</v>
      </c>
      <c r="D980" s="302">
        <f t="shared" si="358"/>
        <v>1.7013649378973232</v>
      </c>
      <c r="E980" s="303"/>
      <c r="F980" s="302">
        <v>2.8471388976796481</v>
      </c>
      <c r="G980" s="302">
        <v>1.3701567526660396</v>
      </c>
      <c r="H980" s="302">
        <f t="shared" si="359"/>
        <v>4.2172956503456875</v>
      </c>
      <c r="I980" s="303"/>
      <c r="J980" s="302">
        <v>4.0511492931765627</v>
      </c>
      <c r="K980" s="302">
        <v>1.4410699707483503</v>
      </c>
      <c r="L980" s="302">
        <f t="shared" si="360"/>
        <v>5.4922192639249126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0.949410809803376</v>
      </c>
      <c r="C981" s="302">
        <v>0.20121837864505865</v>
      </c>
      <c r="D981" s="302">
        <f t="shared" si="358"/>
        <v>1.1506291884484345</v>
      </c>
      <c r="E981" s="303"/>
      <c r="F981" s="302">
        <v>1.9800144306698062</v>
      </c>
      <c r="G981" s="302">
        <v>0.46644122552285433</v>
      </c>
      <c r="H981" s="302">
        <f t="shared" si="359"/>
        <v>2.4464556561926605</v>
      </c>
      <c r="I981" s="303"/>
      <c r="J981" s="302">
        <v>1.7838612145936277</v>
      </c>
      <c r="K981" s="302">
        <v>0.48196376070059033</v>
      </c>
      <c r="L981" s="302">
        <f t="shared" si="360"/>
        <v>2.2658249752942181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4.4441840399146303E-2</v>
      </c>
      <c r="C982" s="302">
        <v>0.16219541066099546</v>
      </c>
      <c r="D982" s="302">
        <f t="shared" si="358"/>
        <v>0.20663725106014177</v>
      </c>
      <c r="E982" s="303"/>
      <c r="F982" s="302">
        <v>8.5660254999818192E-2</v>
      </c>
      <c r="G982" s="302">
        <v>0.26142524753944646</v>
      </c>
      <c r="H982" s="302">
        <f t="shared" si="359"/>
        <v>0.34708550253926462</v>
      </c>
      <c r="I982" s="303"/>
      <c r="J982" s="302">
        <v>6.3108388579714667E-2</v>
      </c>
      <c r="K982" s="302">
        <v>0.22791663778328944</v>
      </c>
      <c r="L982" s="302">
        <f t="shared" si="360"/>
        <v>0.29102502636300409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3.2970527224335808</v>
      </c>
      <c r="C983" s="302">
        <v>1.4045583246872719</v>
      </c>
      <c r="D983" s="302">
        <f t="shared" si="358"/>
        <v>4.7016110471208528</v>
      </c>
      <c r="E983" s="303"/>
      <c r="F983" s="302">
        <v>7.5161078589129655</v>
      </c>
      <c r="G983" s="302">
        <v>3.1847099725720871</v>
      </c>
      <c r="H983" s="302">
        <f t="shared" si="359"/>
        <v>10.700817831485052</v>
      </c>
      <c r="I983" s="303"/>
      <c r="J983" s="302">
        <v>10.094767222106432</v>
      </c>
      <c r="K983" s="302">
        <v>5.5587827160667844</v>
      </c>
      <c r="L983" s="302">
        <f t="shared" si="360"/>
        <v>15.653549938173217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0.11561010505725622</v>
      </c>
      <c r="C984" s="302">
        <v>5.1498164920183102E-2</v>
      </c>
      <c r="D984" s="302">
        <f t="shared" si="358"/>
        <v>0.16710826997743933</v>
      </c>
      <c r="E984" s="303"/>
      <c r="F984" s="302">
        <v>0.2388275787809549</v>
      </c>
      <c r="G984" s="302">
        <v>0.10916207527832296</v>
      </c>
      <c r="H984" s="302">
        <f t="shared" si="359"/>
        <v>0.34798965405927784</v>
      </c>
      <c r="I984" s="303"/>
      <c r="J984" s="302">
        <v>0.31871876015197859</v>
      </c>
      <c r="K984" s="302">
        <v>0.11757962153541043</v>
      </c>
      <c r="L984" s="302">
        <f t="shared" si="360"/>
        <v>0.43629838168738899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1.2568186028652171E-2</v>
      </c>
      <c r="C985" s="302">
        <v>7.2191226345568349E-2</v>
      </c>
      <c r="D985" s="302">
        <f t="shared" si="358"/>
        <v>8.4759412374220522E-2</v>
      </c>
      <c r="E985" s="303"/>
      <c r="F985" s="302">
        <v>2.1377874301706845E-2</v>
      </c>
      <c r="G985" s="302">
        <v>0.15459524241061148</v>
      </c>
      <c r="H985" s="302">
        <f t="shared" si="359"/>
        <v>0.17597311671231833</v>
      </c>
      <c r="I985" s="303"/>
      <c r="J985" s="302">
        <v>2.6260322148698223E-2</v>
      </c>
      <c r="K985" s="302">
        <v>0.14476747421649425</v>
      </c>
      <c r="L985" s="302">
        <f t="shared" si="360"/>
        <v>0.17102779636519247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0.13246128002882238</v>
      </c>
      <c r="C986" s="302">
        <v>0.2225555175055777</v>
      </c>
      <c r="D986" s="302">
        <f t="shared" si="358"/>
        <v>0.35501679753440007</v>
      </c>
      <c r="E986" s="303"/>
      <c r="F986" s="302">
        <v>0.23255241656916917</v>
      </c>
      <c r="G986" s="302">
        <v>0.41803862556186749</v>
      </c>
      <c r="H986" s="302">
        <f t="shared" si="359"/>
        <v>0.65059104213103669</v>
      </c>
      <c r="I986" s="303"/>
      <c r="J986" s="302">
        <v>0.20084475764315307</v>
      </c>
      <c r="K986" s="302">
        <v>0.41113160906679008</v>
      </c>
      <c r="L986" s="302">
        <f t="shared" si="360"/>
        <v>0.61197636670994315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8.2999999997426581</v>
      </c>
      <c r="C988" s="311">
        <f t="shared" ref="C988:D988" si="361">SUM(C978:C986)</f>
        <v>4.2459999999948685</v>
      </c>
      <c r="D988" s="311">
        <f t="shared" si="361"/>
        <v>12.545999999737527</v>
      </c>
      <c r="E988" s="311"/>
      <c r="F988" s="311">
        <f t="shared" ref="F988:H988" si="362">SUM(F978:F986)</f>
        <v>20.102000000160203</v>
      </c>
      <c r="G988" s="311">
        <f t="shared" si="362"/>
        <v>10.102000000005358</v>
      </c>
      <c r="H988" s="311">
        <f t="shared" si="362"/>
        <v>30.204000000165557</v>
      </c>
      <c r="I988" s="311"/>
      <c r="J988" s="311">
        <f t="shared" ref="J988:L988" si="363">SUM(J978:J986)</f>
        <v>27.08099999995958</v>
      </c>
      <c r="K988" s="311">
        <f t="shared" si="363"/>
        <v>13.083999999928267</v>
      </c>
      <c r="L988" s="311">
        <f t="shared" si="363"/>
        <v>40.164999999887854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0.65814551355339446</v>
      </c>
      <c r="C995" s="302">
        <v>5.0541078539440614</v>
      </c>
      <c r="D995" s="302">
        <f>SUM(B995:C995)</f>
        <v>5.712253367497456</v>
      </c>
      <c r="E995" s="303"/>
      <c r="F995" s="302">
        <v>0.74348806779831711</v>
      </c>
      <c r="G995" s="302">
        <v>4.7941495683774491</v>
      </c>
      <c r="H995" s="302">
        <f>SUM(F995:G995)</f>
        <v>5.5376376361757664</v>
      </c>
      <c r="I995" s="303"/>
      <c r="J995" s="302">
        <v>0.88093470474441093</v>
      </c>
      <c r="K995" s="302">
        <v>5.7899289751108718</v>
      </c>
      <c r="L995" s="302">
        <f>SUM(J995:K995)</f>
        <v>6.6708636798552829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0.62733325373521875</v>
      </c>
      <c r="C996" s="302">
        <v>3.5910110935188091</v>
      </c>
      <c r="D996" s="302">
        <f t="shared" ref="D996:D1003" si="364">SUM(B996:C996)</f>
        <v>4.2183443472540283</v>
      </c>
      <c r="E996" s="303"/>
      <c r="F996" s="302">
        <v>0.7068707235558197</v>
      </c>
      <c r="G996" s="302">
        <v>3.7504290555365292</v>
      </c>
      <c r="H996" s="302">
        <f t="shared" ref="H996:H1003" si="365">SUM(F996:G996)</f>
        <v>4.4572997790923488</v>
      </c>
      <c r="I996" s="303"/>
      <c r="J996" s="302">
        <v>0.87007748344368252</v>
      </c>
      <c r="K996" s="302">
        <v>4.9577500414437656</v>
      </c>
      <c r="L996" s="302">
        <f t="shared" ref="L996:L1003" si="366">SUM(J996:K996)</f>
        <v>5.8278275248874483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0.69449102087235703</v>
      </c>
      <c r="C997" s="302">
        <v>2.6050768409568574</v>
      </c>
      <c r="D997" s="302">
        <f t="shared" si="364"/>
        <v>3.2995678618292144</v>
      </c>
      <c r="E997" s="303"/>
      <c r="F997" s="302">
        <v>0.72335059783627398</v>
      </c>
      <c r="G997" s="302">
        <v>2.5291783371881396</v>
      </c>
      <c r="H997" s="302">
        <f t="shared" si="365"/>
        <v>3.2525289350244133</v>
      </c>
      <c r="I997" s="303"/>
      <c r="J997" s="302">
        <v>0.81173449544910725</v>
      </c>
      <c r="K997" s="302">
        <v>2.6655544857152562</v>
      </c>
      <c r="L997" s="302">
        <f t="shared" si="366"/>
        <v>3.4772889811643637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1.3839831274766519</v>
      </c>
      <c r="C998" s="302">
        <v>1.380667867304266</v>
      </c>
      <c r="D998" s="302">
        <f t="shared" si="364"/>
        <v>2.7646509947809177</v>
      </c>
      <c r="E998" s="303"/>
      <c r="F998" s="302">
        <v>1.3537806668159096</v>
      </c>
      <c r="G998" s="302">
        <v>1.2250352827020403</v>
      </c>
      <c r="H998" s="302">
        <f t="shared" si="365"/>
        <v>2.5788159495179501</v>
      </c>
      <c r="I998" s="303"/>
      <c r="J998" s="302">
        <v>1.2144122282592438</v>
      </c>
      <c r="K998" s="302">
        <v>1.6596420097679638</v>
      </c>
      <c r="L998" s="302">
        <f t="shared" si="366"/>
        <v>2.8740542380272078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0.1487115156334286</v>
      </c>
      <c r="C999" s="302">
        <v>2.7861825248072734</v>
      </c>
      <c r="D999" s="302">
        <f t="shared" si="364"/>
        <v>2.9348940404407018</v>
      </c>
      <c r="E999" s="303"/>
      <c r="F999" s="302">
        <v>0.18103319284991015</v>
      </c>
      <c r="G999" s="302">
        <v>1.856454111984587</v>
      </c>
      <c r="H999" s="302">
        <f t="shared" si="365"/>
        <v>2.0374873048344972</v>
      </c>
      <c r="I999" s="303"/>
      <c r="J999" s="302">
        <v>0.39677205309227964</v>
      </c>
      <c r="K999" s="302">
        <v>1.6581066622934815</v>
      </c>
      <c r="L999" s="302">
        <f t="shared" si="366"/>
        <v>2.0548787153857613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0.16848461081807156</v>
      </c>
      <c r="C1000" s="302">
        <v>0.62113965102642354</v>
      </c>
      <c r="D1000" s="302">
        <f t="shared" si="364"/>
        <v>0.78962426184449508</v>
      </c>
      <c r="E1000" s="303"/>
      <c r="F1000" s="302">
        <v>0.17707073253588718</v>
      </c>
      <c r="G1000" s="302">
        <v>0.60799036376321136</v>
      </c>
      <c r="H1000" s="302">
        <f t="shared" si="365"/>
        <v>0.78506109629909848</v>
      </c>
      <c r="I1000" s="303"/>
      <c r="J1000" s="302">
        <v>0.18164905810787746</v>
      </c>
      <c r="K1000" s="302">
        <v>0.90803624675731287</v>
      </c>
      <c r="L1000" s="302">
        <f t="shared" si="366"/>
        <v>1.0896853048651902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1.0281430358239452</v>
      </c>
      <c r="C1001" s="302">
        <v>1.2610843752926733</v>
      </c>
      <c r="D1001" s="302">
        <f t="shared" si="364"/>
        <v>2.2892274111166184</v>
      </c>
      <c r="E1001" s="303"/>
      <c r="F1001" s="302">
        <v>1.0042473848231002</v>
      </c>
      <c r="G1001" s="302">
        <v>1.076885166275495</v>
      </c>
      <c r="H1001" s="302">
        <f t="shared" si="365"/>
        <v>2.0811325510985954</v>
      </c>
      <c r="I1001" s="303"/>
      <c r="J1001" s="302">
        <v>1.1997049072179553</v>
      </c>
      <c r="K1001" s="302">
        <v>1.0805198446928448</v>
      </c>
      <c r="L1001" s="302">
        <f t="shared" si="366"/>
        <v>2.2802247519107999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0.1987599427240557</v>
      </c>
      <c r="C1002" s="302">
        <v>2.5960418284145845</v>
      </c>
      <c r="D1002" s="302">
        <f t="shared" si="364"/>
        <v>2.7948017711386401</v>
      </c>
      <c r="E1002" s="303"/>
      <c r="F1002" s="302">
        <v>0.14481849445160908</v>
      </c>
      <c r="G1002" s="302">
        <v>2.5520351307961775</v>
      </c>
      <c r="H1002" s="302">
        <f t="shared" si="365"/>
        <v>2.6968536252477864</v>
      </c>
      <c r="I1002" s="303"/>
      <c r="J1002" s="302">
        <v>0.27463299387052126</v>
      </c>
      <c r="K1002" s="302">
        <v>2.3934199645267462</v>
      </c>
      <c r="L1002" s="302">
        <f t="shared" si="366"/>
        <v>2.6680529583972676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0.18994797937524927</v>
      </c>
      <c r="C1003" s="302">
        <v>0.62668796478460609</v>
      </c>
      <c r="D1003" s="302">
        <f t="shared" si="364"/>
        <v>0.81663594415985541</v>
      </c>
      <c r="E1003" s="303"/>
      <c r="F1003" s="302">
        <v>0.17334013934956963</v>
      </c>
      <c r="G1003" s="302">
        <v>0.49384298338600363</v>
      </c>
      <c r="H1003" s="302">
        <f t="shared" si="365"/>
        <v>0.66718312273557323</v>
      </c>
      <c r="I1003" s="303"/>
      <c r="J1003" s="302">
        <v>0.16108207580578446</v>
      </c>
      <c r="K1003" s="302">
        <v>0.54504176972202167</v>
      </c>
      <c r="L1003" s="302">
        <f t="shared" si="366"/>
        <v>0.70612384552780616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5.0980000000123731</v>
      </c>
      <c r="C1005" s="311">
        <f t="shared" ref="C1005:D1005" si="367">SUM(C995:C1003)</f>
        <v>20.522000000049552</v>
      </c>
      <c r="D1005" s="311">
        <f t="shared" si="367"/>
        <v>25.620000000061932</v>
      </c>
      <c r="E1005" s="311"/>
      <c r="F1005" s="311">
        <f t="shared" ref="F1005:H1005" si="368">SUM(F995:F1003)</f>
        <v>5.2080000000163968</v>
      </c>
      <c r="G1005" s="311">
        <f t="shared" si="368"/>
        <v>18.886000000009631</v>
      </c>
      <c r="H1005" s="311">
        <f t="shared" si="368"/>
        <v>24.094000000026028</v>
      </c>
      <c r="I1005" s="311"/>
      <c r="J1005" s="311">
        <f t="shared" ref="J1005:L1005" si="369">SUM(J995:J1003)</f>
        <v>5.990999999990863</v>
      </c>
      <c r="K1005" s="311">
        <f t="shared" si="369"/>
        <v>21.658000000030267</v>
      </c>
      <c r="L1005" s="311">
        <f t="shared" si="369"/>
        <v>27.649000000021132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5.0586047027591468</v>
      </c>
      <c r="C1012" s="302">
        <v>9.7340582928760711</v>
      </c>
      <c r="D1012" s="302">
        <f>SUM(B1012:C1012)</f>
        <v>14.792662995635219</v>
      </c>
      <c r="E1012" s="303"/>
      <c r="F1012" s="302">
        <v>4.8747405126165306</v>
      </c>
      <c r="G1012" s="302">
        <v>9.0536339125049743</v>
      </c>
      <c r="H1012" s="302">
        <f>SUM(F1012:G1012)</f>
        <v>13.928374425121504</v>
      </c>
      <c r="I1012" s="303"/>
      <c r="J1012" s="302">
        <v>6.7961309582176543</v>
      </c>
      <c r="K1012" s="302">
        <v>10.673538976708997</v>
      </c>
      <c r="L1012" s="302">
        <f>SUM(J1012:K1012)</f>
        <v>17.46966993492665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5.2696871336376079</v>
      </c>
      <c r="C1013" s="302">
        <v>9.4383293737000944</v>
      </c>
      <c r="D1013" s="302">
        <f t="shared" ref="D1013:D1020" si="370">SUM(B1013:C1013)</f>
        <v>14.708016507337703</v>
      </c>
      <c r="E1013" s="303"/>
      <c r="F1013" s="302">
        <v>5.5124015702491755</v>
      </c>
      <c r="G1013" s="302">
        <v>9.6601939716910792</v>
      </c>
      <c r="H1013" s="302">
        <f t="shared" ref="H1013:H1020" si="371">SUM(F1013:G1013)</f>
        <v>15.172595541940254</v>
      </c>
      <c r="I1013" s="303"/>
      <c r="J1013" s="302">
        <v>7.0063211961563434</v>
      </c>
      <c r="K1013" s="302">
        <v>12.800024724656854</v>
      </c>
      <c r="L1013" s="302">
        <f t="shared" ref="L1013:L1020" si="372">SUM(J1013:K1013)</f>
        <v>19.806345920813197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9.1010089813416748</v>
      </c>
      <c r="C1014" s="302">
        <v>14.590545966644216</v>
      </c>
      <c r="D1014" s="302">
        <f t="shared" si="370"/>
        <v>23.691554947985892</v>
      </c>
      <c r="E1014" s="303"/>
      <c r="F1014" s="302">
        <v>9.0322969369724504</v>
      </c>
      <c r="G1014" s="302">
        <v>13.056812334734214</v>
      </c>
      <c r="H1014" s="302">
        <f t="shared" si="371"/>
        <v>22.089109271706665</v>
      </c>
      <c r="I1014" s="303"/>
      <c r="J1014" s="302">
        <v>10.262487995428332</v>
      </c>
      <c r="K1014" s="302">
        <v>13.360666438063411</v>
      </c>
      <c r="L1014" s="302">
        <f t="shared" si="372"/>
        <v>23.623154433491742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8.3495479690985714</v>
      </c>
      <c r="C1015" s="302">
        <v>4.4010348497051899</v>
      </c>
      <c r="D1015" s="302">
        <f t="shared" si="370"/>
        <v>12.75058281880376</v>
      </c>
      <c r="E1015" s="303"/>
      <c r="F1015" s="302">
        <v>6.8251002714361491</v>
      </c>
      <c r="G1015" s="302">
        <v>3.915901520251579</v>
      </c>
      <c r="H1015" s="302">
        <f t="shared" si="371"/>
        <v>10.741001791687728</v>
      </c>
      <c r="I1015" s="303"/>
      <c r="J1015" s="302">
        <v>5.9624799433816547</v>
      </c>
      <c r="K1015" s="302">
        <v>4.8854772329620779</v>
      </c>
      <c r="L1015" s="302">
        <f t="shared" si="372"/>
        <v>10.847957176343733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0.93304253119574221</v>
      </c>
      <c r="C1016" s="302">
        <v>4.5208204254477167</v>
      </c>
      <c r="D1016" s="302">
        <f t="shared" si="370"/>
        <v>5.4538629566434587</v>
      </c>
      <c r="E1016" s="303"/>
      <c r="F1016" s="302">
        <v>0.98388425962204296</v>
      </c>
      <c r="G1016" s="302">
        <v>2.8589593884319187</v>
      </c>
      <c r="H1016" s="302">
        <f t="shared" si="371"/>
        <v>3.8428436480539618</v>
      </c>
      <c r="I1016" s="303"/>
      <c r="J1016" s="302">
        <v>1.8625047167010622</v>
      </c>
      <c r="K1016" s="302">
        <v>2.6977699573677558</v>
      </c>
      <c r="L1016" s="302">
        <f t="shared" si="372"/>
        <v>4.5602746740688183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5.5842552749674175</v>
      </c>
      <c r="C1017" s="302">
        <v>2.6619898492861642</v>
      </c>
      <c r="D1017" s="302">
        <f t="shared" si="370"/>
        <v>8.2462451242535817</v>
      </c>
      <c r="E1017" s="303"/>
      <c r="F1017" s="302">
        <v>4.8865980843140093</v>
      </c>
      <c r="G1017" s="302">
        <v>2.9237302200405848</v>
      </c>
      <c r="H1017" s="302">
        <f t="shared" si="371"/>
        <v>7.8103283043545941</v>
      </c>
      <c r="I1017" s="303"/>
      <c r="J1017" s="302">
        <v>5.908827242858278</v>
      </c>
      <c r="K1017" s="302">
        <v>3.8024365110066238</v>
      </c>
      <c r="L1017" s="302">
        <f t="shared" si="372"/>
        <v>9.7112637538649018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3.0504692102752697</v>
      </c>
      <c r="C1018" s="302">
        <v>4.1781664800048564</v>
      </c>
      <c r="D1018" s="302">
        <f t="shared" si="370"/>
        <v>7.2286356902801261</v>
      </c>
      <c r="E1018" s="303"/>
      <c r="F1018" s="302">
        <v>2.5178671822834588</v>
      </c>
      <c r="G1018" s="302">
        <v>3.4258115810886065</v>
      </c>
      <c r="H1018" s="302">
        <f t="shared" si="371"/>
        <v>5.9436787633720654</v>
      </c>
      <c r="I1018" s="303"/>
      <c r="J1018" s="302">
        <v>3.3701014695227807</v>
      </c>
      <c r="K1018" s="302">
        <v>4.531442206908646</v>
      </c>
      <c r="L1018" s="302">
        <f t="shared" si="372"/>
        <v>7.9015436764314266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0.80534661519196671</v>
      </c>
      <c r="C1019" s="302">
        <v>3.2812725803823866</v>
      </c>
      <c r="D1019" s="302">
        <f t="shared" si="370"/>
        <v>4.0866191955743529</v>
      </c>
      <c r="E1019" s="303"/>
      <c r="F1019" s="302">
        <v>0.52325506953136036</v>
      </c>
      <c r="G1019" s="302">
        <v>2.927392475990648</v>
      </c>
      <c r="H1019" s="302">
        <f t="shared" si="371"/>
        <v>3.4506475455220085</v>
      </c>
      <c r="I1019" s="303"/>
      <c r="J1019" s="302">
        <v>0.83710681946602972</v>
      </c>
      <c r="K1019" s="302">
        <v>3.115355861905301</v>
      </c>
      <c r="L1019" s="302">
        <f t="shared" si="372"/>
        <v>3.9524626813713306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11.580037581792658</v>
      </c>
      <c r="C1020" s="302">
        <v>26.797782182617453</v>
      </c>
      <c r="D1020" s="302">
        <f t="shared" si="370"/>
        <v>38.377819764410113</v>
      </c>
      <c r="E1020" s="303"/>
      <c r="F1020" s="302">
        <v>9.5798561131092637</v>
      </c>
      <c r="G1020" s="302">
        <v>21.92156459553059</v>
      </c>
      <c r="H1020" s="302">
        <f t="shared" si="371"/>
        <v>31.501420708639856</v>
      </c>
      <c r="I1020" s="303"/>
      <c r="J1020" s="302">
        <v>9.7550396582192036</v>
      </c>
      <c r="K1020" s="302">
        <v>24.026288091226874</v>
      </c>
      <c r="L1020" s="302">
        <f t="shared" si="372"/>
        <v>33.781327749446078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49.732000000260051</v>
      </c>
      <c r="C1022" s="311">
        <f t="shared" ref="C1022:D1022" si="373">SUM(C1012:C1020)</f>
        <v>79.604000000664143</v>
      </c>
      <c r="D1022" s="311">
        <f t="shared" si="373"/>
        <v>129.3360000009242</v>
      </c>
      <c r="E1022" s="311"/>
      <c r="F1022" s="311">
        <f t="shared" ref="F1022:H1022" si="374">SUM(F1012:F1020)</f>
        <v>44.736000000134446</v>
      </c>
      <c r="G1022" s="311">
        <f t="shared" si="374"/>
        <v>69.744000000264208</v>
      </c>
      <c r="H1022" s="311">
        <f t="shared" si="374"/>
        <v>114.48000000039863</v>
      </c>
      <c r="I1022" s="311"/>
      <c r="J1022" s="311">
        <f t="shared" ref="J1022:L1022" si="375">SUM(J1012:J1020)</f>
        <v>51.760999999951338</v>
      </c>
      <c r="K1022" s="311">
        <f t="shared" si="375"/>
        <v>79.893000000806538</v>
      </c>
      <c r="L1022" s="311">
        <f t="shared" si="375"/>
        <v>131.65400000075789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0.26129578197898207</v>
      </c>
      <c r="C1029" s="302">
        <v>1.1808289945827024</v>
      </c>
      <c r="D1029" s="302">
        <f>SUM(B1029:C1029)</f>
        <v>1.4421247765616845</v>
      </c>
      <c r="E1029" s="303"/>
      <c r="F1029" s="302">
        <v>0.59440116384884267</v>
      </c>
      <c r="G1029" s="302">
        <v>1.9668151713767459</v>
      </c>
      <c r="H1029" s="302">
        <f>SUM(F1029:G1029)</f>
        <v>2.5612163352255886</v>
      </c>
      <c r="I1029" s="303"/>
      <c r="J1029" s="302">
        <v>0.7334277402008671</v>
      </c>
      <c r="K1029" s="302">
        <v>2.3297192389077295</v>
      </c>
      <c r="L1029" s="302">
        <f>SUM(J1029:K1029)</f>
        <v>3.0631469791085966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0.13110819420689812</v>
      </c>
      <c r="C1030" s="302">
        <v>0.66656250537273942</v>
      </c>
      <c r="D1030" s="302">
        <f t="shared" ref="D1030:D1037" si="376">SUM(B1030:C1030)</f>
        <v>0.79767069957963754</v>
      </c>
      <c r="E1030" s="303"/>
      <c r="F1030" s="302">
        <v>0.29211806207632934</v>
      </c>
      <c r="G1030" s="302">
        <v>1.2273081695650703</v>
      </c>
      <c r="H1030" s="302">
        <f t="shared" ref="H1030:H1037" si="377">SUM(F1030:G1030)</f>
        <v>1.5194262316413996</v>
      </c>
      <c r="I1030" s="303"/>
      <c r="J1030" s="302">
        <v>0.39324078967288412</v>
      </c>
      <c r="K1030" s="302">
        <v>1.7045345857012044</v>
      </c>
      <c r="L1030" s="302">
        <f t="shared" ref="L1030:L1037" si="378">SUM(J1030:K1030)</f>
        <v>2.0977753753740886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0.16826468777752632</v>
      </c>
      <c r="C1031" s="302">
        <v>0.58432066622084822</v>
      </c>
      <c r="D1031" s="302">
        <f t="shared" si="376"/>
        <v>0.75258535399837456</v>
      </c>
      <c r="E1031" s="303"/>
      <c r="F1031" s="302">
        <v>0.32175811253646158</v>
      </c>
      <c r="G1031" s="302">
        <v>0.99410491833265568</v>
      </c>
      <c r="H1031" s="302">
        <f t="shared" si="377"/>
        <v>1.3158630308691173</v>
      </c>
      <c r="I1031" s="303"/>
      <c r="J1031" s="302">
        <v>0.40918632332172966</v>
      </c>
      <c r="K1031" s="302">
        <v>1.0618335699395294</v>
      </c>
      <c r="L1031" s="302">
        <f t="shared" si="378"/>
        <v>1.471019893261259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0.58906077723064432</v>
      </c>
      <c r="C1032" s="302">
        <v>0.79574883997846968</v>
      </c>
      <c r="D1032" s="302">
        <f t="shared" si="376"/>
        <v>1.384809617209114</v>
      </c>
      <c r="E1032" s="303"/>
      <c r="F1032" s="302">
        <v>0.96594690192677257</v>
      </c>
      <c r="G1032" s="302">
        <v>1.4286610867970773</v>
      </c>
      <c r="H1032" s="302">
        <f t="shared" si="377"/>
        <v>2.3946079887238501</v>
      </c>
      <c r="I1032" s="303"/>
      <c r="J1032" s="302">
        <v>0.94615583353648136</v>
      </c>
      <c r="K1032" s="302">
        <v>1.5768125032823703</v>
      </c>
      <c r="L1032" s="302">
        <f t="shared" si="378"/>
        <v>2.5229683368188516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2.1076489245363077E-2</v>
      </c>
      <c r="C1033" s="302">
        <v>0.36890848599738174</v>
      </c>
      <c r="D1033" s="302">
        <f t="shared" si="376"/>
        <v>0.38998497524274484</v>
      </c>
      <c r="E1033" s="303"/>
      <c r="F1033" s="302">
        <v>4.8825512634081455E-2</v>
      </c>
      <c r="G1033" s="302">
        <v>0.44432917698412183</v>
      </c>
      <c r="H1033" s="302">
        <f t="shared" si="377"/>
        <v>0.4931546896182033</v>
      </c>
      <c r="I1033" s="303"/>
      <c r="J1033" s="302">
        <v>0.11851562934777221</v>
      </c>
      <c r="K1033" s="302">
        <v>0.56711827448162788</v>
      </c>
      <c r="L1033" s="302">
        <f t="shared" si="378"/>
        <v>0.68563390382940015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1.9403620941653026</v>
      </c>
      <c r="C1034" s="302">
        <v>0.58542996528042512</v>
      </c>
      <c r="D1034" s="302">
        <f t="shared" si="376"/>
        <v>2.5257920594457275</v>
      </c>
      <c r="E1034" s="303"/>
      <c r="F1034" s="302">
        <v>3.1538031341379393</v>
      </c>
      <c r="G1034" s="302">
        <v>1.0335348943832356</v>
      </c>
      <c r="H1034" s="302">
        <f t="shared" si="377"/>
        <v>4.1873380285211752</v>
      </c>
      <c r="I1034" s="303"/>
      <c r="J1034" s="302">
        <v>3.392855730265016</v>
      </c>
      <c r="K1034" s="302">
        <v>1.3411135754303698</v>
      </c>
      <c r="L1034" s="302">
        <f t="shared" si="378"/>
        <v>4.7339693056953855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0.210005635688746</v>
      </c>
      <c r="C1035" s="302">
        <v>0.46840529058979063</v>
      </c>
      <c r="D1035" s="302">
        <f t="shared" si="376"/>
        <v>0.67841092627853661</v>
      </c>
      <c r="E1035" s="303"/>
      <c r="F1035" s="302">
        <v>0.32196032348897413</v>
      </c>
      <c r="G1035" s="302">
        <v>0.70827228958642929</v>
      </c>
      <c r="H1035" s="302">
        <f t="shared" si="377"/>
        <v>1.0302326130754034</v>
      </c>
      <c r="I1035" s="303"/>
      <c r="J1035" s="302">
        <v>0.43381589802195697</v>
      </c>
      <c r="K1035" s="302">
        <v>0.94133622149087626</v>
      </c>
      <c r="L1035" s="302">
        <f t="shared" si="378"/>
        <v>1.3751521195128333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9.684231088031045E-2</v>
      </c>
      <c r="C1036" s="302">
        <v>2.4617634782204485</v>
      </c>
      <c r="D1036" s="302">
        <f t="shared" si="376"/>
        <v>2.558605789100759</v>
      </c>
      <c r="E1036" s="303"/>
      <c r="F1036" s="302">
        <v>0.14428715507383527</v>
      </c>
      <c r="G1036" s="302">
        <v>3.5383151513007243</v>
      </c>
      <c r="H1036" s="302">
        <f t="shared" si="377"/>
        <v>3.6826023063745597</v>
      </c>
      <c r="I1036" s="303"/>
      <c r="J1036" s="302">
        <v>0.29001322971073529</v>
      </c>
      <c r="K1036" s="302">
        <v>4.3276682743696488</v>
      </c>
      <c r="L1036" s="302">
        <f t="shared" si="378"/>
        <v>4.6176815040803838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0.1879840288637826</v>
      </c>
      <c r="C1037" s="302">
        <v>2.5790317738472175</v>
      </c>
      <c r="D1037" s="302">
        <f t="shared" si="376"/>
        <v>2.7670158027110001</v>
      </c>
      <c r="E1037" s="303"/>
      <c r="F1037" s="302">
        <v>0.27989963425610209</v>
      </c>
      <c r="G1037" s="302">
        <v>3.2196591417302569</v>
      </c>
      <c r="H1037" s="302">
        <f t="shared" si="377"/>
        <v>3.4995587759863591</v>
      </c>
      <c r="I1037" s="303"/>
      <c r="J1037" s="302">
        <v>0.27878882593357845</v>
      </c>
      <c r="K1037" s="302">
        <v>2.8428637566656159</v>
      </c>
      <c r="L1037" s="302">
        <f t="shared" si="378"/>
        <v>3.1216525825991943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3.6060000000375556</v>
      </c>
      <c r="C1039" s="311">
        <f t="shared" ref="C1039:D1039" si="379">SUM(C1029:C1037)</f>
        <v>9.6910000000900229</v>
      </c>
      <c r="D1039" s="311">
        <f t="shared" si="379"/>
        <v>13.297000000127579</v>
      </c>
      <c r="E1039" s="311"/>
      <c r="F1039" s="311">
        <f t="shared" ref="F1039:H1039" si="380">SUM(F1029:F1037)</f>
        <v>6.1229999999793376</v>
      </c>
      <c r="G1039" s="311">
        <f t="shared" si="380"/>
        <v>14.561000000056318</v>
      </c>
      <c r="H1039" s="311">
        <f t="shared" si="380"/>
        <v>20.684000000035656</v>
      </c>
      <c r="I1039" s="311"/>
      <c r="J1039" s="311">
        <f t="shared" ref="J1039:L1039" si="381">SUM(J1029:J1037)</f>
        <v>6.996000000011021</v>
      </c>
      <c r="K1039" s="311">
        <f t="shared" si="381"/>
        <v>16.69300000026897</v>
      </c>
      <c r="L1039" s="311">
        <f t="shared" si="381"/>
        <v>23.689000000279993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0.56548226893111653</v>
      </c>
      <c r="C1046" s="302">
        <v>2.1899261225835738</v>
      </c>
      <c r="D1046" s="302">
        <f>SUM(B1046:C1046)</f>
        <v>2.7554083915146901</v>
      </c>
      <c r="E1046" s="303"/>
      <c r="F1046" s="302">
        <v>0.69487475162499879</v>
      </c>
      <c r="G1046" s="302">
        <v>2.5640628937344436</v>
      </c>
      <c r="H1046" s="302">
        <f>SUM(F1046:G1046)</f>
        <v>3.2589376453594423</v>
      </c>
      <c r="I1046" s="303"/>
      <c r="J1046" s="302">
        <v>0.88268249283613232</v>
      </c>
      <c r="K1046" s="302">
        <v>2.999370287819354</v>
      </c>
      <c r="L1046" s="302">
        <f>SUM(J1046:K1046)</f>
        <v>3.8820527806554863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0.63443693743824514</v>
      </c>
      <c r="C1047" s="302">
        <v>2.0456214187726149</v>
      </c>
      <c r="D1047" s="302">
        <f t="shared" ref="D1047:D1054" si="382">SUM(B1047:C1047)</f>
        <v>2.6800583562108602</v>
      </c>
      <c r="E1047" s="303"/>
      <c r="F1047" s="302">
        <v>0.86717440222051412</v>
      </c>
      <c r="G1047" s="302">
        <v>2.6242108408503366</v>
      </c>
      <c r="H1047" s="302">
        <f t="shared" ref="H1047:H1054" si="383">SUM(F1047:G1047)</f>
        <v>3.4913852430708507</v>
      </c>
      <c r="I1047" s="303"/>
      <c r="J1047" s="302">
        <v>1.1420768541428439</v>
      </c>
      <c r="K1047" s="302">
        <v>3.3501161860264621</v>
      </c>
      <c r="L1047" s="302">
        <f t="shared" ref="L1047:L1054" si="384">SUM(J1047:K1047)</f>
        <v>4.4921930401693064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0.96570499330480142</v>
      </c>
      <c r="C1048" s="302">
        <v>3.1243937466664509</v>
      </c>
      <c r="D1048" s="302">
        <f t="shared" si="382"/>
        <v>4.0900987399712525</v>
      </c>
      <c r="E1048" s="303"/>
      <c r="F1048" s="302">
        <v>1.2065641504362672</v>
      </c>
      <c r="G1048" s="302">
        <v>3.5805925245394947</v>
      </c>
      <c r="H1048" s="302">
        <f t="shared" si="383"/>
        <v>4.7871566749757619</v>
      </c>
      <c r="I1048" s="303"/>
      <c r="J1048" s="302">
        <v>1.3999031843483896</v>
      </c>
      <c r="K1048" s="302">
        <v>3.6717931179273626</v>
      </c>
      <c r="L1048" s="302">
        <f t="shared" si="384"/>
        <v>5.0716963022757522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1.2096770659758067</v>
      </c>
      <c r="C1049" s="302">
        <v>1.0048149402166371</v>
      </c>
      <c r="D1049" s="302">
        <f t="shared" si="382"/>
        <v>2.2144920061924438</v>
      </c>
      <c r="E1049" s="303"/>
      <c r="F1049" s="302">
        <v>1.2170815505184358</v>
      </c>
      <c r="G1049" s="302">
        <v>1.1182552499619134</v>
      </c>
      <c r="H1049" s="302">
        <f t="shared" si="383"/>
        <v>2.3353368004803494</v>
      </c>
      <c r="I1049" s="303"/>
      <c r="J1049" s="302">
        <v>1.0976470795226578</v>
      </c>
      <c r="K1049" s="302">
        <v>1.512597790335348</v>
      </c>
      <c r="L1049" s="302">
        <f t="shared" si="384"/>
        <v>2.6102448698580059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7.3378869557150839E-2</v>
      </c>
      <c r="C1050" s="302">
        <v>0.96744868191764211</v>
      </c>
      <c r="D1050" s="302">
        <f t="shared" si="382"/>
        <v>1.0408275514747929</v>
      </c>
      <c r="E1050" s="303"/>
      <c r="F1050" s="302">
        <v>8.6368278275379226E-2</v>
      </c>
      <c r="G1050" s="302">
        <v>0.75667681463851355</v>
      </c>
      <c r="H1050" s="302">
        <f t="shared" si="383"/>
        <v>0.84304509291389274</v>
      </c>
      <c r="I1050" s="303"/>
      <c r="J1050" s="302">
        <v>0.14264036461358137</v>
      </c>
      <c r="K1050" s="302">
        <v>0.66452348970041464</v>
      </c>
      <c r="L1050" s="302">
        <f t="shared" si="384"/>
        <v>0.80716385431399607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0.77204730680018419</v>
      </c>
      <c r="C1051" s="302">
        <v>0.54092438044635482</v>
      </c>
      <c r="D1051" s="302">
        <f t="shared" si="382"/>
        <v>1.3129716872465389</v>
      </c>
      <c r="E1051" s="303"/>
      <c r="F1051" s="302">
        <v>0.82020748320058867</v>
      </c>
      <c r="G1051" s="302">
        <v>0.6647975059756952</v>
      </c>
      <c r="H1051" s="302">
        <f t="shared" si="383"/>
        <v>1.485004989176284</v>
      </c>
      <c r="I1051" s="303"/>
      <c r="J1051" s="302">
        <v>1.0364706168295925</v>
      </c>
      <c r="K1051" s="302">
        <v>0.87754979976835223</v>
      </c>
      <c r="L1051" s="302">
        <f t="shared" si="384"/>
        <v>1.9140204165979449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0.42168539244547981</v>
      </c>
      <c r="C1052" s="302">
        <v>0.90521642727278728</v>
      </c>
      <c r="D1052" s="302">
        <f t="shared" si="382"/>
        <v>1.3269018197182672</v>
      </c>
      <c r="E1052" s="303"/>
      <c r="F1052" s="302">
        <v>0.44299617265847802</v>
      </c>
      <c r="G1052" s="302">
        <v>0.92471499019468639</v>
      </c>
      <c r="H1052" s="302">
        <f t="shared" si="383"/>
        <v>1.3677111628531644</v>
      </c>
      <c r="I1052" s="303"/>
      <c r="J1052" s="302">
        <v>0.60466105650882884</v>
      </c>
      <c r="K1052" s="302">
        <v>1.2620122978848769</v>
      </c>
      <c r="L1052" s="302">
        <f t="shared" si="384"/>
        <v>1.8666733543937057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0.11962640824913748</v>
      </c>
      <c r="C1053" s="302">
        <v>0.70725259281915298</v>
      </c>
      <c r="D1053" s="302">
        <f t="shared" si="382"/>
        <v>0.82687900106829049</v>
      </c>
      <c r="E1053" s="303"/>
      <c r="F1053" s="302">
        <v>9.7935100357381399E-2</v>
      </c>
      <c r="G1053" s="302">
        <v>0.70220993554457256</v>
      </c>
      <c r="H1053" s="302">
        <f t="shared" si="383"/>
        <v>0.80014503590195396</v>
      </c>
      <c r="I1053" s="303"/>
      <c r="J1053" s="302">
        <v>0.16089269074884749</v>
      </c>
      <c r="K1053" s="302">
        <v>0.70121481348218728</v>
      </c>
      <c r="L1053" s="302">
        <f t="shared" si="384"/>
        <v>0.86210750423103477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1.9469607573400505</v>
      </c>
      <c r="C1054" s="302">
        <v>5.8824016894576276</v>
      </c>
      <c r="D1054" s="302">
        <f t="shared" si="382"/>
        <v>7.8293624467976777</v>
      </c>
      <c r="E1054" s="303"/>
      <c r="F1054" s="302">
        <v>1.7787981107591095</v>
      </c>
      <c r="G1054" s="302">
        <v>5.5044792446354558</v>
      </c>
      <c r="H1054" s="302">
        <f t="shared" si="383"/>
        <v>7.2832773553945653</v>
      </c>
      <c r="I1054" s="303"/>
      <c r="J1054" s="302">
        <v>1.9110256604402061</v>
      </c>
      <c r="K1054" s="302">
        <v>6.0948222172683613</v>
      </c>
      <c r="L1054" s="302">
        <f t="shared" si="384"/>
        <v>8.0058478777085682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6.7090000000419732</v>
      </c>
      <c r="C1056" s="311">
        <f t="shared" ref="C1056:D1056" si="385">SUM(C1046:C1054)</f>
        <v>17.36800000015284</v>
      </c>
      <c r="D1056" s="311">
        <f t="shared" si="385"/>
        <v>24.077000000194815</v>
      </c>
      <c r="E1056" s="311"/>
      <c r="F1056" s="311">
        <f t="shared" ref="F1056:H1056" si="386">SUM(F1046:F1054)</f>
        <v>7.2120000000511526</v>
      </c>
      <c r="G1056" s="311">
        <f t="shared" si="386"/>
        <v>18.440000000075113</v>
      </c>
      <c r="H1056" s="311">
        <f t="shared" si="386"/>
        <v>25.652000000126264</v>
      </c>
      <c r="I1056" s="311"/>
      <c r="J1056" s="311">
        <f t="shared" ref="J1056:L1056" si="387">SUM(J1046:J1054)</f>
        <v>8.3779999999910792</v>
      </c>
      <c r="K1056" s="311">
        <f t="shared" si="387"/>
        <v>21.134000000212719</v>
      </c>
      <c r="L1056" s="311">
        <f t="shared" si="387"/>
        <v>29.512000000203798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5.485526935822489</v>
      </c>
      <c r="C1063" s="302">
        <v>6.522937104485516</v>
      </c>
      <c r="D1063" s="302">
        <f>SUM(B1063:C1063)</f>
        <v>12.008464040308006</v>
      </c>
      <c r="E1063" s="303"/>
      <c r="F1063" s="302">
        <v>7.0559324995217612</v>
      </c>
      <c r="G1063" s="302">
        <v>7.4061607439522943</v>
      </c>
      <c r="H1063" s="302">
        <f>SUM(F1063:G1063)</f>
        <v>14.462093243474055</v>
      </c>
      <c r="I1063" s="303"/>
      <c r="J1063" s="302">
        <v>8.756540024173427</v>
      </c>
      <c r="K1063" s="302">
        <v>8.8288253419170424</v>
      </c>
      <c r="L1063" s="302">
        <f>SUM(J1063:K1063)</f>
        <v>17.585365366090471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6.4562003331321955</v>
      </c>
      <c r="C1064" s="302">
        <v>5.5219495033736905</v>
      </c>
      <c r="D1064" s="302">
        <f t="shared" ref="D1064:D1071" si="388">SUM(B1064:C1064)</f>
        <v>11.978149836505885</v>
      </c>
      <c r="E1064" s="303"/>
      <c r="F1064" s="302">
        <v>8.4160972480627709</v>
      </c>
      <c r="G1064" s="302">
        <v>7.0081115644006839</v>
      </c>
      <c r="H1064" s="302">
        <f t="shared" ref="H1064:H1071" si="389">SUM(F1064:G1064)</f>
        <v>15.424208812463455</v>
      </c>
      <c r="I1064" s="303"/>
      <c r="J1064" s="302">
        <v>10.298278708585057</v>
      </c>
      <c r="K1064" s="302">
        <v>8.9818537841652208</v>
      </c>
      <c r="L1064" s="302">
        <f t="shared" ref="L1064:L1071" si="390">SUM(J1064:K1064)</f>
        <v>19.280132492750276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8.7056966013067374</v>
      </c>
      <c r="C1065" s="302">
        <v>7.6175580695328158</v>
      </c>
      <c r="D1065" s="302">
        <f t="shared" si="388"/>
        <v>16.323254670839553</v>
      </c>
      <c r="E1065" s="303"/>
      <c r="F1065" s="302">
        <v>10.296461002117702</v>
      </c>
      <c r="G1065" s="302">
        <v>8.6075135752285838</v>
      </c>
      <c r="H1065" s="302">
        <f t="shared" si="389"/>
        <v>18.903974577346286</v>
      </c>
      <c r="I1065" s="303"/>
      <c r="J1065" s="302">
        <v>11.52279828139887</v>
      </c>
      <c r="K1065" s="302">
        <v>8.9713091031610208</v>
      </c>
      <c r="L1065" s="302">
        <f t="shared" si="390"/>
        <v>20.494107384559889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13.907387154482841</v>
      </c>
      <c r="C1066" s="302">
        <v>2.4081924401751542</v>
      </c>
      <c r="D1066" s="302">
        <f t="shared" si="388"/>
        <v>16.315579594657994</v>
      </c>
      <c r="E1066" s="303"/>
      <c r="F1066" s="302">
        <v>14.102066112370752</v>
      </c>
      <c r="G1066" s="302">
        <v>2.5587215199254549</v>
      </c>
      <c r="H1066" s="302">
        <f t="shared" si="389"/>
        <v>16.660787632296206</v>
      </c>
      <c r="I1066" s="303"/>
      <c r="J1066" s="302">
        <v>13.230843024651746</v>
      </c>
      <c r="K1066" s="302">
        <v>3.3224658674025558</v>
      </c>
      <c r="L1066" s="302">
        <f t="shared" si="390"/>
        <v>16.5533088920543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1.0175485050667696</v>
      </c>
      <c r="C1067" s="302">
        <v>3.0230070356609589</v>
      </c>
      <c r="D1067" s="302">
        <f t="shared" si="388"/>
        <v>4.0405555407277287</v>
      </c>
      <c r="E1067" s="303"/>
      <c r="F1067" s="302">
        <v>1.2696886594092385</v>
      </c>
      <c r="G1067" s="302">
        <v>2.2062516320967975</v>
      </c>
      <c r="H1067" s="302">
        <f t="shared" si="389"/>
        <v>3.4759402915060358</v>
      </c>
      <c r="I1067" s="303"/>
      <c r="J1067" s="302">
        <v>2.5166892462906945</v>
      </c>
      <c r="K1067" s="302">
        <v>1.8956666498294767</v>
      </c>
      <c r="L1067" s="302">
        <f t="shared" si="390"/>
        <v>4.4123558961201716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8.9115372869330276</v>
      </c>
      <c r="C1068" s="302">
        <v>1.8346609715418858</v>
      </c>
      <c r="D1068" s="302">
        <f t="shared" si="388"/>
        <v>10.746198258474914</v>
      </c>
      <c r="E1068" s="303"/>
      <c r="F1068" s="302">
        <v>9.3947168331318611</v>
      </c>
      <c r="G1068" s="302">
        <v>2.2115701120289302</v>
      </c>
      <c r="H1068" s="302">
        <f t="shared" si="389"/>
        <v>11.606286945160791</v>
      </c>
      <c r="I1068" s="303"/>
      <c r="J1068" s="302">
        <v>10.803958271553965</v>
      </c>
      <c r="K1068" s="302">
        <v>3.1029724439087585</v>
      </c>
      <c r="L1068" s="302">
        <f t="shared" si="390"/>
        <v>13.906930715462723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4.7843602538598642</v>
      </c>
      <c r="C1069" s="302">
        <v>2.4365233099172725</v>
      </c>
      <c r="D1069" s="302">
        <f t="shared" si="388"/>
        <v>7.2208835637771367</v>
      </c>
      <c r="E1069" s="303"/>
      <c r="F1069" s="302">
        <v>5.068095000041045</v>
      </c>
      <c r="G1069" s="302">
        <v>2.3517943978674913</v>
      </c>
      <c r="H1069" s="302">
        <f t="shared" si="389"/>
        <v>7.4198893979085359</v>
      </c>
      <c r="I1069" s="303"/>
      <c r="J1069" s="302">
        <v>7.3133909707701346</v>
      </c>
      <c r="K1069" s="302">
        <v>2.9838834848593554</v>
      </c>
      <c r="L1069" s="302">
        <f t="shared" si="390"/>
        <v>10.29727445562949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0.89192478253926311</v>
      </c>
      <c r="C1070" s="302">
        <v>1.9159937861248855</v>
      </c>
      <c r="D1070" s="302">
        <f t="shared" si="388"/>
        <v>2.8079185686641486</v>
      </c>
      <c r="E1070" s="303"/>
      <c r="F1070" s="302">
        <v>0.74758292189227626</v>
      </c>
      <c r="G1070" s="302">
        <v>1.9065671520008836</v>
      </c>
      <c r="H1070" s="302">
        <f t="shared" si="389"/>
        <v>2.6541500738931596</v>
      </c>
      <c r="I1070" s="303"/>
      <c r="J1070" s="302">
        <v>1.5534797908327882</v>
      </c>
      <c r="K1070" s="302">
        <v>1.9546265726906589</v>
      </c>
      <c r="L1070" s="302">
        <f t="shared" si="390"/>
        <v>3.5081063635234471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29.033818147715209</v>
      </c>
      <c r="C1071" s="302">
        <v>15.125177779593757</v>
      </c>
      <c r="D1071" s="302">
        <f t="shared" si="388"/>
        <v>44.158995927308965</v>
      </c>
      <c r="E1071" s="303"/>
      <c r="F1071" s="302">
        <v>26.935359724556125</v>
      </c>
      <c r="G1071" s="302">
        <v>13.73930930268525</v>
      </c>
      <c r="H1071" s="302">
        <f t="shared" si="389"/>
        <v>40.674669027241379</v>
      </c>
      <c r="I1071" s="303"/>
      <c r="J1071" s="302">
        <v>28.166021681785008</v>
      </c>
      <c r="K1071" s="302">
        <v>14.88939675260858</v>
      </c>
      <c r="L1071" s="302">
        <f t="shared" si="390"/>
        <v>43.055418434393587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79.194000000858395</v>
      </c>
      <c r="C1073" s="311">
        <f t="shared" ref="C1073:D1073" si="391">SUM(C1063:C1071)</f>
        <v>46.406000000405939</v>
      </c>
      <c r="D1073" s="311">
        <f t="shared" si="391"/>
        <v>125.60000000126433</v>
      </c>
      <c r="E1073" s="311"/>
      <c r="F1073" s="311">
        <f t="shared" ref="F1073:H1073" si="392">SUM(F1063:F1071)</f>
        <v>83.286000001103531</v>
      </c>
      <c r="G1073" s="311">
        <f t="shared" si="392"/>
        <v>47.99600000018637</v>
      </c>
      <c r="H1073" s="311">
        <f t="shared" si="392"/>
        <v>131.2820000012899</v>
      </c>
      <c r="I1073" s="311"/>
      <c r="J1073" s="311">
        <f t="shared" ref="J1073:L1073" si="393">SUM(J1063:J1071)</f>
        <v>94.162000000041687</v>
      </c>
      <c r="K1073" s="311">
        <f t="shared" si="393"/>
        <v>54.931000000542667</v>
      </c>
      <c r="L1073" s="311">
        <f t="shared" si="393"/>
        <v>149.09300000058437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1.6719595723288421</v>
      </c>
      <c r="C1080" s="302">
        <v>4.9083589546760313</v>
      </c>
      <c r="D1080" s="302">
        <f>SUM(B1080:C1080)</f>
        <v>6.5803185270048736</v>
      </c>
      <c r="E1080" s="303"/>
      <c r="F1080" s="302">
        <v>2.333077478524249</v>
      </c>
      <c r="G1080" s="302">
        <v>6.1538396855005502</v>
      </c>
      <c r="H1080" s="302">
        <f>SUM(F1080:G1080)</f>
        <v>8.4869171640247991</v>
      </c>
      <c r="I1080" s="303"/>
      <c r="J1080" s="302">
        <v>2.8695359511893339</v>
      </c>
      <c r="K1080" s="302">
        <v>7.0788148096186996</v>
      </c>
      <c r="L1080" s="302">
        <f>SUM(J1080:K1080)</f>
        <v>9.948350760808033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1.8521372074354259</v>
      </c>
      <c r="C1081" s="302">
        <v>4.6782856029040936</v>
      </c>
      <c r="D1081" s="302">
        <f t="shared" ref="D1081:D1088" si="394">SUM(B1081:C1081)</f>
        <v>6.5304228103395197</v>
      </c>
      <c r="E1081" s="303"/>
      <c r="F1081" s="302">
        <v>2.7000465919289538</v>
      </c>
      <c r="G1081" s="302">
        <v>6.5147279256827444</v>
      </c>
      <c r="H1081" s="302">
        <f t="shared" ref="H1081:H1088" si="395">SUM(F1081:G1081)</f>
        <v>9.2147745176116977</v>
      </c>
      <c r="I1081" s="303"/>
      <c r="J1081" s="302">
        <v>3.4325902536818411</v>
      </c>
      <c r="K1081" s="302">
        <v>8.3890334619275286</v>
      </c>
      <c r="L1081" s="302">
        <f t="shared" ref="L1081:L1088" si="396">SUM(J1081:K1081)</f>
        <v>11.82162371560937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3.4043346889485555</v>
      </c>
      <c r="C1082" s="302">
        <v>6.9766398146365152</v>
      </c>
      <c r="D1082" s="302">
        <f t="shared" si="394"/>
        <v>10.380974503585071</v>
      </c>
      <c r="E1082" s="303"/>
      <c r="F1082" s="302">
        <v>4.5644119635274203</v>
      </c>
      <c r="G1082" s="302">
        <v>8.6564140826673963</v>
      </c>
      <c r="H1082" s="302">
        <f t="shared" si="395"/>
        <v>13.220826046194816</v>
      </c>
      <c r="I1082" s="303"/>
      <c r="J1082" s="302">
        <v>5.2563431332865402</v>
      </c>
      <c r="K1082" s="302">
        <v>8.9000038927959135</v>
      </c>
      <c r="L1082" s="302">
        <f t="shared" si="396"/>
        <v>14.156347026082454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3.3197376657091771</v>
      </c>
      <c r="C1083" s="302">
        <v>2.2755313869185012</v>
      </c>
      <c r="D1083" s="302">
        <f t="shared" si="394"/>
        <v>5.5952690526276783</v>
      </c>
      <c r="E1083" s="303"/>
      <c r="F1083" s="302">
        <v>3.5734283190460348</v>
      </c>
      <c r="G1083" s="302">
        <v>2.8030392026544262</v>
      </c>
      <c r="H1083" s="302">
        <f t="shared" si="395"/>
        <v>6.3764675217004605</v>
      </c>
      <c r="I1083" s="303"/>
      <c r="J1083" s="302">
        <v>3.2580983333653295</v>
      </c>
      <c r="K1083" s="302">
        <v>3.8066628919348493</v>
      </c>
      <c r="L1083" s="302">
        <f t="shared" si="396"/>
        <v>7.0647612253001792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0.26267651406241943</v>
      </c>
      <c r="C1084" s="302">
        <v>2.0218002540171978</v>
      </c>
      <c r="D1084" s="302">
        <f t="shared" si="394"/>
        <v>2.2844767680796174</v>
      </c>
      <c r="E1084" s="303"/>
      <c r="F1084" s="302">
        <v>0.35995474947154865</v>
      </c>
      <c r="G1084" s="302">
        <v>1.6929848087496926</v>
      </c>
      <c r="H1084" s="302">
        <f t="shared" si="395"/>
        <v>2.0529395582212411</v>
      </c>
      <c r="I1084" s="303"/>
      <c r="J1084" s="302">
        <v>0.61777743529010809</v>
      </c>
      <c r="K1084" s="302">
        <v>1.4894809967105891</v>
      </c>
      <c r="L1084" s="302">
        <f t="shared" si="396"/>
        <v>2.1072584320006973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2.392496880275734</v>
      </c>
      <c r="C1085" s="302">
        <v>1.1055416757002938</v>
      </c>
      <c r="D1085" s="302">
        <f t="shared" si="394"/>
        <v>3.4980385559760281</v>
      </c>
      <c r="E1085" s="303"/>
      <c r="F1085" s="302">
        <v>2.8791476260660867</v>
      </c>
      <c r="G1085" s="302">
        <v>1.375649761541289</v>
      </c>
      <c r="H1085" s="302">
        <f t="shared" si="395"/>
        <v>4.2547973876073755</v>
      </c>
      <c r="I1085" s="303"/>
      <c r="J1085" s="302">
        <v>3.5986124177678733</v>
      </c>
      <c r="K1085" s="302">
        <v>1.7472545071937657</v>
      </c>
      <c r="L1085" s="302">
        <f t="shared" si="396"/>
        <v>5.3458669249616388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1.1595298291641567</v>
      </c>
      <c r="C1086" s="302">
        <v>2.0883880919910074</v>
      </c>
      <c r="D1086" s="302">
        <f t="shared" si="394"/>
        <v>3.2479179211551639</v>
      </c>
      <c r="E1086" s="303"/>
      <c r="F1086" s="302">
        <v>1.2604776578418346</v>
      </c>
      <c r="G1086" s="302">
        <v>2.2966365083047844</v>
      </c>
      <c r="H1086" s="302">
        <f t="shared" si="395"/>
        <v>3.557114166146619</v>
      </c>
      <c r="I1086" s="303"/>
      <c r="J1086" s="302">
        <v>1.6593773325945158</v>
      </c>
      <c r="K1086" s="302">
        <v>3.2414800960709074</v>
      </c>
      <c r="L1086" s="302">
        <f t="shared" si="396"/>
        <v>4.9008574286654234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0.32400771996942568</v>
      </c>
      <c r="C1087" s="302">
        <v>1.5968561782205903</v>
      </c>
      <c r="D1087" s="302">
        <f t="shared" si="394"/>
        <v>1.9208638981900159</v>
      </c>
      <c r="E1087" s="303"/>
      <c r="F1087" s="302">
        <v>0.30379957137719565</v>
      </c>
      <c r="G1087" s="302">
        <v>1.5868989465022978</v>
      </c>
      <c r="H1087" s="302">
        <f t="shared" si="395"/>
        <v>1.8906985178794935</v>
      </c>
      <c r="I1087" s="303"/>
      <c r="J1087" s="302">
        <v>0.50022235910388724</v>
      </c>
      <c r="K1087" s="302">
        <v>1.5005339881715882</v>
      </c>
      <c r="L1087" s="302">
        <f t="shared" si="396"/>
        <v>2.0007563472754755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5.4011199222425903</v>
      </c>
      <c r="C1088" s="302">
        <v>13.027598041229711</v>
      </c>
      <c r="D1088" s="302">
        <f t="shared" si="394"/>
        <v>18.428717963472302</v>
      </c>
      <c r="E1088" s="303"/>
      <c r="F1088" s="302">
        <v>4.8456560422631938</v>
      </c>
      <c r="G1088" s="302">
        <v>12.532809078528514</v>
      </c>
      <c r="H1088" s="302">
        <f t="shared" si="395"/>
        <v>17.378465120791709</v>
      </c>
      <c r="I1088" s="303"/>
      <c r="J1088" s="302">
        <v>5.281442783686491</v>
      </c>
      <c r="K1088" s="302">
        <v>13.897735355996442</v>
      </c>
      <c r="L1088" s="302">
        <f t="shared" si="396"/>
        <v>19.179178139682932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19.788000000136329</v>
      </c>
      <c r="C1090" s="311">
        <f t="shared" ref="C1090:D1090" si="397">SUM(C1080:C1088)</f>
        <v>38.679000000293946</v>
      </c>
      <c r="D1090" s="311">
        <f t="shared" si="397"/>
        <v>58.467000000430268</v>
      </c>
      <c r="E1090" s="311"/>
      <c r="F1090" s="311">
        <f t="shared" ref="F1090:H1090" si="398">SUM(F1080:F1088)</f>
        <v>22.820000000046516</v>
      </c>
      <c r="G1090" s="311">
        <f t="shared" si="398"/>
        <v>43.613000000131692</v>
      </c>
      <c r="H1090" s="311">
        <f t="shared" si="398"/>
        <v>66.433000000178211</v>
      </c>
      <c r="I1090" s="311"/>
      <c r="J1090" s="311">
        <f t="shared" ref="J1090:L1090" si="399">SUM(J1080:J1088)</f>
        <v>26.473999999965923</v>
      </c>
      <c r="K1090" s="311">
        <f t="shared" si="399"/>
        <v>50.051000000420288</v>
      </c>
      <c r="L1090" s="311">
        <f t="shared" si="399"/>
        <v>76.525000000386214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3.9716003842122087</v>
      </c>
      <c r="C1097" s="302">
        <v>7.7781246106539426</v>
      </c>
      <c r="D1097" s="302">
        <f>SUM(B1097:C1097)</f>
        <v>11.749724994866151</v>
      </c>
      <c r="E1097" s="303"/>
      <c r="F1097" s="302">
        <v>4.8480961237954814</v>
      </c>
      <c r="G1097" s="302">
        <v>7.8421632871348184</v>
      </c>
      <c r="H1097" s="302">
        <f>SUM(F1097:G1097)</f>
        <v>12.690259410930299</v>
      </c>
      <c r="I1097" s="303"/>
      <c r="J1097" s="302">
        <v>5.2461932264667572</v>
      </c>
      <c r="K1097" s="302">
        <v>7.8118011137969896</v>
      </c>
      <c r="L1097" s="302">
        <f>SUM(J1097:K1097)</f>
        <v>13.057994340263747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13.589560205244743</v>
      </c>
      <c r="C1098" s="302">
        <v>9.6674740409695552</v>
      </c>
      <c r="D1098" s="302">
        <f t="shared" ref="D1098:D1105" si="400">SUM(B1098:C1098)</f>
        <v>23.257034246214296</v>
      </c>
      <c r="E1098" s="303"/>
      <c r="F1098" s="302">
        <v>17.031413284672645</v>
      </c>
      <c r="G1098" s="302">
        <v>10.974160624072248</v>
      </c>
      <c r="H1098" s="302">
        <f t="shared" ref="H1098:H1105" si="401">SUM(F1098:G1098)</f>
        <v>28.005573908744893</v>
      </c>
      <c r="I1098" s="303"/>
      <c r="J1098" s="302">
        <v>19.312527935196155</v>
      </c>
      <c r="K1098" s="302">
        <v>12.621266248820534</v>
      </c>
      <c r="L1098" s="302">
        <f t="shared" ref="L1098:L1105" si="402">SUM(J1098:K1098)</f>
        <v>31.933794184016691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16.700588486381267</v>
      </c>
      <c r="C1099" s="302">
        <v>29.760406970115437</v>
      </c>
      <c r="D1099" s="302">
        <f t="shared" si="400"/>
        <v>46.460995456496704</v>
      </c>
      <c r="E1099" s="303"/>
      <c r="F1099" s="302">
        <v>19.05363131300248</v>
      </c>
      <c r="G1099" s="302">
        <v>29.035225801422865</v>
      </c>
      <c r="H1099" s="302">
        <f t="shared" si="401"/>
        <v>48.088857114425345</v>
      </c>
      <c r="I1099" s="303"/>
      <c r="J1099" s="302">
        <v>25.434800581913414</v>
      </c>
      <c r="K1099" s="302">
        <v>30.669903757848328</v>
      </c>
      <c r="L1099" s="302">
        <f t="shared" si="402"/>
        <v>56.104704339761739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31.895763081221705</v>
      </c>
      <c r="C1100" s="302">
        <v>4.8680686887285995</v>
      </c>
      <c r="D1100" s="302">
        <f t="shared" si="400"/>
        <v>36.763831769950308</v>
      </c>
      <c r="E1100" s="303"/>
      <c r="F1100" s="302">
        <v>28.378777501039963</v>
      </c>
      <c r="G1100" s="302">
        <v>4.5477267191680468</v>
      </c>
      <c r="H1100" s="302">
        <f t="shared" si="401"/>
        <v>32.92650422020801</v>
      </c>
      <c r="I1100" s="303"/>
      <c r="J1100" s="302">
        <v>22.132815714070521</v>
      </c>
      <c r="K1100" s="302">
        <v>3.398566751200363</v>
      </c>
      <c r="L1100" s="302">
        <f t="shared" si="402"/>
        <v>25.531382465270884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0.2794681681971789</v>
      </c>
      <c r="C1101" s="302">
        <v>2.2200877420845844</v>
      </c>
      <c r="D1101" s="302">
        <f t="shared" si="400"/>
        <v>2.4995559102817633</v>
      </c>
      <c r="E1101" s="303"/>
      <c r="F1101" s="302">
        <v>0.3024373528890606</v>
      </c>
      <c r="G1101" s="302">
        <v>1.400647855036826</v>
      </c>
      <c r="H1101" s="302">
        <f t="shared" si="401"/>
        <v>1.7030852079258865</v>
      </c>
      <c r="I1101" s="303"/>
      <c r="J1101" s="302">
        <v>0.82918780606882825</v>
      </c>
      <c r="K1101" s="302">
        <v>1.2937065385504167</v>
      </c>
      <c r="L1101" s="302">
        <f t="shared" si="402"/>
        <v>2.1228943446192448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2.6549853329870934</v>
      </c>
      <c r="C1102" s="302">
        <v>1.9121079246654362</v>
      </c>
      <c r="D1102" s="302">
        <f t="shared" si="400"/>
        <v>4.5670932576525294</v>
      </c>
      <c r="E1102" s="303"/>
      <c r="F1102" s="302">
        <v>2.5265263883478752</v>
      </c>
      <c r="G1102" s="302">
        <v>1.7615710829713693</v>
      </c>
      <c r="H1102" s="302">
        <f t="shared" si="401"/>
        <v>4.2880974713192446</v>
      </c>
      <c r="I1102" s="303"/>
      <c r="J1102" s="302">
        <v>2.7507269659992244</v>
      </c>
      <c r="K1102" s="302">
        <v>1.9159842298501149</v>
      </c>
      <c r="L1102" s="302">
        <f t="shared" si="402"/>
        <v>4.6667111958493397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2.6865584836281253</v>
      </c>
      <c r="C1103" s="302">
        <v>0.81311749015779078</v>
      </c>
      <c r="D1103" s="302">
        <f t="shared" si="400"/>
        <v>3.4996759737859162</v>
      </c>
      <c r="E1103" s="303"/>
      <c r="F1103" s="302">
        <v>2.5949531343233043</v>
      </c>
      <c r="G1103" s="302">
        <v>0.68241413125746009</v>
      </c>
      <c r="H1103" s="302">
        <f t="shared" si="401"/>
        <v>3.2773672655807644</v>
      </c>
      <c r="I1103" s="303"/>
      <c r="J1103" s="302">
        <v>3.0732109955890801</v>
      </c>
      <c r="K1103" s="302">
        <v>0.9001594748863696</v>
      </c>
      <c r="L1103" s="302">
        <f t="shared" si="402"/>
        <v>3.9733704704754498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0.27432149935966549</v>
      </c>
      <c r="C1104" s="302">
        <v>1.4139847761880551</v>
      </c>
      <c r="D1104" s="302">
        <f t="shared" si="400"/>
        <v>1.6883062755477205</v>
      </c>
      <c r="E1104" s="303"/>
      <c r="F1104" s="302">
        <v>0.22547409249071929</v>
      </c>
      <c r="G1104" s="302">
        <v>1.0490465776035234</v>
      </c>
      <c r="H1104" s="302">
        <f t="shared" si="401"/>
        <v>1.2745206700942426</v>
      </c>
      <c r="I1104" s="303"/>
      <c r="J1104" s="302">
        <v>0.5698869202914848</v>
      </c>
      <c r="K1104" s="302">
        <v>1.1209761379350232</v>
      </c>
      <c r="L1104" s="302">
        <f t="shared" si="402"/>
        <v>1.6908630582265078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4.3031543582858269</v>
      </c>
      <c r="C1105" s="302">
        <v>2.7986277560393429</v>
      </c>
      <c r="D1105" s="302">
        <f t="shared" si="400"/>
        <v>7.1017821143251698</v>
      </c>
      <c r="E1105" s="303"/>
      <c r="F1105" s="302">
        <v>3.4866908087659829</v>
      </c>
      <c r="G1105" s="302">
        <v>2.0390439210618863</v>
      </c>
      <c r="H1105" s="302">
        <f t="shared" si="401"/>
        <v>5.5257347298278692</v>
      </c>
      <c r="I1105" s="303"/>
      <c r="J1105" s="302">
        <v>4.6966498542742894</v>
      </c>
      <c r="K1105" s="302">
        <v>1.824635746395211</v>
      </c>
      <c r="L1105" s="302">
        <f t="shared" si="402"/>
        <v>6.5212856006695006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76.35599999951782</v>
      </c>
      <c r="C1107" s="311">
        <f t="shared" ref="C1107:D1107" si="403">SUM(C1097:C1105)</f>
        <v>61.231999999602749</v>
      </c>
      <c r="D1107" s="311">
        <f t="shared" si="403"/>
        <v>137.58799999912054</v>
      </c>
      <c r="E1107" s="311"/>
      <c r="F1107" s="311">
        <f t="shared" ref="F1107:H1107" si="404">SUM(F1097:F1105)</f>
        <v>78.447999999327507</v>
      </c>
      <c r="G1107" s="311">
        <f t="shared" si="404"/>
        <v>59.331999999729049</v>
      </c>
      <c r="H1107" s="311">
        <f t="shared" si="404"/>
        <v>137.77999999905654</v>
      </c>
      <c r="I1107" s="311"/>
      <c r="J1107" s="311">
        <f t="shared" ref="J1107:L1107" si="405">SUM(J1097:J1105)</f>
        <v>84.045999999869736</v>
      </c>
      <c r="K1107" s="311">
        <f t="shared" si="405"/>
        <v>61.556999999283356</v>
      </c>
      <c r="L1107" s="311">
        <f t="shared" si="405"/>
        <v>145.6029999991531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7.9843834364788284</v>
      </c>
      <c r="C1114" s="302">
        <v>8.1396952623934222</v>
      </c>
      <c r="D1114" s="302">
        <f>SUM(B1114:C1114)</f>
        <v>16.12407869887225</v>
      </c>
      <c r="E1114" s="303"/>
      <c r="F1114" s="302">
        <v>8.5382749731536141</v>
      </c>
      <c r="G1114" s="302">
        <v>8.3520844445885754</v>
      </c>
      <c r="H1114" s="302">
        <f>SUM(F1114:G1114)</f>
        <v>16.890359417742189</v>
      </c>
      <c r="I1114" s="303"/>
      <c r="J1114" s="302">
        <v>9.7786767057003754</v>
      </c>
      <c r="K1114" s="302">
        <v>8.428533506616942</v>
      </c>
      <c r="L1114" s="302">
        <f>SUM(J1114:K1114)</f>
        <v>18.207210212317317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152.87474752591203</v>
      </c>
      <c r="C1115" s="302">
        <v>75.869788577323988</v>
      </c>
      <c r="D1115" s="302">
        <f t="shared" ref="D1115:D1122" si="406">SUM(B1115:C1115)</f>
        <v>228.74453610323602</v>
      </c>
      <c r="E1115" s="303"/>
      <c r="F1115" s="302">
        <v>161.11929780118669</v>
      </c>
      <c r="G1115" s="302">
        <v>79.800514041763194</v>
      </c>
      <c r="H1115" s="302">
        <f t="shared" ref="H1115:H1122" si="407">SUM(F1115:G1115)</f>
        <v>240.91981184294988</v>
      </c>
      <c r="I1115" s="303"/>
      <c r="J1115" s="302">
        <v>181.30052440507842</v>
      </c>
      <c r="K1115" s="302">
        <v>85.296453050304407</v>
      </c>
      <c r="L1115" s="302">
        <f t="shared" ref="L1115:L1122" si="408">SUM(J1115:K1115)</f>
        <v>266.59697745538284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26.406464477654794</v>
      </c>
      <c r="C1116" s="302">
        <v>15.72249776444132</v>
      </c>
      <c r="D1116" s="302">
        <f t="shared" si="406"/>
        <v>42.128962242096115</v>
      </c>
      <c r="E1116" s="303"/>
      <c r="F1116" s="302">
        <v>25.138119076914037</v>
      </c>
      <c r="G1116" s="302">
        <v>16.433724522871788</v>
      </c>
      <c r="H1116" s="302">
        <f t="shared" si="407"/>
        <v>41.571843599785822</v>
      </c>
      <c r="I1116" s="303"/>
      <c r="J1116" s="302">
        <v>26.710995643019277</v>
      </c>
      <c r="K1116" s="302">
        <v>13.72209046369688</v>
      </c>
      <c r="L1116" s="302">
        <f t="shared" si="408"/>
        <v>40.433086106716161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29.390425637738623</v>
      </c>
      <c r="C1117" s="302">
        <v>4.4122492694212854</v>
      </c>
      <c r="D1117" s="302">
        <f t="shared" si="406"/>
        <v>33.802674907159911</v>
      </c>
      <c r="E1117" s="303"/>
      <c r="F1117" s="302">
        <v>24.616262028525757</v>
      </c>
      <c r="G1117" s="302">
        <v>3.8245019493581904</v>
      </c>
      <c r="H1117" s="302">
        <f t="shared" si="407"/>
        <v>28.440763977883947</v>
      </c>
      <c r="I1117" s="303"/>
      <c r="J1117" s="302">
        <v>12.180135668173044</v>
      </c>
      <c r="K1117" s="302">
        <v>3.3284989625829953</v>
      </c>
      <c r="L1117" s="302">
        <f t="shared" si="408"/>
        <v>15.508634630756038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3.5607898400903886</v>
      </c>
      <c r="C1118" s="302">
        <v>4.5310179392909538</v>
      </c>
      <c r="D1118" s="302">
        <f t="shared" si="406"/>
        <v>8.0918077793813428</v>
      </c>
      <c r="E1118" s="303"/>
      <c r="F1118" s="302">
        <v>2.7837995812349585</v>
      </c>
      <c r="G1118" s="302">
        <v>2.8985960792413255</v>
      </c>
      <c r="H1118" s="302">
        <f t="shared" si="407"/>
        <v>5.682395660476284</v>
      </c>
      <c r="I1118" s="303"/>
      <c r="J1118" s="302">
        <v>1.8703600119993591</v>
      </c>
      <c r="K1118" s="302">
        <v>2.2599836928312813</v>
      </c>
      <c r="L1118" s="302">
        <f t="shared" si="408"/>
        <v>4.13034370483064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87.215837021932259</v>
      </c>
      <c r="C1119" s="302">
        <v>15.232998315014616</v>
      </c>
      <c r="D1119" s="302">
        <f t="shared" si="406"/>
        <v>102.44883533694687</v>
      </c>
      <c r="E1119" s="303"/>
      <c r="F1119" s="302">
        <v>76.367798062531364</v>
      </c>
      <c r="G1119" s="302">
        <v>14.285803678406623</v>
      </c>
      <c r="H1119" s="302">
        <f t="shared" si="407"/>
        <v>90.653601740937987</v>
      </c>
      <c r="I1119" s="303"/>
      <c r="J1119" s="302">
        <v>81.11510780197834</v>
      </c>
      <c r="K1119" s="302">
        <v>16.330429103122082</v>
      </c>
      <c r="L1119" s="302">
        <f t="shared" si="408"/>
        <v>97.445536905100425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2.6105651437690325</v>
      </c>
      <c r="C1120" s="302">
        <v>0.92691483992556689</v>
      </c>
      <c r="D1120" s="302">
        <f t="shared" si="406"/>
        <v>3.5374799836945994</v>
      </c>
      <c r="E1120" s="303"/>
      <c r="F1120" s="302">
        <v>2.1120621625201066</v>
      </c>
      <c r="G1120" s="302">
        <v>0.78446473151576079</v>
      </c>
      <c r="H1120" s="302">
        <f t="shared" si="407"/>
        <v>2.8965268940358673</v>
      </c>
      <c r="I1120" s="303"/>
      <c r="J1120" s="302">
        <v>2.0241691815007998</v>
      </c>
      <c r="K1120" s="302">
        <v>0.84225319123096465</v>
      </c>
      <c r="L1120" s="302">
        <f t="shared" si="408"/>
        <v>2.8664223727317646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3.3341202458692618</v>
      </c>
      <c r="C1121" s="302">
        <v>6.5004442925889689</v>
      </c>
      <c r="D1121" s="302">
        <f t="shared" si="406"/>
        <v>9.8345645384582312</v>
      </c>
      <c r="E1121" s="303"/>
      <c r="F1121" s="302">
        <v>2.8559265064385357</v>
      </c>
      <c r="G1121" s="302">
        <v>8.5271769848052532</v>
      </c>
      <c r="H1121" s="302">
        <f t="shared" si="407"/>
        <v>11.383103491243789</v>
      </c>
      <c r="I1121" s="303"/>
      <c r="J1121" s="302">
        <v>3.3007217269352345</v>
      </c>
      <c r="K1121" s="302">
        <v>9.2453390637472364</v>
      </c>
      <c r="L1121" s="302">
        <f t="shared" si="408"/>
        <v>12.546060790682471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25.196666666409087</v>
      </c>
      <c r="C1122" s="302">
        <v>7.331393740179756</v>
      </c>
      <c r="D1122" s="302">
        <f t="shared" si="406"/>
        <v>32.528060406588843</v>
      </c>
      <c r="E1122" s="303"/>
      <c r="F1122" s="302">
        <v>18.888459800165492</v>
      </c>
      <c r="G1122" s="302">
        <v>5.1221335709508438</v>
      </c>
      <c r="H1122" s="302">
        <f t="shared" si="407"/>
        <v>24.010593371116336</v>
      </c>
      <c r="I1122" s="303"/>
      <c r="J1122" s="302">
        <v>10.551308857722088</v>
      </c>
      <c r="K1122" s="302">
        <v>3.8514189644483916</v>
      </c>
      <c r="L1122" s="302">
        <f t="shared" si="408"/>
        <v>14.40272782217048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338.57399999585425</v>
      </c>
      <c r="C1124" s="311">
        <f t="shared" ref="C1124:D1124" si="409">SUM(C1114:C1122)</f>
        <v>138.66700000057986</v>
      </c>
      <c r="D1124" s="311">
        <f t="shared" si="409"/>
        <v>477.24099999643414</v>
      </c>
      <c r="E1124" s="311"/>
      <c r="F1124" s="311">
        <f t="shared" ref="F1124:H1124" si="410">SUM(F1114:F1122)</f>
        <v>322.41999999267051</v>
      </c>
      <c r="G1124" s="311">
        <f t="shared" si="410"/>
        <v>140.02900000350155</v>
      </c>
      <c r="H1124" s="311">
        <f t="shared" si="410"/>
        <v>462.44899999617206</v>
      </c>
      <c r="I1124" s="311"/>
      <c r="J1124" s="311">
        <f t="shared" ref="J1124:L1124" si="411">SUM(J1114:J1122)</f>
        <v>328.83200000210695</v>
      </c>
      <c r="K1124" s="311">
        <f t="shared" si="411"/>
        <v>143.30499999858114</v>
      </c>
      <c r="L1124" s="311">
        <f t="shared" si="411"/>
        <v>472.13700000068815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8.9695089953814975</v>
      </c>
      <c r="C1131" s="302">
        <v>5.2840891947459232</v>
      </c>
      <c r="D1131" s="302">
        <f>SUM(B1131:C1131)</f>
        <v>14.25359819012742</v>
      </c>
      <c r="E1131" s="303"/>
      <c r="F1131" s="302">
        <v>11.844102988252592</v>
      </c>
      <c r="G1131" s="302">
        <v>6.0874762474806925</v>
      </c>
      <c r="H1131" s="302">
        <f>SUM(F1131:G1131)</f>
        <v>17.931579235733285</v>
      </c>
      <c r="I1131" s="303"/>
      <c r="J1131" s="302">
        <v>14.444930416384668</v>
      </c>
      <c r="K1131" s="302">
        <v>5.6187338168391623</v>
      </c>
      <c r="L1131" s="302">
        <f>SUM(J1131:K1131)</f>
        <v>20.063664233223832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62.923243101803685</v>
      </c>
      <c r="C1132" s="302">
        <v>18.373956998659985</v>
      </c>
      <c r="D1132" s="302">
        <f t="shared" ref="D1132:D1139" si="412">SUM(B1132:C1132)</f>
        <v>81.29720010046367</v>
      </c>
      <c r="E1132" s="303"/>
      <c r="F1132" s="302">
        <v>78.550814074664601</v>
      </c>
      <c r="G1132" s="302">
        <v>23.270748239211461</v>
      </c>
      <c r="H1132" s="302">
        <f t="shared" ref="H1132:H1139" si="413">SUM(F1132:G1132)</f>
        <v>101.82156231387606</v>
      </c>
      <c r="I1132" s="303"/>
      <c r="J1132" s="302">
        <v>93.254179426566736</v>
      </c>
      <c r="K1132" s="302">
        <v>23.077454041409865</v>
      </c>
      <c r="L1132" s="302">
        <f t="shared" ref="L1132:L1139" si="414">SUM(J1132:K1132)</f>
        <v>116.3316334679766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30.084718367334119</v>
      </c>
      <c r="C1133" s="302">
        <v>8.914612999368881</v>
      </c>
      <c r="D1133" s="302">
        <f t="shared" si="412"/>
        <v>38.999331366703004</v>
      </c>
      <c r="E1133" s="303"/>
      <c r="F1133" s="302">
        <v>36.528916739419444</v>
      </c>
      <c r="G1133" s="302">
        <v>9.9761816364913898</v>
      </c>
      <c r="H1133" s="302">
        <f t="shared" si="413"/>
        <v>46.505098375910833</v>
      </c>
      <c r="I1133" s="303"/>
      <c r="J1133" s="302">
        <v>40.60373768578328</v>
      </c>
      <c r="K1133" s="302">
        <v>8.6127151440129346</v>
      </c>
      <c r="L1133" s="302">
        <f t="shared" si="414"/>
        <v>49.216452829796211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31.580574482034411</v>
      </c>
      <c r="C1134" s="302">
        <v>3.4678484801180236</v>
      </c>
      <c r="D1134" s="302">
        <f t="shared" si="412"/>
        <v>35.048422962152436</v>
      </c>
      <c r="E1134" s="303"/>
      <c r="F1134" s="302">
        <v>31.175058502056878</v>
      </c>
      <c r="G1134" s="302">
        <v>3.4666059770513149</v>
      </c>
      <c r="H1134" s="302">
        <f t="shared" si="413"/>
        <v>34.641664479108194</v>
      </c>
      <c r="I1134" s="303"/>
      <c r="J1134" s="302">
        <v>19.657056509137664</v>
      </c>
      <c r="K1134" s="302">
        <v>3.0483599401564465</v>
      </c>
      <c r="L1134" s="302">
        <f t="shared" si="414"/>
        <v>22.705416449294113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1.4762868192602363</v>
      </c>
      <c r="C1135" s="302">
        <v>2.5139163452699784</v>
      </c>
      <c r="D1135" s="302">
        <f t="shared" si="412"/>
        <v>3.9902031645302145</v>
      </c>
      <c r="E1135" s="303"/>
      <c r="F1135" s="302">
        <v>1.3677272313092417</v>
      </c>
      <c r="G1135" s="302">
        <v>2.1280131378226192</v>
      </c>
      <c r="H1135" s="302">
        <f t="shared" si="413"/>
        <v>3.4957403691318607</v>
      </c>
      <c r="I1135" s="303"/>
      <c r="J1135" s="302">
        <v>1.086240981967866</v>
      </c>
      <c r="K1135" s="302">
        <v>1.6191631188297118</v>
      </c>
      <c r="L1135" s="302">
        <f t="shared" si="414"/>
        <v>2.705404100797578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86.562266437847967</v>
      </c>
      <c r="C1136" s="302">
        <v>22.775011975650454</v>
      </c>
      <c r="D1136" s="302">
        <f t="shared" si="412"/>
        <v>109.33727841349842</v>
      </c>
      <c r="E1136" s="303"/>
      <c r="F1136" s="302">
        <v>92.236473608869886</v>
      </c>
      <c r="G1136" s="302">
        <v>23.113705900989988</v>
      </c>
      <c r="H1136" s="302">
        <f t="shared" si="413"/>
        <v>115.35017950985987</v>
      </c>
      <c r="I1136" s="303"/>
      <c r="J1136" s="302">
        <v>101.45355436663398</v>
      </c>
      <c r="K1136" s="302">
        <v>32.630689707029127</v>
      </c>
      <c r="L1136" s="302">
        <f t="shared" si="414"/>
        <v>134.08424407366311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3.5117117431438354</v>
      </c>
      <c r="C1137" s="302">
        <v>0.88326909001777021</v>
      </c>
      <c r="D1137" s="302">
        <f t="shared" si="412"/>
        <v>4.3949808331616058</v>
      </c>
      <c r="E1137" s="303"/>
      <c r="F1137" s="302">
        <v>3.5319487178147551</v>
      </c>
      <c r="G1137" s="302">
        <v>0.80444660549860192</v>
      </c>
      <c r="H1137" s="302">
        <f t="shared" si="413"/>
        <v>4.336395323313357</v>
      </c>
      <c r="I1137" s="303"/>
      <c r="J1137" s="302">
        <v>3.9182265639251508</v>
      </c>
      <c r="K1137" s="302">
        <v>0.76518207021461071</v>
      </c>
      <c r="L1137" s="302">
        <f t="shared" si="414"/>
        <v>4.6834086341397612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0.44763050472550908</v>
      </c>
      <c r="C1138" s="302">
        <v>1.3993327669292994</v>
      </c>
      <c r="D1138" s="302">
        <f t="shared" si="412"/>
        <v>1.8469632716548086</v>
      </c>
      <c r="E1138" s="303"/>
      <c r="F1138" s="302">
        <v>0.36145270802509483</v>
      </c>
      <c r="G1138" s="302">
        <v>1.3002919560587867</v>
      </c>
      <c r="H1138" s="302">
        <f t="shared" si="413"/>
        <v>1.6617446640838816</v>
      </c>
      <c r="I1138" s="303"/>
      <c r="J1138" s="302">
        <v>0.42995519971918683</v>
      </c>
      <c r="K1138" s="302">
        <v>1.0210546323107526</v>
      </c>
      <c r="L1138" s="302">
        <f t="shared" si="414"/>
        <v>1.4510098320299394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5.4530595446146686</v>
      </c>
      <c r="C1139" s="302">
        <v>4.1379621490081249</v>
      </c>
      <c r="D1139" s="302">
        <f t="shared" si="412"/>
        <v>9.5910216936227926</v>
      </c>
      <c r="E1139" s="303"/>
      <c r="F1139" s="302">
        <v>4.6935054288633262</v>
      </c>
      <c r="G1139" s="302">
        <v>3.2475302994715247</v>
      </c>
      <c r="H1139" s="302">
        <f t="shared" si="413"/>
        <v>7.9410357283348514</v>
      </c>
      <c r="I1139" s="303"/>
      <c r="J1139" s="302">
        <v>2.7181188492210961</v>
      </c>
      <c r="K1139" s="302">
        <v>2.0986475288843209</v>
      </c>
      <c r="L1139" s="302">
        <f t="shared" si="414"/>
        <v>4.8167663781054166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231.00899999614592</v>
      </c>
      <c r="C1141" s="311">
        <f t="shared" ref="C1141:D1141" si="415">SUM(C1131:C1139)</f>
        <v>67.749999999768448</v>
      </c>
      <c r="D1141" s="311">
        <f t="shared" si="415"/>
        <v>298.75899999591439</v>
      </c>
      <c r="E1141" s="311"/>
      <c r="F1141" s="311">
        <f t="shared" ref="F1141:H1141" si="416">SUM(F1131:F1139)</f>
        <v>260.28999999927578</v>
      </c>
      <c r="G1141" s="311">
        <f t="shared" si="416"/>
        <v>73.395000000076365</v>
      </c>
      <c r="H1141" s="311">
        <f t="shared" si="416"/>
        <v>333.68499999935216</v>
      </c>
      <c r="I1141" s="311"/>
      <c r="J1141" s="311">
        <f t="shared" ref="J1141:L1141" si="417">SUM(J1131:J1139)</f>
        <v>277.56599999933962</v>
      </c>
      <c r="K1141" s="311">
        <f t="shared" si="417"/>
        <v>78.491999999686925</v>
      </c>
      <c r="L1141" s="311">
        <f t="shared" si="417"/>
        <v>356.05799999902655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3.8513602657667216</v>
      </c>
      <c r="C1148" s="302">
        <v>1.9615248750870933</v>
      </c>
      <c r="D1148" s="302">
        <f>SUM(B1148:C1148)</f>
        <v>5.8128851408538154</v>
      </c>
      <c r="E1148" s="303"/>
      <c r="F1148" s="302">
        <v>4.5612405474806135</v>
      </c>
      <c r="G1148" s="302">
        <v>1.796666339027442</v>
      </c>
      <c r="H1148" s="302">
        <f>SUM(F1148:G1148)</f>
        <v>6.3579068865080552</v>
      </c>
      <c r="I1148" s="303"/>
      <c r="J1148" s="302">
        <v>5.6152411847077168</v>
      </c>
      <c r="K1148" s="302">
        <v>1.6473743376554157</v>
      </c>
      <c r="L1148" s="302">
        <f>SUM(J1148:K1148)</f>
        <v>7.2626155223631326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27.061443651183509</v>
      </c>
      <c r="C1149" s="302">
        <v>6.7262889830856079</v>
      </c>
      <c r="D1149" s="302">
        <f t="shared" ref="D1149:D1156" si="418">SUM(B1149:C1149)</f>
        <v>33.787732634269119</v>
      </c>
      <c r="E1149" s="303"/>
      <c r="F1149" s="302">
        <v>30.100026035006564</v>
      </c>
      <c r="G1149" s="302">
        <v>7.1567857492472466</v>
      </c>
      <c r="H1149" s="302">
        <f t="shared" ref="H1149:H1156" si="419">SUM(F1149:G1149)</f>
        <v>37.256811784253813</v>
      </c>
      <c r="I1149" s="303"/>
      <c r="J1149" s="302">
        <v>35.50945376322354</v>
      </c>
      <c r="K1149" s="302">
        <v>7.1082671784882949</v>
      </c>
      <c r="L1149" s="302">
        <f t="shared" ref="L1149:L1156" si="420">SUM(J1149:K1149)</f>
        <v>42.617720941711838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13.046719108354766</v>
      </c>
      <c r="C1150" s="302">
        <v>3.5674457059094227</v>
      </c>
      <c r="D1150" s="302">
        <f t="shared" si="418"/>
        <v>16.614164814264189</v>
      </c>
      <c r="E1150" s="303"/>
      <c r="F1150" s="302">
        <v>13.830882634964279</v>
      </c>
      <c r="G1150" s="302">
        <v>3.3883398858530747</v>
      </c>
      <c r="H1150" s="302">
        <f t="shared" si="419"/>
        <v>17.219222520817354</v>
      </c>
      <c r="I1150" s="303"/>
      <c r="J1150" s="302">
        <v>15.084288620124354</v>
      </c>
      <c r="K1150" s="302">
        <v>2.8292388298701594</v>
      </c>
      <c r="L1150" s="302">
        <f t="shared" si="420"/>
        <v>17.913527449994515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13.349825884367602</v>
      </c>
      <c r="C1151" s="302">
        <v>1.5641833793170197</v>
      </c>
      <c r="D1151" s="302">
        <f t="shared" si="418"/>
        <v>14.914009263684623</v>
      </c>
      <c r="E1151" s="303"/>
      <c r="F1151" s="302">
        <v>11.292651433018021</v>
      </c>
      <c r="G1151" s="302">
        <v>1.2713927616374652</v>
      </c>
      <c r="H1151" s="302">
        <f t="shared" si="419"/>
        <v>12.564044194655485</v>
      </c>
      <c r="I1151" s="303"/>
      <c r="J1151" s="302">
        <v>7.1077706405093179</v>
      </c>
      <c r="K1151" s="302">
        <v>1.0590065934717559</v>
      </c>
      <c r="L1151" s="302">
        <f t="shared" si="420"/>
        <v>8.1667772339810742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0.62599041458938487</v>
      </c>
      <c r="C1152" s="302">
        <v>1.0043297295995071</v>
      </c>
      <c r="D1152" s="302">
        <f t="shared" si="418"/>
        <v>1.6303201441888919</v>
      </c>
      <c r="E1152" s="303"/>
      <c r="F1152" s="302">
        <v>0.48754728539752218</v>
      </c>
      <c r="G1152" s="302">
        <v>0.62444192030042744</v>
      </c>
      <c r="H1152" s="302">
        <f t="shared" si="419"/>
        <v>1.1119892056979497</v>
      </c>
      <c r="I1152" s="303"/>
      <c r="J1152" s="302">
        <v>0.36095671444021837</v>
      </c>
      <c r="K1152" s="302">
        <v>0.46071594814433481</v>
      </c>
      <c r="L1152" s="302">
        <f t="shared" si="420"/>
        <v>0.82167266258455318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37.453365045289786</v>
      </c>
      <c r="C1153" s="302">
        <v>9.3605750653553574</v>
      </c>
      <c r="D1153" s="302">
        <f t="shared" si="418"/>
        <v>46.813940110645142</v>
      </c>
      <c r="E1153" s="303"/>
      <c r="F1153" s="302">
        <v>34.790247816296443</v>
      </c>
      <c r="G1153" s="302">
        <v>8.1038827384181644</v>
      </c>
      <c r="H1153" s="302">
        <f t="shared" si="419"/>
        <v>42.894130554714607</v>
      </c>
      <c r="I1153" s="303"/>
      <c r="J1153" s="302">
        <v>36.66161018259352</v>
      </c>
      <c r="K1153" s="302">
        <v>10.794435143386876</v>
      </c>
      <c r="L1153" s="302">
        <f t="shared" si="420"/>
        <v>47.456045325980398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1.4987557655196251</v>
      </c>
      <c r="C1154" s="302">
        <v>0.41572133483486845</v>
      </c>
      <c r="D1154" s="302">
        <f t="shared" si="418"/>
        <v>1.9144771003544936</v>
      </c>
      <c r="E1154" s="303"/>
      <c r="F1154" s="302">
        <v>1.2955530441458813</v>
      </c>
      <c r="G1154" s="302">
        <v>0.28984885645567865</v>
      </c>
      <c r="H1154" s="302">
        <f t="shared" si="419"/>
        <v>1.5854019006015601</v>
      </c>
      <c r="I1154" s="303"/>
      <c r="J1154" s="302">
        <v>1.400333848616589</v>
      </c>
      <c r="K1154" s="302">
        <v>0.27007475173584189</v>
      </c>
      <c r="L1154" s="302">
        <f t="shared" si="420"/>
        <v>1.670408600352431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0.18901263668224061</v>
      </c>
      <c r="C1155" s="302">
        <v>0.77050925878649978</v>
      </c>
      <c r="D1155" s="302">
        <f t="shared" si="418"/>
        <v>0.95952189546874034</v>
      </c>
      <c r="E1155" s="303"/>
      <c r="F1155" s="302">
        <v>0.1282117493248893</v>
      </c>
      <c r="G1155" s="302">
        <v>0.54364193384277437</v>
      </c>
      <c r="H1155" s="302">
        <f t="shared" si="419"/>
        <v>0.6718536831676637</v>
      </c>
      <c r="I1155" s="303"/>
      <c r="J1155" s="302">
        <v>0.13701537486537652</v>
      </c>
      <c r="K1155" s="302">
        <v>0.39763952061832308</v>
      </c>
      <c r="L1155" s="302">
        <f t="shared" si="420"/>
        <v>0.5346548954836996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2.2905272264313266</v>
      </c>
      <c r="C1156" s="302">
        <v>2.1504216679203165</v>
      </c>
      <c r="D1156" s="302">
        <f t="shared" si="418"/>
        <v>4.4409488943516431</v>
      </c>
      <c r="E1156" s="303"/>
      <c r="F1156" s="302">
        <v>1.5896394543143646</v>
      </c>
      <c r="G1156" s="302">
        <v>1.3009998152198459</v>
      </c>
      <c r="H1156" s="302">
        <f t="shared" si="419"/>
        <v>2.8906392695342102</v>
      </c>
      <c r="I1156" s="303"/>
      <c r="J1156" s="302">
        <v>0.77432967065307212</v>
      </c>
      <c r="K1156" s="302">
        <v>0.80324769650984329</v>
      </c>
      <c r="L1156" s="302">
        <f t="shared" si="420"/>
        <v>1.5775773671629154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99.366999998184951</v>
      </c>
      <c r="C1158" s="311">
        <f t="shared" ref="C1158:D1158" si="421">SUM(C1148:C1156)</f>
        <v>27.52099999989569</v>
      </c>
      <c r="D1158" s="311">
        <f t="shared" si="421"/>
        <v>126.88799999808064</v>
      </c>
      <c r="E1158" s="311"/>
      <c r="F1158" s="311">
        <f t="shared" ref="F1158:H1158" si="422">SUM(F1148:F1156)</f>
        <v>98.075999999948579</v>
      </c>
      <c r="G1158" s="311">
        <f t="shared" si="422"/>
        <v>24.47600000000212</v>
      </c>
      <c r="H1158" s="311">
        <f t="shared" si="422"/>
        <v>122.5519999999507</v>
      </c>
      <c r="I1158" s="311"/>
      <c r="J1158" s="311">
        <f t="shared" ref="J1158:L1158" si="423">SUM(J1148:J1156)</f>
        <v>102.6509999997337</v>
      </c>
      <c r="K1158" s="311">
        <f t="shared" si="423"/>
        <v>25.369999999880843</v>
      </c>
      <c r="L1158" s="311">
        <f t="shared" si="423"/>
        <v>128.02099999961456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3.8189274956728756</v>
      </c>
      <c r="C1165" s="302">
        <v>1.8330036314029166</v>
      </c>
      <c r="D1165" s="302">
        <f>SUM(B1165:C1165)</f>
        <v>5.6519311270757919</v>
      </c>
      <c r="E1165" s="303"/>
      <c r="F1165" s="302">
        <v>4.5336509962826996</v>
      </c>
      <c r="G1165" s="302">
        <v>1.6637424738807614</v>
      </c>
      <c r="H1165" s="302">
        <f>SUM(F1165:G1165)</f>
        <v>6.197393470163461</v>
      </c>
      <c r="I1165" s="303"/>
      <c r="J1165" s="302">
        <v>5.4795225791648994</v>
      </c>
      <c r="K1165" s="302">
        <v>1.5220117532135264</v>
      </c>
      <c r="L1165" s="302">
        <f>SUM(J1165:K1165)</f>
        <v>7.0015343323784256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27.101842437991415</v>
      </c>
      <c r="C1166" s="302">
        <v>6.2841685789564679</v>
      </c>
      <c r="D1166" s="302">
        <f t="shared" ref="D1166:D1173" si="424">SUM(B1166:C1166)</f>
        <v>33.386011016947883</v>
      </c>
      <c r="E1166" s="303"/>
      <c r="F1166" s="302">
        <v>30.735478548478621</v>
      </c>
      <c r="G1166" s="302">
        <v>6.5589062153586717</v>
      </c>
      <c r="H1166" s="302">
        <f t="shared" ref="H1166:H1173" si="425">SUM(F1166:G1166)</f>
        <v>37.294384763837293</v>
      </c>
      <c r="I1166" s="303"/>
      <c r="J1166" s="302">
        <v>35.389370365709318</v>
      </c>
      <c r="K1166" s="302">
        <v>6.585520129562684</v>
      </c>
      <c r="L1166" s="302">
        <f t="shared" ref="L1166:L1173" si="426">SUM(J1166:K1166)</f>
        <v>41.974890495272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13.132869977275471</v>
      </c>
      <c r="C1167" s="302">
        <v>3.3403327196928823</v>
      </c>
      <c r="D1167" s="302">
        <f t="shared" si="424"/>
        <v>16.473202696968354</v>
      </c>
      <c r="E1167" s="303"/>
      <c r="F1167" s="302">
        <v>14.474668061871</v>
      </c>
      <c r="G1167" s="302">
        <v>3.231017349814937</v>
      </c>
      <c r="H1167" s="302">
        <f t="shared" si="425"/>
        <v>17.705685411685938</v>
      </c>
      <c r="I1167" s="303"/>
      <c r="J1167" s="302">
        <v>15.39072092534739</v>
      </c>
      <c r="K1167" s="302">
        <v>2.7394791080153813</v>
      </c>
      <c r="L1167" s="302">
        <f t="shared" si="426"/>
        <v>18.130200033362772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13.665169046049483</v>
      </c>
      <c r="C1168" s="302">
        <v>1.4705319559461769</v>
      </c>
      <c r="D1168" s="302">
        <f t="shared" si="424"/>
        <v>15.13570100199566</v>
      </c>
      <c r="E1168" s="303"/>
      <c r="F1168" s="302">
        <v>12.427399386087476</v>
      </c>
      <c r="G1168" s="302">
        <v>1.2676149233483169</v>
      </c>
      <c r="H1168" s="302">
        <f t="shared" si="425"/>
        <v>13.695014309435793</v>
      </c>
      <c r="I1168" s="303"/>
      <c r="J1168" s="302">
        <v>7.3776739703882175</v>
      </c>
      <c r="K1168" s="302">
        <v>1.0621084358269741</v>
      </c>
      <c r="L1168" s="302">
        <f t="shared" si="426"/>
        <v>8.4397824062151923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0.64971378705405158</v>
      </c>
      <c r="C1169" s="302">
        <v>0.94291689980508886</v>
      </c>
      <c r="D1169" s="302">
        <f t="shared" si="424"/>
        <v>1.5926306868591404</v>
      </c>
      <c r="E1169" s="303"/>
      <c r="F1169" s="302">
        <v>0.56175974431559983</v>
      </c>
      <c r="G1169" s="302">
        <v>0.59386236275892268</v>
      </c>
      <c r="H1169" s="302">
        <f t="shared" si="425"/>
        <v>1.1556221070745225</v>
      </c>
      <c r="I1169" s="303"/>
      <c r="J1169" s="302">
        <v>0.40594335917641583</v>
      </c>
      <c r="K1169" s="302">
        <v>0.44425689219459202</v>
      </c>
      <c r="L1169" s="302">
        <f t="shared" si="426"/>
        <v>0.85020025137100785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37.944804290826816</v>
      </c>
      <c r="C1170" s="302">
        <v>8.759295624596831</v>
      </c>
      <c r="D1170" s="302">
        <f t="shared" si="424"/>
        <v>46.704099915423647</v>
      </c>
      <c r="E1170" s="303"/>
      <c r="F1170" s="302">
        <v>37.10252947180004</v>
      </c>
      <c r="G1170" s="302">
        <v>7.7485720379033669</v>
      </c>
      <c r="H1170" s="302">
        <f t="shared" si="425"/>
        <v>44.851101509703405</v>
      </c>
      <c r="I1170" s="303"/>
      <c r="J1170" s="302">
        <v>38.400385436918214</v>
      </c>
      <c r="K1170" s="302">
        <v>10.213457393589351</v>
      </c>
      <c r="L1170" s="302">
        <f t="shared" si="426"/>
        <v>48.613842830507565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1.5244039229397701</v>
      </c>
      <c r="C1171" s="302">
        <v>0.39201731514991273</v>
      </c>
      <c r="D1171" s="302">
        <f t="shared" si="424"/>
        <v>1.9164212380896828</v>
      </c>
      <c r="E1171" s="303"/>
      <c r="F1171" s="302">
        <v>1.4015864397154933</v>
      </c>
      <c r="G1171" s="302">
        <v>0.29478130445719541</v>
      </c>
      <c r="H1171" s="302">
        <f t="shared" si="425"/>
        <v>1.6963677441726888</v>
      </c>
      <c r="I1171" s="303"/>
      <c r="J1171" s="302">
        <v>1.4742405612849248</v>
      </c>
      <c r="K1171" s="302">
        <v>0.27917760169428801</v>
      </c>
      <c r="L1171" s="302">
        <f t="shared" si="426"/>
        <v>1.7534181629792127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0.19590301991220327</v>
      </c>
      <c r="C1172" s="302">
        <v>0.73026304970511258</v>
      </c>
      <c r="D1172" s="302">
        <f t="shared" si="424"/>
        <v>0.92616606961731585</v>
      </c>
      <c r="E1172" s="303"/>
      <c r="F1172" s="302">
        <v>0.14762343921753268</v>
      </c>
      <c r="G1172" s="302">
        <v>0.59727032205530661</v>
      </c>
      <c r="H1172" s="302">
        <f t="shared" si="425"/>
        <v>0.74489376127283924</v>
      </c>
      <c r="I1172" s="303"/>
      <c r="J1172" s="302">
        <v>0.15972231153795283</v>
      </c>
      <c r="K1172" s="302">
        <v>0.44052416140050982</v>
      </c>
      <c r="L1172" s="302">
        <f t="shared" si="426"/>
        <v>0.60024647293846267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2.4203660204480273</v>
      </c>
      <c r="C1173" s="302">
        <v>2.0314702246486762</v>
      </c>
      <c r="D1173" s="302">
        <f t="shared" si="424"/>
        <v>4.4518362450967039</v>
      </c>
      <c r="E1173" s="303"/>
      <c r="F1173" s="302">
        <v>1.9743039120597619</v>
      </c>
      <c r="G1173" s="302">
        <v>1.3532330104378416</v>
      </c>
      <c r="H1173" s="302">
        <f t="shared" si="425"/>
        <v>3.3275369224976035</v>
      </c>
      <c r="I1173" s="303"/>
      <c r="J1173" s="302">
        <v>1.0004204902196117</v>
      </c>
      <c r="K1173" s="302">
        <v>0.85346452441594478</v>
      </c>
      <c r="L1173" s="302">
        <f t="shared" si="426"/>
        <v>1.8538850146355563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100.45399999817012</v>
      </c>
      <c r="C1175" s="311">
        <f t="shared" ref="C1175:D1175" si="427">SUM(C1165:C1173)</f>
        <v>25.783999999904065</v>
      </c>
      <c r="D1175" s="311">
        <f t="shared" si="427"/>
        <v>126.23799999807417</v>
      </c>
      <c r="E1175" s="311"/>
      <c r="F1175" s="311">
        <f t="shared" ref="F1175:H1175" si="428">SUM(F1165:F1173)</f>
        <v>103.35899999982823</v>
      </c>
      <c r="G1175" s="311">
        <f t="shared" si="428"/>
        <v>23.30900000001532</v>
      </c>
      <c r="H1175" s="311">
        <f t="shared" si="428"/>
        <v>126.66799999984354</v>
      </c>
      <c r="I1175" s="311"/>
      <c r="J1175" s="311">
        <f t="shared" ref="J1175:L1175" si="429">SUM(J1165:J1173)</f>
        <v>105.07799999974694</v>
      </c>
      <c r="K1175" s="311">
        <f t="shared" si="429"/>
        <v>24.139999999913254</v>
      </c>
      <c r="L1175" s="311">
        <f t="shared" si="429"/>
        <v>129.21799999966021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1.0588225851756963</v>
      </c>
      <c r="C1182" s="302">
        <v>1.2419657498884797</v>
      </c>
      <c r="D1182" s="302">
        <f>SUM(B1182:C1182)</f>
        <v>2.3007883350641762</v>
      </c>
      <c r="E1182" s="303"/>
      <c r="F1182" s="302">
        <v>1.0478635109961614</v>
      </c>
      <c r="G1182" s="302">
        <v>0.68754498458422586</v>
      </c>
      <c r="H1182" s="302">
        <f>SUM(F1182:G1182)</f>
        <v>1.7354084955803872</v>
      </c>
      <c r="I1182" s="303"/>
      <c r="J1182" s="302">
        <v>1.3956578637003949</v>
      </c>
      <c r="K1182" s="302">
        <v>0.69192513376517717</v>
      </c>
      <c r="L1182" s="302">
        <f>SUM(J1182:K1182)</f>
        <v>2.0875829974655722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1.0824073091865809</v>
      </c>
      <c r="C1183" s="302">
        <v>2.3704211288449613</v>
      </c>
      <c r="D1183" s="302">
        <f t="shared" ref="D1183:D1190" si="430">SUM(B1183:C1183)</f>
        <v>3.4528284380315419</v>
      </c>
      <c r="E1183" s="303"/>
      <c r="F1183" s="302">
        <v>1.2568792717604755</v>
      </c>
      <c r="G1183" s="302">
        <v>1.2962282490014727</v>
      </c>
      <c r="H1183" s="302">
        <f t="shared" ref="H1183:H1190" si="431">SUM(F1183:G1183)</f>
        <v>2.553107520761948</v>
      </c>
      <c r="I1183" s="303"/>
      <c r="J1183" s="302">
        <v>1.1382879376381791</v>
      </c>
      <c r="K1183" s="302">
        <v>1.3337575844876055</v>
      </c>
      <c r="L1183" s="302">
        <f t="shared" ref="L1183:L1190" si="432">SUM(J1183:K1183)</f>
        <v>2.4720455221257849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2.8294412948609353</v>
      </c>
      <c r="C1184" s="302">
        <v>5.6579159194466255</v>
      </c>
      <c r="D1184" s="302">
        <f t="shared" si="430"/>
        <v>8.4873572143075613</v>
      </c>
      <c r="E1184" s="303"/>
      <c r="F1184" s="302">
        <v>3.4086096180904928</v>
      </c>
      <c r="G1184" s="302">
        <v>2.9098352367295885</v>
      </c>
      <c r="H1184" s="302">
        <f t="shared" si="431"/>
        <v>6.3184448548200809</v>
      </c>
      <c r="I1184" s="303"/>
      <c r="J1184" s="302">
        <v>3.5971969285119516</v>
      </c>
      <c r="K1184" s="302">
        <v>2.7007796815513889</v>
      </c>
      <c r="L1184" s="302">
        <f t="shared" si="432"/>
        <v>6.2979766100633405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0.82272983533401378</v>
      </c>
      <c r="C1185" s="302">
        <v>0.28217735548055745</v>
      </c>
      <c r="D1185" s="302">
        <f t="shared" si="430"/>
        <v>1.1049071908145711</v>
      </c>
      <c r="E1185" s="303"/>
      <c r="F1185" s="302">
        <v>0.65720589846629596</v>
      </c>
      <c r="G1185" s="302">
        <v>0.2085616563719353</v>
      </c>
      <c r="H1185" s="302">
        <f t="shared" si="431"/>
        <v>0.86576755483823131</v>
      </c>
      <c r="I1185" s="303"/>
      <c r="J1185" s="302">
        <v>0.39861682326088094</v>
      </c>
      <c r="K1185" s="302">
        <v>0.15534450349075793</v>
      </c>
      <c r="L1185" s="302">
        <f t="shared" si="432"/>
        <v>0.55396132675163889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0.46730300605505765</v>
      </c>
      <c r="C1186" s="302">
        <v>1.3461320528916825</v>
      </c>
      <c r="D1186" s="302">
        <f t="shared" si="430"/>
        <v>1.8134350589467401</v>
      </c>
      <c r="E1186" s="303"/>
      <c r="F1186" s="302">
        <v>0.58512054603190333</v>
      </c>
      <c r="G1186" s="302">
        <v>0.59666026227238522</v>
      </c>
      <c r="H1186" s="302">
        <f t="shared" si="431"/>
        <v>1.1817808083042887</v>
      </c>
      <c r="I1186" s="303"/>
      <c r="J1186" s="302">
        <v>0.90959038870505671</v>
      </c>
      <c r="K1186" s="302">
        <v>0.53905622909059492</v>
      </c>
      <c r="L1186" s="302">
        <f t="shared" si="432"/>
        <v>1.4486466177956516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0.49900815508730512</v>
      </c>
      <c r="C1187" s="302">
        <v>0.45551660570196173</v>
      </c>
      <c r="D1187" s="302">
        <f t="shared" si="430"/>
        <v>0.95452476078926685</v>
      </c>
      <c r="E1187" s="303"/>
      <c r="F1187" s="302">
        <v>0.40558784578988233</v>
      </c>
      <c r="G1187" s="302">
        <v>0.30873043997130717</v>
      </c>
      <c r="H1187" s="302">
        <f t="shared" si="431"/>
        <v>0.7143182857611895</v>
      </c>
      <c r="I1187" s="303"/>
      <c r="J1187" s="302">
        <v>0.36481818582819148</v>
      </c>
      <c r="K1187" s="302">
        <v>0.34444960803606023</v>
      </c>
      <c r="L1187" s="302">
        <f t="shared" si="432"/>
        <v>0.70926779386425176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0.34289340887681791</v>
      </c>
      <c r="C1188" s="302">
        <v>0.35105040585112673</v>
      </c>
      <c r="D1188" s="302">
        <f t="shared" si="430"/>
        <v>0.69394381472794464</v>
      </c>
      <c r="E1188" s="303"/>
      <c r="F1188" s="302">
        <v>0.26324632828932593</v>
      </c>
      <c r="G1188" s="302">
        <v>0.22405391128084395</v>
      </c>
      <c r="H1188" s="302">
        <f t="shared" si="431"/>
        <v>0.48730023957016988</v>
      </c>
      <c r="I1188" s="303"/>
      <c r="J1188" s="302">
        <v>0.26349007098023958</v>
      </c>
      <c r="K1188" s="302">
        <v>0.21397658013531481</v>
      </c>
      <c r="L1188" s="302">
        <f t="shared" si="432"/>
        <v>0.47746665111555442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3.223128178856751E-2</v>
      </c>
      <c r="C1189" s="302">
        <v>0.10405203001157071</v>
      </c>
      <c r="D1189" s="302">
        <f t="shared" si="430"/>
        <v>0.13628331180013822</v>
      </c>
      <c r="E1189" s="303"/>
      <c r="F1189" s="302">
        <v>3.8093692226014698E-2</v>
      </c>
      <c r="G1189" s="302">
        <v>6.0558451805588304E-2</v>
      </c>
      <c r="H1189" s="302">
        <f t="shared" si="431"/>
        <v>9.8652144031602995E-2</v>
      </c>
      <c r="I1189" s="303"/>
      <c r="J1189" s="302">
        <v>5.1916210577823821E-2</v>
      </c>
      <c r="K1189" s="302">
        <v>6.1213682756174156E-2</v>
      </c>
      <c r="L1189" s="302">
        <f t="shared" si="432"/>
        <v>0.11312989333399798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0.50016312365735804</v>
      </c>
      <c r="C1190" s="302">
        <v>0.64076875210697837</v>
      </c>
      <c r="D1190" s="302">
        <f t="shared" si="430"/>
        <v>1.1409318757643363</v>
      </c>
      <c r="E1190" s="303"/>
      <c r="F1190" s="302">
        <v>0.31039328815612527</v>
      </c>
      <c r="G1190" s="302">
        <v>0.40382680808835192</v>
      </c>
      <c r="H1190" s="302">
        <f t="shared" si="431"/>
        <v>0.71422009624447713</v>
      </c>
      <c r="I1190" s="303"/>
      <c r="J1190" s="302">
        <v>0.22942559078532507</v>
      </c>
      <c r="K1190" s="302">
        <v>0.30649699684554588</v>
      </c>
      <c r="L1190" s="302">
        <f t="shared" si="432"/>
        <v>0.53592258763087097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7.635000000022333</v>
      </c>
      <c r="C1192" s="311">
        <f t="shared" ref="C1192:D1192" si="433">SUM(C1182:C1190)</f>
        <v>12.450000000223946</v>
      </c>
      <c r="D1192" s="311">
        <f t="shared" si="433"/>
        <v>20.085000000246279</v>
      </c>
      <c r="E1192" s="311"/>
      <c r="F1192" s="311">
        <f t="shared" ref="F1192:H1192" si="434">SUM(F1182:F1190)</f>
        <v>7.9729999998066781</v>
      </c>
      <c r="G1192" s="311">
        <f t="shared" si="434"/>
        <v>6.6960000001056992</v>
      </c>
      <c r="H1192" s="311">
        <f t="shared" si="434"/>
        <v>14.668999999912373</v>
      </c>
      <c r="I1192" s="311"/>
      <c r="J1192" s="311">
        <f t="shared" ref="J1192:L1192" si="435">SUM(J1182:J1190)</f>
        <v>8.3489999999880435</v>
      </c>
      <c r="K1192" s="311">
        <f t="shared" si="435"/>
        <v>6.3470000001586193</v>
      </c>
      <c r="L1192" s="311">
        <f t="shared" si="435"/>
        <v>14.696000000146661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2.0599944076363452</v>
      </c>
      <c r="C1199" s="302">
        <v>1.2584818493290848</v>
      </c>
      <c r="D1199" s="302">
        <f>SUM(B1199:C1199)</f>
        <v>3.3184762569654298</v>
      </c>
      <c r="E1199" s="303"/>
      <c r="F1199" s="302">
        <v>2.4805138322861913</v>
      </c>
      <c r="G1199" s="302">
        <v>0.76115540156330408</v>
      </c>
      <c r="H1199" s="302">
        <f>SUM(F1199:G1199)</f>
        <v>3.2416692338494952</v>
      </c>
      <c r="I1199" s="303"/>
      <c r="J1199" s="302">
        <v>3.4984862339990705</v>
      </c>
      <c r="K1199" s="302">
        <v>0.76786959011087197</v>
      </c>
      <c r="L1199" s="302">
        <f>SUM(J1199:K1199)</f>
        <v>4.2663558241099429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1.9009327893780428</v>
      </c>
      <c r="C1200" s="302">
        <v>2.4207351547670197</v>
      </c>
      <c r="D1200" s="302">
        <f t="shared" ref="D1200:D1207" si="436">SUM(B1200:C1200)</f>
        <v>4.3216679441450623</v>
      </c>
      <c r="E1200" s="303"/>
      <c r="F1200" s="302">
        <v>2.5271245125544608</v>
      </c>
      <c r="G1200" s="302">
        <v>1.4976724633377174</v>
      </c>
      <c r="H1200" s="302">
        <f t="shared" ref="H1200:H1207" si="437">SUM(F1200:G1200)</f>
        <v>4.024796975892178</v>
      </c>
      <c r="I1200" s="303"/>
      <c r="J1200" s="302">
        <v>2.3444186376292864</v>
      </c>
      <c r="K1200" s="302">
        <v>1.5393523857973397</v>
      </c>
      <c r="L1200" s="302">
        <f t="shared" ref="L1200:L1207" si="438">SUM(J1200:K1200)</f>
        <v>3.8837710234266263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4.7540382017742591</v>
      </c>
      <c r="C1201" s="302">
        <v>5.7953232359374862</v>
      </c>
      <c r="D1201" s="302">
        <f t="shared" si="436"/>
        <v>10.549361437711745</v>
      </c>
      <c r="E1201" s="303"/>
      <c r="F1201" s="302">
        <v>6.5646061042918076</v>
      </c>
      <c r="G1201" s="302">
        <v>3.4024394128980813</v>
      </c>
      <c r="H1201" s="302">
        <f t="shared" si="437"/>
        <v>9.967045517189888</v>
      </c>
      <c r="I1201" s="303"/>
      <c r="J1201" s="302">
        <v>6.9008746895740734</v>
      </c>
      <c r="K1201" s="302">
        <v>3.1414837723674274</v>
      </c>
      <c r="L1201" s="302">
        <f t="shared" si="438"/>
        <v>10.0423584619415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1.7801667523483726</v>
      </c>
      <c r="C1202" s="302">
        <v>0.27289592565665372</v>
      </c>
      <c r="D1202" s="302">
        <f t="shared" si="436"/>
        <v>2.0530626780050265</v>
      </c>
      <c r="E1202" s="303"/>
      <c r="F1202" s="302">
        <v>1.7730081119840029</v>
      </c>
      <c r="G1202" s="302">
        <v>0.25100786572066291</v>
      </c>
      <c r="H1202" s="302">
        <f t="shared" si="437"/>
        <v>2.024015977704666</v>
      </c>
      <c r="I1202" s="303"/>
      <c r="J1202" s="302">
        <v>1.1559540798316139</v>
      </c>
      <c r="K1202" s="302">
        <v>0.18191500260788851</v>
      </c>
      <c r="L1202" s="302">
        <f t="shared" si="438"/>
        <v>1.3378690824395023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0.82965731778239438</v>
      </c>
      <c r="C1203" s="302">
        <v>1.3571926716056626</v>
      </c>
      <c r="D1203" s="302">
        <f t="shared" si="436"/>
        <v>2.1868499893880569</v>
      </c>
      <c r="E1203" s="303"/>
      <c r="F1203" s="302">
        <v>1.1742473580092421</v>
      </c>
      <c r="G1203" s="302">
        <v>0.67305564558625075</v>
      </c>
      <c r="H1203" s="302">
        <f t="shared" si="437"/>
        <v>1.8473030035954929</v>
      </c>
      <c r="I1203" s="303"/>
      <c r="J1203" s="302">
        <v>1.9368132526807145</v>
      </c>
      <c r="K1203" s="302">
        <v>0.61665878521752382</v>
      </c>
      <c r="L1203" s="302">
        <f t="shared" si="438"/>
        <v>2.5534720378982385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1.0474027164870221</v>
      </c>
      <c r="C1204" s="302">
        <v>0.43797989444696844</v>
      </c>
      <c r="D1204" s="302">
        <f t="shared" si="436"/>
        <v>1.4853826109339905</v>
      </c>
      <c r="E1204" s="303"/>
      <c r="F1204" s="302">
        <v>1.0201028756425179</v>
      </c>
      <c r="G1204" s="302">
        <v>0.36716343962286102</v>
      </c>
      <c r="H1204" s="302">
        <f t="shared" si="437"/>
        <v>1.387266315265379</v>
      </c>
      <c r="I1204" s="303"/>
      <c r="J1204" s="302">
        <v>0.95083926521143369</v>
      </c>
      <c r="K1204" s="302">
        <v>0.41100150587101447</v>
      </c>
      <c r="L1204" s="302">
        <f t="shared" si="438"/>
        <v>1.3618407710824481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0.70514511746457242</v>
      </c>
      <c r="C1205" s="302">
        <v>0.34080706262179639</v>
      </c>
      <c r="D1205" s="302">
        <f t="shared" si="436"/>
        <v>1.0459521800863687</v>
      </c>
      <c r="E1205" s="303"/>
      <c r="F1205" s="302">
        <v>0.6584236004455819</v>
      </c>
      <c r="G1205" s="302">
        <v>0.27031696458415388</v>
      </c>
      <c r="H1205" s="302">
        <f t="shared" si="437"/>
        <v>0.92874056502973579</v>
      </c>
      <c r="I1205" s="303"/>
      <c r="J1205" s="302">
        <v>0.69719637996975614</v>
      </c>
      <c r="K1205" s="302">
        <v>0.25702416396779837</v>
      </c>
      <c r="L1205" s="302">
        <f t="shared" si="438"/>
        <v>0.95422054393755451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5.7269181733490264E-2</v>
      </c>
      <c r="C1206" s="302">
        <v>0.10215995945369795</v>
      </c>
      <c r="D1206" s="302">
        <f t="shared" si="436"/>
        <v>0.15942914118718821</v>
      </c>
      <c r="E1206" s="303"/>
      <c r="F1206" s="302">
        <v>7.5626363443554528E-2</v>
      </c>
      <c r="G1206" s="302">
        <v>7.1493972951740231E-2</v>
      </c>
      <c r="H1206" s="302">
        <f t="shared" si="437"/>
        <v>0.14712033639529476</v>
      </c>
      <c r="I1206" s="303"/>
      <c r="J1206" s="302">
        <v>0.10798547351667998</v>
      </c>
      <c r="K1206" s="302">
        <v>7.3408843262531706E-2</v>
      </c>
      <c r="L1206" s="302">
        <f t="shared" si="438"/>
        <v>0.1813943167792117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1.1983935154463443</v>
      </c>
      <c r="C1207" s="302">
        <v>0.60142424641240555</v>
      </c>
      <c r="D1207" s="302">
        <f t="shared" si="436"/>
        <v>1.7998177618587499</v>
      </c>
      <c r="E1207" s="303"/>
      <c r="F1207" s="302">
        <v>1.0023472410180305</v>
      </c>
      <c r="G1207" s="302">
        <v>0.49769483386247249</v>
      </c>
      <c r="H1207" s="302">
        <f t="shared" si="437"/>
        <v>1.500042074880503</v>
      </c>
      <c r="I1207" s="303"/>
      <c r="J1207" s="302">
        <v>0.6974319875621271</v>
      </c>
      <c r="K1207" s="302">
        <v>0.37528595099039797</v>
      </c>
      <c r="L1207" s="302">
        <f t="shared" si="438"/>
        <v>1.072717938552525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14.333000000050845</v>
      </c>
      <c r="C1209" s="311">
        <f t="shared" ref="C1209:D1209" si="439">SUM(C1199:C1207)</f>
        <v>12.587000000230773</v>
      </c>
      <c r="D1209" s="311">
        <f t="shared" si="439"/>
        <v>26.920000000281622</v>
      </c>
      <c r="E1209" s="311"/>
      <c r="F1209" s="311">
        <f t="shared" ref="F1209:H1209" si="440">SUM(F1199:F1207)</f>
        <v>17.275999999675385</v>
      </c>
      <c r="G1209" s="311">
        <f t="shared" si="440"/>
        <v>7.7920000001272447</v>
      </c>
      <c r="H1209" s="311">
        <f t="shared" si="440"/>
        <v>25.067999999802627</v>
      </c>
      <c r="I1209" s="311"/>
      <c r="J1209" s="311">
        <f t="shared" ref="J1209:L1209" si="441">SUM(J1199:J1207)</f>
        <v>18.289999999974757</v>
      </c>
      <c r="K1209" s="311">
        <f t="shared" si="441"/>
        <v>7.3640000001927941</v>
      </c>
      <c r="L1209" s="311">
        <f t="shared" si="441"/>
        <v>25.654000000167553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0.63413779419472815</v>
      </c>
      <c r="C1216" s="302">
        <v>0.97581494979451511</v>
      </c>
      <c r="D1216" s="302">
        <f>SUM(B1216:C1216)</f>
        <v>1.6099527439892434</v>
      </c>
      <c r="E1216" s="303"/>
      <c r="F1216" s="302">
        <v>0.67424138717223592</v>
      </c>
      <c r="G1216" s="302">
        <v>0.78935958820057506</v>
      </c>
      <c r="H1216" s="302">
        <f>SUM(F1216:G1216)</f>
        <v>1.463600975372811</v>
      </c>
      <c r="I1216" s="303"/>
      <c r="J1216" s="302">
        <v>1.0740400650123252</v>
      </c>
      <c r="K1216" s="302">
        <v>1.059837960729817</v>
      </c>
      <c r="L1216" s="302">
        <f>SUM(J1216:K1216)</f>
        <v>2.1338780257421419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0.4768814501589354</v>
      </c>
      <c r="C1217" s="302">
        <v>1.150713543576952</v>
      </c>
      <c r="D1217" s="302">
        <f t="shared" ref="D1217:D1224" si="442">SUM(B1217:C1217)</f>
        <v>1.6275949937358873</v>
      </c>
      <c r="E1217" s="303"/>
      <c r="F1217" s="302">
        <v>0.50893007397984436</v>
      </c>
      <c r="G1217" s="302">
        <v>1.1173679501379425</v>
      </c>
      <c r="H1217" s="302">
        <f t="shared" ref="H1217:H1224" si="443">SUM(F1217:G1217)</f>
        <v>1.6262980241177869</v>
      </c>
      <c r="I1217" s="303"/>
      <c r="J1217" s="302">
        <v>0.52294699872929373</v>
      </c>
      <c r="K1217" s="302">
        <v>1.7050044750560323</v>
      </c>
      <c r="L1217" s="302">
        <f t="shared" ref="L1217:L1224" si="444">SUM(J1217:K1217)</f>
        <v>2.2279514737853261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0.95321402986524761</v>
      </c>
      <c r="C1218" s="302">
        <v>2.2173377671281473</v>
      </c>
      <c r="D1218" s="302">
        <f t="shared" si="442"/>
        <v>3.170551796993395</v>
      </c>
      <c r="E1218" s="303"/>
      <c r="F1218" s="302">
        <v>0.92323528022607149</v>
      </c>
      <c r="G1218" s="302">
        <v>1.9352506761414348</v>
      </c>
      <c r="H1218" s="302">
        <f t="shared" si="443"/>
        <v>2.858485956367506</v>
      </c>
      <c r="I1218" s="303"/>
      <c r="J1218" s="302">
        <v>1.0011006518499501</v>
      </c>
      <c r="K1218" s="302">
        <v>2.5111266260119827</v>
      </c>
      <c r="L1218" s="302">
        <f t="shared" si="444"/>
        <v>3.5122272778619328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0.42808942346845252</v>
      </c>
      <c r="C1219" s="302">
        <v>0.2818309485333661</v>
      </c>
      <c r="D1219" s="302">
        <f t="shared" si="442"/>
        <v>0.70992037200181857</v>
      </c>
      <c r="E1219" s="303"/>
      <c r="F1219" s="302">
        <v>0.42050756127347094</v>
      </c>
      <c r="G1219" s="302">
        <v>0.28725376073091519</v>
      </c>
      <c r="H1219" s="302">
        <f t="shared" si="443"/>
        <v>0.70776132200438613</v>
      </c>
      <c r="I1219" s="303"/>
      <c r="J1219" s="302">
        <v>0.2966860847159784</v>
      </c>
      <c r="K1219" s="302">
        <v>0.26828847948998968</v>
      </c>
      <c r="L1219" s="302">
        <f t="shared" si="444"/>
        <v>0.56497456420596803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0.20127575439014561</v>
      </c>
      <c r="C1220" s="302">
        <v>1.0201222779863415</v>
      </c>
      <c r="D1220" s="302">
        <f t="shared" si="442"/>
        <v>1.221398032376487</v>
      </c>
      <c r="E1220" s="303"/>
      <c r="F1220" s="302">
        <v>0.21212575668432568</v>
      </c>
      <c r="G1220" s="302">
        <v>0.66141514573302407</v>
      </c>
      <c r="H1220" s="302">
        <f t="shared" si="443"/>
        <v>0.87354090241734972</v>
      </c>
      <c r="I1220" s="303"/>
      <c r="J1220" s="302">
        <v>0.38992180717920943</v>
      </c>
      <c r="K1220" s="302">
        <v>0.77102513630749037</v>
      </c>
      <c r="L1220" s="302">
        <f t="shared" si="444"/>
        <v>1.1609469434866999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0.25771499277661564</v>
      </c>
      <c r="C1221" s="302">
        <v>0.5020549894879589</v>
      </c>
      <c r="D1221" s="302">
        <f t="shared" si="442"/>
        <v>0.75976998226457448</v>
      </c>
      <c r="E1221" s="303"/>
      <c r="F1221" s="302">
        <v>0.23014548101363538</v>
      </c>
      <c r="G1221" s="302">
        <v>0.43212538727814376</v>
      </c>
      <c r="H1221" s="302">
        <f t="shared" si="443"/>
        <v>0.66227086829177917</v>
      </c>
      <c r="I1221" s="303"/>
      <c r="J1221" s="302">
        <v>0.23238823568975278</v>
      </c>
      <c r="K1221" s="302">
        <v>0.62487951833331723</v>
      </c>
      <c r="L1221" s="302">
        <f t="shared" si="444"/>
        <v>0.85726775402306998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0.19737977852712901</v>
      </c>
      <c r="C1222" s="302">
        <v>0.31981009281224493</v>
      </c>
      <c r="D1222" s="302">
        <f t="shared" si="442"/>
        <v>0.51718987133937389</v>
      </c>
      <c r="E1222" s="303"/>
      <c r="F1222" s="302">
        <v>0.17573416217740964</v>
      </c>
      <c r="G1222" s="302">
        <v>0.28873699408373876</v>
      </c>
      <c r="H1222" s="302">
        <f t="shared" si="443"/>
        <v>0.46447115626114843</v>
      </c>
      <c r="I1222" s="303"/>
      <c r="J1222" s="302">
        <v>0.20526602424637719</v>
      </c>
      <c r="K1222" s="302">
        <v>0.37863542334539169</v>
      </c>
      <c r="L1222" s="302">
        <f t="shared" si="444"/>
        <v>0.58390144759176887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1.218548255387711E-2</v>
      </c>
      <c r="C1223" s="302">
        <v>0.10058434974976251</v>
      </c>
      <c r="D1223" s="302">
        <f t="shared" si="442"/>
        <v>0.11276983230363961</v>
      </c>
      <c r="E1223" s="303"/>
      <c r="F1223" s="302">
        <v>1.1317601334396382E-2</v>
      </c>
      <c r="G1223" s="302">
        <v>7.7356200255140936E-2</v>
      </c>
      <c r="H1223" s="302">
        <f t="shared" si="443"/>
        <v>8.8673801589537318E-2</v>
      </c>
      <c r="I1223" s="303"/>
      <c r="J1223" s="302">
        <v>1.7148363302973087E-2</v>
      </c>
      <c r="K1223" s="302">
        <v>9.8489649023014436E-2</v>
      </c>
      <c r="L1223" s="302">
        <f t="shared" si="444"/>
        <v>0.11563801232598753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0.23712129406812321</v>
      </c>
      <c r="C1224" s="302">
        <v>0.72873108096780947</v>
      </c>
      <c r="D1224" s="302">
        <f t="shared" si="442"/>
        <v>0.96585237503593269</v>
      </c>
      <c r="E1224" s="303"/>
      <c r="F1224" s="302">
        <v>0.21976269609802629</v>
      </c>
      <c r="G1224" s="302">
        <v>0.57513429747000078</v>
      </c>
      <c r="H1224" s="302">
        <f t="shared" si="443"/>
        <v>0.79489699356802701</v>
      </c>
      <c r="I1224" s="303"/>
      <c r="J1224" s="302">
        <v>0.16050176926983314</v>
      </c>
      <c r="K1224" s="302">
        <v>0.56371273178864378</v>
      </c>
      <c r="L1224" s="302">
        <f t="shared" si="444"/>
        <v>0.72421450105847696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3.3980000000032549</v>
      </c>
      <c r="C1226" s="311">
        <f t="shared" ref="C1226:D1226" si="445">SUM(C1216:C1224)</f>
        <v>7.2970000000370989</v>
      </c>
      <c r="D1226" s="311">
        <f t="shared" si="445"/>
        <v>10.69500000004035</v>
      </c>
      <c r="E1226" s="311"/>
      <c r="F1226" s="311">
        <f t="shared" ref="F1226:H1226" si="446">SUM(F1216:F1224)</f>
        <v>3.3759999999594159</v>
      </c>
      <c r="G1226" s="311">
        <f t="shared" si="446"/>
        <v>6.1640000000309163</v>
      </c>
      <c r="H1226" s="311">
        <f t="shared" si="446"/>
        <v>9.5399999999903322</v>
      </c>
      <c r="I1226" s="311"/>
      <c r="J1226" s="311">
        <f t="shared" ref="J1226:L1226" si="447">SUM(J1216:J1224)</f>
        <v>3.8999999999956936</v>
      </c>
      <c r="K1226" s="311">
        <f t="shared" si="447"/>
        <v>7.9810000000856798</v>
      </c>
      <c r="L1226" s="311">
        <f t="shared" si="447"/>
        <v>11.881000000081372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7.9207034998719115</v>
      </c>
      <c r="C1233" s="302">
        <v>5.4307200503173112</v>
      </c>
      <c r="D1233" s="302">
        <f>SUM(B1233:C1233)</f>
        <v>13.351423550189223</v>
      </c>
      <c r="E1233" s="303"/>
      <c r="F1233" s="302">
        <v>9.2860839554882588</v>
      </c>
      <c r="G1233" s="302">
        <v>5.0671148586016894</v>
      </c>
      <c r="H1233" s="302">
        <f>SUM(F1233:G1233)</f>
        <v>14.353198814089948</v>
      </c>
      <c r="I1233" s="303"/>
      <c r="J1233" s="302">
        <v>15.170806419714703</v>
      </c>
      <c r="K1233" s="302">
        <v>6.8994284573974429</v>
      </c>
      <c r="L1233" s="302">
        <f>SUM(J1233:K1233)</f>
        <v>22.070234877112146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5.1519332431498626</v>
      </c>
      <c r="C1234" s="302">
        <v>7.4485500052137015</v>
      </c>
      <c r="D1234" s="302">
        <f t="shared" ref="D1234:D1241" si="448">SUM(B1234:C1234)</f>
        <v>12.600483248363563</v>
      </c>
      <c r="E1234" s="303"/>
      <c r="F1234" s="302">
        <v>5.9572439361851846</v>
      </c>
      <c r="G1234" s="302">
        <v>7.5996972682319415</v>
      </c>
      <c r="H1234" s="302">
        <f t="shared" ref="H1234:H1241" si="449">SUM(F1234:G1234)</f>
        <v>13.556941204417125</v>
      </c>
      <c r="I1234" s="303"/>
      <c r="J1234" s="302">
        <v>6.330839412388821</v>
      </c>
      <c r="K1234" s="302">
        <v>11.611963134296253</v>
      </c>
      <c r="L1234" s="302">
        <f t="shared" ref="L1234:L1241" si="450">SUM(J1234:K1234)</f>
        <v>17.942802546685073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9.358108361275292</v>
      </c>
      <c r="C1235" s="302">
        <v>15.358602138515508</v>
      </c>
      <c r="D1235" s="302">
        <f t="shared" si="448"/>
        <v>24.7167104997908</v>
      </c>
      <c r="E1235" s="303"/>
      <c r="F1235" s="302">
        <v>9.0847125824008454</v>
      </c>
      <c r="G1235" s="302">
        <v>13.791322930929109</v>
      </c>
      <c r="H1235" s="302">
        <f t="shared" si="449"/>
        <v>22.876035513329953</v>
      </c>
      <c r="I1235" s="303"/>
      <c r="J1235" s="302">
        <v>9.7664428521343307</v>
      </c>
      <c r="K1235" s="302">
        <v>18.195765557084069</v>
      </c>
      <c r="L1235" s="302">
        <f t="shared" si="450"/>
        <v>27.962208409218398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6.7179460439811685</v>
      </c>
      <c r="C1236" s="302">
        <v>1.99832471955809</v>
      </c>
      <c r="D1236" s="302">
        <f t="shared" si="448"/>
        <v>8.7162707635392582</v>
      </c>
      <c r="E1236" s="303"/>
      <c r="F1236" s="302">
        <v>6.1715302540932502</v>
      </c>
      <c r="G1236" s="302">
        <v>1.8841461719186741</v>
      </c>
      <c r="H1236" s="302">
        <f t="shared" si="449"/>
        <v>8.0556764260119245</v>
      </c>
      <c r="I1236" s="303"/>
      <c r="J1236" s="302">
        <v>4.5902174185200337</v>
      </c>
      <c r="K1236" s="302">
        <v>1.7640919885100408</v>
      </c>
      <c r="L1236" s="302">
        <f t="shared" si="450"/>
        <v>6.3543094070300743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2.2415897067105526</v>
      </c>
      <c r="C1237" s="302">
        <v>5.9841653568692523</v>
      </c>
      <c r="D1237" s="302">
        <f t="shared" si="448"/>
        <v>8.225755063579804</v>
      </c>
      <c r="E1237" s="303"/>
      <c r="F1237" s="302">
        <v>2.4105583732259812</v>
      </c>
      <c r="G1237" s="302">
        <v>4.2198096109841163</v>
      </c>
      <c r="H1237" s="302">
        <f t="shared" si="449"/>
        <v>6.630367984210098</v>
      </c>
      <c r="I1237" s="303"/>
      <c r="J1237" s="302">
        <v>4.7854141767907095</v>
      </c>
      <c r="K1237" s="302">
        <v>5.0991539376830941</v>
      </c>
      <c r="L1237" s="302">
        <f t="shared" si="450"/>
        <v>9.8845681144738045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6.0858388150856051</v>
      </c>
      <c r="C1238" s="302">
        <v>4.2737323978608481</v>
      </c>
      <c r="D1238" s="302">
        <f t="shared" si="448"/>
        <v>10.359571212946452</v>
      </c>
      <c r="E1238" s="303"/>
      <c r="F1238" s="302">
        <v>4.9164552068990304</v>
      </c>
      <c r="G1238" s="302">
        <v>3.5306192058129824</v>
      </c>
      <c r="H1238" s="302">
        <f t="shared" si="449"/>
        <v>8.4470744127120128</v>
      </c>
      <c r="I1238" s="303"/>
      <c r="J1238" s="302">
        <v>4.7104667854501301</v>
      </c>
      <c r="K1238" s="302">
        <v>5.0765007308147512</v>
      </c>
      <c r="L1238" s="302">
        <f t="shared" si="450"/>
        <v>9.7869675162648804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2.7874849647297157</v>
      </c>
      <c r="C1239" s="302">
        <v>2.406369252111991</v>
      </c>
      <c r="D1239" s="302">
        <f t="shared" si="448"/>
        <v>5.1938542168417072</v>
      </c>
      <c r="E1239" s="303"/>
      <c r="F1239" s="302">
        <v>2.521695052154636</v>
      </c>
      <c r="G1239" s="302">
        <v>1.9588801103309725</v>
      </c>
      <c r="H1239" s="302">
        <f t="shared" si="449"/>
        <v>4.4805751624856089</v>
      </c>
      <c r="I1239" s="303"/>
      <c r="J1239" s="302">
        <v>3.0184334441330885</v>
      </c>
      <c r="K1239" s="302">
        <v>2.6103927231393254</v>
      </c>
      <c r="L1239" s="302">
        <f t="shared" si="450"/>
        <v>5.6288261672724138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0.15686252064244516</v>
      </c>
      <c r="C1240" s="302">
        <v>0.84516127704446853</v>
      </c>
      <c r="D1240" s="302">
        <f t="shared" si="448"/>
        <v>1.0020237976869137</v>
      </c>
      <c r="E1240" s="303"/>
      <c r="F1240" s="302">
        <v>0.13188291658007692</v>
      </c>
      <c r="G1240" s="302">
        <v>0.64217453554630288</v>
      </c>
      <c r="H1240" s="302">
        <f t="shared" si="449"/>
        <v>0.77405745212637977</v>
      </c>
      <c r="I1240" s="303"/>
      <c r="J1240" s="302">
        <v>0.19673362433239083</v>
      </c>
      <c r="K1240" s="302">
        <v>0.7573174040929157</v>
      </c>
      <c r="L1240" s="302">
        <f t="shared" si="450"/>
        <v>0.95405102842530654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4.6965328447103722</v>
      </c>
      <c r="C1241" s="302">
        <v>5.9673748029598377</v>
      </c>
      <c r="D1241" s="302">
        <f t="shared" si="448"/>
        <v>10.663907647670211</v>
      </c>
      <c r="E1241" s="303"/>
      <c r="F1241" s="302">
        <v>3.5698377227150151</v>
      </c>
      <c r="G1241" s="302">
        <v>4.0212353079637921</v>
      </c>
      <c r="H1241" s="302">
        <f t="shared" si="449"/>
        <v>7.5910730306788068</v>
      </c>
      <c r="I1241" s="303"/>
      <c r="J1241" s="302">
        <v>2.5906458664812164</v>
      </c>
      <c r="K1241" s="302">
        <v>4.0513860678325626</v>
      </c>
      <c r="L1241" s="302">
        <f t="shared" si="450"/>
        <v>6.6420319343137795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45.117000000156935</v>
      </c>
      <c r="C1243" s="311">
        <f t="shared" ref="C1243:D1243" si="451">SUM(C1233:C1241)</f>
        <v>49.713000000451011</v>
      </c>
      <c r="D1243" s="311">
        <f t="shared" si="451"/>
        <v>94.830000000607924</v>
      </c>
      <c r="E1243" s="311"/>
      <c r="F1243" s="311">
        <f t="shared" ref="F1243:H1243" si="452">SUM(F1233:F1241)</f>
        <v>44.049999999742276</v>
      </c>
      <c r="G1243" s="311">
        <f t="shared" si="452"/>
        <v>42.715000000319577</v>
      </c>
      <c r="H1243" s="311">
        <f t="shared" si="452"/>
        <v>86.76500000006186</v>
      </c>
      <c r="I1243" s="311"/>
      <c r="J1243" s="311">
        <f t="shared" ref="J1243:L1243" si="453">SUM(J1233:J1241)</f>
        <v>51.15999999994542</v>
      </c>
      <c r="K1243" s="311">
        <f t="shared" si="453"/>
        <v>56.066000000850451</v>
      </c>
      <c r="L1243" s="311">
        <f t="shared" si="453"/>
        <v>107.22600000079586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4.0135507449307122</v>
      </c>
      <c r="C1250" s="302">
        <v>2.8671339777180029</v>
      </c>
      <c r="D1250" s="302">
        <f>SUM(B1250:C1250)</f>
        <v>6.8806847226487147</v>
      </c>
      <c r="E1250" s="303"/>
      <c r="F1250" s="302">
        <v>5.9150807973334283</v>
      </c>
      <c r="G1250" s="302">
        <v>1.8613018034631301</v>
      </c>
      <c r="H1250" s="302">
        <f>SUM(F1250:G1250)</f>
        <v>7.7763826007965582</v>
      </c>
      <c r="I1250" s="303"/>
      <c r="J1250" s="302">
        <v>6.9303960359994576</v>
      </c>
      <c r="K1250" s="302">
        <v>1.942631804769148</v>
      </c>
      <c r="L1250" s="302">
        <f>SUM(J1250:K1250)</f>
        <v>8.8730278407686054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9.0551330738358313</v>
      </c>
      <c r="C1251" s="302">
        <v>12.906842360547216</v>
      </c>
      <c r="D1251" s="302">
        <f t="shared" ref="D1251:D1258" si="454">SUM(B1251:C1251)</f>
        <v>21.961975434383049</v>
      </c>
      <c r="E1251" s="303"/>
      <c r="F1251" s="302">
        <v>12.60296344617899</v>
      </c>
      <c r="G1251" s="302">
        <v>8.3287568846723943</v>
      </c>
      <c r="H1251" s="302">
        <f t="shared" ref="H1251:H1258" si="455">SUM(F1251:G1251)</f>
        <v>20.931720330851384</v>
      </c>
      <c r="I1251" s="303"/>
      <c r="J1251" s="302">
        <v>10.736975706274373</v>
      </c>
      <c r="K1251" s="302">
        <v>9.0329220727157189</v>
      </c>
      <c r="L1251" s="302">
        <f t="shared" ref="L1251:L1258" si="456">SUM(J1251:K1251)</f>
        <v>19.769897778990092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6.4656898146519</v>
      </c>
      <c r="C1252" s="302">
        <v>3.4294070831464292</v>
      </c>
      <c r="D1252" s="302">
        <f t="shared" si="454"/>
        <v>9.8950968977983287</v>
      </c>
      <c r="E1252" s="303"/>
      <c r="F1252" s="302">
        <v>7.9336238496420863</v>
      </c>
      <c r="G1252" s="302">
        <v>2.3437834374307474</v>
      </c>
      <c r="H1252" s="302">
        <f t="shared" si="455"/>
        <v>10.277407287072833</v>
      </c>
      <c r="I1252" s="303"/>
      <c r="J1252" s="302">
        <v>5.8092725895889545</v>
      </c>
      <c r="K1252" s="302">
        <v>1.949328235194308</v>
      </c>
      <c r="L1252" s="302">
        <f t="shared" si="456"/>
        <v>7.7586008247832625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7.4068985631199045</v>
      </c>
      <c r="C1253" s="302">
        <v>0.9787325115634754</v>
      </c>
      <c r="D1253" s="302">
        <f t="shared" si="454"/>
        <v>8.3856310746833795</v>
      </c>
      <c r="E1253" s="303"/>
      <c r="F1253" s="302">
        <v>8.1586647755314772</v>
      </c>
      <c r="G1253" s="302">
        <v>0.60803337291379911</v>
      </c>
      <c r="H1253" s="302">
        <f t="shared" si="455"/>
        <v>8.7666981484452755</v>
      </c>
      <c r="I1253" s="303"/>
      <c r="J1253" s="302">
        <v>8.6707879351062633</v>
      </c>
      <c r="K1253" s="302">
        <v>0.43547135888915328</v>
      </c>
      <c r="L1253" s="302">
        <f t="shared" si="456"/>
        <v>9.1062592939954161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0.78754444525038481</v>
      </c>
      <c r="C1254" s="302">
        <v>1.4328031034273705</v>
      </c>
      <c r="D1254" s="302">
        <f t="shared" si="454"/>
        <v>2.2203475486777551</v>
      </c>
      <c r="E1254" s="303"/>
      <c r="F1254" s="302">
        <v>0.97604345766931133</v>
      </c>
      <c r="G1254" s="302">
        <v>0.61488280610040325</v>
      </c>
      <c r="H1254" s="302">
        <f t="shared" si="455"/>
        <v>1.5909262637697146</v>
      </c>
      <c r="I1254" s="303"/>
      <c r="J1254" s="302">
        <v>1.3612170391429195</v>
      </c>
      <c r="K1254" s="302">
        <v>0.66462749980021252</v>
      </c>
      <c r="L1254" s="302">
        <f t="shared" si="456"/>
        <v>2.0258445389431321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3.143688381309107</v>
      </c>
      <c r="C1255" s="302">
        <v>0.67985829257020802</v>
      </c>
      <c r="D1255" s="302">
        <f t="shared" si="454"/>
        <v>3.8235466738793149</v>
      </c>
      <c r="E1255" s="303"/>
      <c r="F1255" s="302">
        <v>3.443788113527924</v>
      </c>
      <c r="G1255" s="302">
        <v>0.41206382861144542</v>
      </c>
      <c r="H1255" s="302">
        <f t="shared" si="455"/>
        <v>3.8558519421393695</v>
      </c>
      <c r="I1255" s="303"/>
      <c r="J1255" s="302">
        <v>2.7243109922379447</v>
      </c>
      <c r="K1255" s="302">
        <v>0.51406018232299089</v>
      </c>
      <c r="L1255" s="302">
        <f t="shared" si="456"/>
        <v>3.2383711745609354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1.0546092654269044</v>
      </c>
      <c r="C1256" s="302">
        <v>0.35729170318260012</v>
      </c>
      <c r="D1256" s="302">
        <f t="shared" si="454"/>
        <v>1.4119009686095045</v>
      </c>
      <c r="E1256" s="303"/>
      <c r="F1256" s="302">
        <v>1.216079700594686</v>
      </c>
      <c r="G1256" s="302">
        <v>0.18875988024881046</v>
      </c>
      <c r="H1256" s="302">
        <f t="shared" si="455"/>
        <v>1.4048395808434964</v>
      </c>
      <c r="I1256" s="303"/>
      <c r="J1256" s="302">
        <v>1.3408128987021226</v>
      </c>
      <c r="K1256" s="302">
        <v>0.200476710775046</v>
      </c>
      <c r="L1256" s="302">
        <f t="shared" si="456"/>
        <v>1.5412896094771686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0.71440353462914841</v>
      </c>
      <c r="C1257" s="302">
        <v>0.29839231746135775</v>
      </c>
      <c r="D1257" s="302">
        <f t="shared" si="454"/>
        <v>1.0127958520905063</v>
      </c>
      <c r="E1257" s="303"/>
      <c r="F1257" s="302">
        <v>0.78703630134831215</v>
      </c>
      <c r="G1257" s="302">
        <v>0.17419995849072376</v>
      </c>
      <c r="H1257" s="302">
        <f t="shared" si="455"/>
        <v>0.96123625983903593</v>
      </c>
      <c r="I1257" s="303"/>
      <c r="J1257" s="302">
        <v>0.97677201328659813</v>
      </c>
      <c r="K1257" s="302">
        <v>0.16709978873539288</v>
      </c>
      <c r="L1257" s="302">
        <f t="shared" si="456"/>
        <v>1.1438718020219909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4.0774821767465381</v>
      </c>
      <c r="C1258" s="302">
        <v>0.79653865021518411</v>
      </c>
      <c r="D1258" s="302">
        <f t="shared" si="454"/>
        <v>4.874020826961722</v>
      </c>
      <c r="E1258" s="303"/>
      <c r="F1258" s="302">
        <v>3.8027195576154531</v>
      </c>
      <c r="G1258" s="302">
        <v>0.42221802801545411</v>
      </c>
      <c r="H1258" s="302">
        <f t="shared" si="455"/>
        <v>4.224937585630907</v>
      </c>
      <c r="I1258" s="303"/>
      <c r="J1258" s="302">
        <v>2.1084547904147097</v>
      </c>
      <c r="K1258" s="302">
        <v>0.29738234668624886</v>
      </c>
      <c r="L1258" s="302">
        <f t="shared" si="456"/>
        <v>2.4058371371009586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36.718999999900433</v>
      </c>
      <c r="C1260" s="311">
        <f t="shared" ref="C1260:D1260" si="457">SUM(C1250:C1258)</f>
        <v>23.746999999831843</v>
      </c>
      <c r="D1260" s="311">
        <f t="shared" si="457"/>
        <v>60.465999999732276</v>
      </c>
      <c r="E1260" s="311"/>
      <c r="F1260" s="311">
        <f t="shared" ref="F1260:H1260" si="458">SUM(F1250:F1258)</f>
        <v>44.835999999441661</v>
      </c>
      <c r="G1260" s="311">
        <f t="shared" si="458"/>
        <v>14.953999999946907</v>
      </c>
      <c r="H1260" s="311">
        <f t="shared" si="458"/>
        <v>59.789999999388563</v>
      </c>
      <c r="I1260" s="311"/>
      <c r="J1260" s="311">
        <f t="shared" ref="J1260:L1260" si="459">SUM(J1250:J1258)</f>
        <v>40.659000000753352</v>
      </c>
      <c r="K1260" s="311">
        <f t="shared" si="459"/>
        <v>15.203999999888218</v>
      </c>
      <c r="L1260" s="311">
        <f t="shared" si="459"/>
        <v>55.86300000064157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1.4557621083729664</v>
      </c>
      <c r="C1267" s="302">
        <v>2.3392984467974927</v>
      </c>
      <c r="D1267" s="302">
        <f>SUM(B1267:C1267)</f>
        <v>3.7950605551704593</v>
      </c>
      <c r="E1267" s="303"/>
      <c r="F1267" s="302">
        <v>1.4755127183847296</v>
      </c>
      <c r="G1267" s="302">
        <v>1.6509236479951139</v>
      </c>
      <c r="H1267" s="302">
        <f>SUM(F1267:G1267)</f>
        <v>3.1264363663798438</v>
      </c>
      <c r="I1267" s="303"/>
      <c r="J1267" s="302">
        <v>1.5784034415735113</v>
      </c>
      <c r="K1267" s="302">
        <v>1.8956234510866274</v>
      </c>
      <c r="L1267" s="302">
        <f>SUM(J1267:K1267)</f>
        <v>3.474026892660139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0.6674985889529218</v>
      </c>
      <c r="C1268" s="302">
        <v>2.6792533517356691</v>
      </c>
      <c r="D1268" s="302">
        <f t="shared" ref="D1268:D1275" si="460">SUM(B1268:C1268)</f>
        <v>3.3467519406885908</v>
      </c>
      <c r="E1268" s="303"/>
      <c r="F1268" s="302">
        <v>0.71255284607704428</v>
      </c>
      <c r="G1268" s="302">
        <v>1.7959302225856222</v>
      </c>
      <c r="H1268" s="302">
        <f t="shared" ref="H1268:H1275" si="461">SUM(F1268:G1268)</f>
        <v>2.5084830686626667</v>
      </c>
      <c r="I1268" s="303"/>
      <c r="J1268" s="302">
        <v>0.61350513034720866</v>
      </c>
      <c r="K1268" s="302">
        <v>1.8384694307367628</v>
      </c>
      <c r="L1268" s="302">
        <f t="shared" ref="L1268:L1275" si="462">SUM(J1268:K1268)</f>
        <v>2.4519745610839716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0.58066678819893258</v>
      </c>
      <c r="C1269" s="302">
        <v>1.1065926522871801</v>
      </c>
      <c r="D1269" s="302">
        <f t="shared" si="460"/>
        <v>1.6872594404861125</v>
      </c>
      <c r="E1269" s="303"/>
      <c r="F1269" s="302">
        <v>0.50461713742195846</v>
      </c>
      <c r="G1269" s="302">
        <v>0.71236403932751591</v>
      </c>
      <c r="H1269" s="302">
        <f t="shared" si="461"/>
        <v>1.2169811767494743</v>
      </c>
      <c r="I1269" s="303"/>
      <c r="J1269" s="302">
        <v>0.39854969652723804</v>
      </c>
      <c r="K1269" s="302">
        <v>0.66591888822336776</v>
      </c>
      <c r="L1269" s="302">
        <f t="shared" si="462"/>
        <v>1.0644685847506059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0.41897842679577529</v>
      </c>
      <c r="C1270" s="302">
        <v>0.29182353569626085</v>
      </c>
      <c r="D1270" s="302">
        <f t="shared" si="460"/>
        <v>0.71080196249203609</v>
      </c>
      <c r="E1270" s="303"/>
      <c r="F1270" s="302">
        <v>0.36682066651212497</v>
      </c>
      <c r="G1270" s="302">
        <v>0.17657698793254223</v>
      </c>
      <c r="H1270" s="302">
        <f t="shared" si="461"/>
        <v>0.54339765444466726</v>
      </c>
      <c r="I1270" s="303"/>
      <c r="J1270" s="302">
        <v>0.27158524214942242</v>
      </c>
      <c r="K1270" s="302">
        <v>0.17304000022905242</v>
      </c>
      <c r="L1270" s="302">
        <f t="shared" si="462"/>
        <v>0.44462524237847484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0.45163138652159729</v>
      </c>
      <c r="C1271" s="302">
        <v>0.9740926407798296</v>
      </c>
      <c r="D1271" s="302">
        <f t="shared" si="460"/>
        <v>1.4257240273014269</v>
      </c>
      <c r="E1271" s="303"/>
      <c r="F1271" s="302">
        <v>0.38592869884644748</v>
      </c>
      <c r="G1271" s="302">
        <v>0.56385047070589189</v>
      </c>
      <c r="H1271" s="302">
        <f t="shared" si="461"/>
        <v>0.94977916955233943</v>
      </c>
      <c r="I1271" s="303"/>
      <c r="J1271" s="302">
        <v>0.41156351163151494</v>
      </c>
      <c r="K1271" s="302">
        <v>0.65381856557288509</v>
      </c>
      <c r="L1271" s="302">
        <f t="shared" si="462"/>
        <v>1.0653820772044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0.10678501076082098</v>
      </c>
      <c r="C1272" s="302">
        <v>6.8426979667276053E-2</v>
      </c>
      <c r="D1272" s="302">
        <f t="shared" si="460"/>
        <v>0.17521199042809704</v>
      </c>
      <c r="E1272" s="303"/>
      <c r="F1272" s="302">
        <v>9.8477050780737194E-2</v>
      </c>
      <c r="G1272" s="302">
        <v>4.6504034688185827E-2</v>
      </c>
      <c r="H1272" s="302">
        <f t="shared" si="461"/>
        <v>0.14498108546892302</v>
      </c>
      <c r="I1272" s="303"/>
      <c r="J1272" s="302">
        <v>0.13232754844954436</v>
      </c>
      <c r="K1272" s="302">
        <v>6.6893554572081196E-2</v>
      </c>
      <c r="L1272" s="302">
        <f t="shared" si="462"/>
        <v>0.19922110302162555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1.2592952762348848</v>
      </c>
      <c r="C1273" s="302">
        <v>1.6304180537506257</v>
      </c>
      <c r="D1273" s="302">
        <f t="shared" si="460"/>
        <v>2.8897133299855104</v>
      </c>
      <c r="E1273" s="303"/>
      <c r="F1273" s="302">
        <v>1.0203935023959267</v>
      </c>
      <c r="G1273" s="302">
        <v>0.93717517549080542</v>
      </c>
      <c r="H1273" s="302">
        <f t="shared" si="461"/>
        <v>1.9575686778867323</v>
      </c>
      <c r="I1273" s="303"/>
      <c r="J1273" s="302">
        <v>0.7135997739551655</v>
      </c>
      <c r="K1273" s="302">
        <v>0.76503668186268659</v>
      </c>
      <c r="L1273" s="302">
        <f t="shared" si="462"/>
        <v>1.4786364558178522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7.8510137396247862E-2</v>
      </c>
      <c r="C1274" s="302">
        <v>0.45948628330009805</v>
      </c>
      <c r="D1274" s="302">
        <f t="shared" si="460"/>
        <v>0.5379964206963459</v>
      </c>
      <c r="E1274" s="303"/>
      <c r="F1274" s="302">
        <v>6.1444842824334954E-2</v>
      </c>
      <c r="G1274" s="302">
        <v>0.23137803646378835</v>
      </c>
      <c r="H1274" s="302">
        <f t="shared" si="461"/>
        <v>0.29282287928812328</v>
      </c>
      <c r="I1274" s="303"/>
      <c r="J1274" s="302">
        <v>0.10112051434347344</v>
      </c>
      <c r="K1274" s="302">
        <v>0.21922814191062712</v>
      </c>
      <c r="L1274" s="302">
        <f t="shared" si="462"/>
        <v>0.32034865625410058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0.21187227680840051</v>
      </c>
      <c r="C1275" s="302">
        <v>0.64960805593909343</v>
      </c>
      <c r="D1275" s="302">
        <f t="shared" si="460"/>
        <v>0.86148033274749392</v>
      </c>
      <c r="E1275" s="303"/>
      <c r="F1275" s="302">
        <v>0.17925253672755551</v>
      </c>
      <c r="G1275" s="302">
        <v>0.32029738479576092</v>
      </c>
      <c r="H1275" s="302">
        <f t="shared" si="461"/>
        <v>0.49954992152331645</v>
      </c>
      <c r="I1275" s="303"/>
      <c r="J1275" s="302">
        <v>0.15134514101507263</v>
      </c>
      <c r="K1275" s="302">
        <v>0.31897128576659189</v>
      </c>
      <c r="L1275" s="302">
        <f t="shared" si="462"/>
        <v>0.47031642678166452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5.2310000000425481</v>
      </c>
      <c r="C1277" s="311">
        <f t="shared" ref="C1277:D1277" si="463">SUM(C1267:C1275)</f>
        <v>10.198999999953525</v>
      </c>
      <c r="D1277" s="311">
        <f t="shared" si="463"/>
        <v>15.429999999996074</v>
      </c>
      <c r="E1277" s="311"/>
      <c r="F1277" s="311">
        <f t="shared" ref="F1277:H1277" si="464">SUM(F1267:F1275)</f>
        <v>4.8049999999708595</v>
      </c>
      <c r="G1277" s="311">
        <f t="shared" si="464"/>
        <v>6.4349999999852265</v>
      </c>
      <c r="H1277" s="311">
        <f t="shared" si="464"/>
        <v>11.239999999956083</v>
      </c>
      <c r="I1277" s="311"/>
      <c r="J1277" s="311">
        <f t="shared" ref="J1277:L1277" si="465">SUM(J1267:J1275)</f>
        <v>4.3719999999921511</v>
      </c>
      <c r="K1277" s="311">
        <f t="shared" si="465"/>
        <v>6.5969999999606825</v>
      </c>
      <c r="L1277" s="311">
        <f t="shared" si="465"/>
        <v>10.968999999952835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4.1827106356737325</v>
      </c>
      <c r="C1284" s="302">
        <v>5.3184189785022022</v>
      </c>
      <c r="D1284" s="302">
        <f>SUM(B1284:C1284)</f>
        <v>9.5011296141759338</v>
      </c>
      <c r="E1284" s="303"/>
      <c r="F1284" s="302">
        <v>6.0564144524806292</v>
      </c>
      <c r="G1284" s="302">
        <v>3.4881413344635046</v>
      </c>
      <c r="H1284" s="302">
        <f>SUM(F1284:G1284)</f>
        <v>9.5445557869441338</v>
      </c>
      <c r="I1284" s="303"/>
      <c r="J1284" s="302">
        <v>8.1432424456199346</v>
      </c>
      <c r="K1284" s="302">
        <v>3.8562927584051039</v>
      </c>
      <c r="L1284" s="302">
        <f>SUM(J1284:K1284)</f>
        <v>11.999535204025038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2.7177957132560815</v>
      </c>
      <c r="C1285" s="302">
        <v>3.8047678253216497</v>
      </c>
      <c r="D1285" s="302">
        <f t="shared" ref="D1285:D1292" si="466">SUM(B1285:C1285)</f>
        <v>6.5225635385777316</v>
      </c>
      <c r="E1285" s="303"/>
      <c r="F1285" s="302">
        <v>3.8976537318718645</v>
      </c>
      <c r="G1285" s="302">
        <v>3.0074162581669315</v>
      </c>
      <c r="H1285" s="302">
        <f t="shared" ref="H1285:H1292" si="467">SUM(F1285:G1285)</f>
        <v>6.905069990038796</v>
      </c>
      <c r="I1285" s="303"/>
      <c r="J1285" s="302">
        <v>3.6191273890493147</v>
      </c>
      <c r="K1285" s="302">
        <v>3.2328452022487748</v>
      </c>
      <c r="L1285" s="302">
        <f t="shared" ref="L1285:L1292" si="468">SUM(J1285:K1285)</f>
        <v>6.8519725912980896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4.4393627954985426</v>
      </c>
      <c r="C1286" s="302">
        <v>4.0049743868006473</v>
      </c>
      <c r="D1286" s="302">
        <f t="shared" si="466"/>
        <v>8.4443371822991899</v>
      </c>
      <c r="E1286" s="303"/>
      <c r="F1286" s="302">
        <v>5.0378154566471727</v>
      </c>
      <c r="G1286" s="302">
        <v>2.9815232434524672</v>
      </c>
      <c r="H1286" s="302">
        <f t="shared" si="467"/>
        <v>8.0193387000996399</v>
      </c>
      <c r="I1286" s="303"/>
      <c r="J1286" s="302">
        <v>4.6282196707081535</v>
      </c>
      <c r="K1286" s="302">
        <v>2.6958168080332938</v>
      </c>
      <c r="L1286" s="302">
        <f t="shared" si="468"/>
        <v>7.3240364787414478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2.5128985880170105</v>
      </c>
      <c r="C1287" s="302">
        <v>0.65708140909238844</v>
      </c>
      <c r="D1287" s="302">
        <f t="shared" si="466"/>
        <v>3.1699799971093992</v>
      </c>
      <c r="E1287" s="303"/>
      <c r="F1287" s="302">
        <v>2.9877612638435784</v>
      </c>
      <c r="G1287" s="302">
        <v>0.53170513396470342</v>
      </c>
      <c r="H1287" s="302">
        <f t="shared" si="467"/>
        <v>3.5194663978082819</v>
      </c>
      <c r="I1287" s="303"/>
      <c r="J1287" s="302">
        <v>2.2262109815076054</v>
      </c>
      <c r="K1287" s="302">
        <v>0.48216548445923429</v>
      </c>
      <c r="L1287" s="302">
        <f t="shared" si="468"/>
        <v>2.7083764659668397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1.1002463588173792</v>
      </c>
      <c r="C1288" s="302">
        <v>3.5347694971213097</v>
      </c>
      <c r="D1288" s="302">
        <f t="shared" si="466"/>
        <v>4.6350158559386889</v>
      </c>
      <c r="E1288" s="303"/>
      <c r="F1288" s="302">
        <v>1.547548027466902</v>
      </c>
      <c r="G1288" s="302">
        <v>1.9095056151617262</v>
      </c>
      <c r="H1288" s="302">
        <f t="shared" si="467"/>
        <v>3.4570536426286282</v>
      </c>
      <c r="I1288" s="303"/>
      <c r="J1288" s="302">
        <v>2.5140086850227021</v>
      </c>
      <c r="K1288" s="302">
        <v>1.881732952719513</v>
      </c>
      <c r="L1288" s="302">
        <f t="shared" si="468"/>
        <v>4.3957416377422156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34.359831548891101</v>
      </c>
      <c r="C1289" s="302">
        <v>9.8656700569310818</v>
      </c>
      <c r="D1289" s="302">
        <f t="shared" si="466"/>
        <v>44.225501605822181</v>
      </c>
      <c r="E1289" s="303"/>
      <c r="F1289" s="302">
        <v>34.403233297707025</v>
      </c>
      <c r="G1289" s="302">
        <v>6.9917603704545028</v>
      </c>
      <c r="H1289" s="302">
        <f t="shared" si="467"/>
        <v>41.394993668161526</v>
      </c>
      <c r="I1289" s="303"/>
      <c r="J1289" s="302">
        <v>28.142178436655847</v>
      </c>
      <c r="K1289" s="302">
        <v>7.2697131092911489</v>
      </c>
      <c r="L1289" s="302">
        <f t="shared" si="468"/>
        <v>35.411891545946993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1.7109435029488589</v>
      </c>
      <c r="C1290" s="302">
        <v>1.4703089431615106</v>
      </c>
      <c r="D1290" s="302">
        <f t="shared" si="466"/>
        <v>3.1812524461103697</v>
      </c>
      <c r="E1290" s="303"/>
      <c r="F1290" s="302">
        <v>1.9637661452016395</v>
      </c>
      <c r="G1290" s="302">
        <v>0.93557313965369282</v>
      </c>
      <c r="H1290" s="302">
        <f t="shared" si="467"/>
        <v>2.8993392848553325</v>
      </c>
      <c r="I1290" s="303"/>
      <c r="J1290" s="302">
        <v>1.9271479899867623</v>
      </c>
      <c r="K1290" s="302">
        <v>0.97803726168065575</v>
      </c>
      <c r="L1290" s="302">
        <f t="shared" si="468"/>
        <v>2.9051852516674179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0.38495783952948659</v>
      </c>
      <c r="C1291" s="302">
        <v>2.1935544468667802</v>
      </c>
      <c r="D1291" s="302">
        <f t="shared" si="466"/>
        <v>2.5785122863962666</v>
      </c>
      <c r="E1291" s="303"/>
      <c r="F1291" s="302">
        <v>0.40755818563563084</v>
      </c>
      <c r="G1291" s="302">
        <v>1.3054302569972331</v>
      </c>
      <c r="H1291" s="302">
        <f t="shared" si="467"/>
        <v>1.7129884426328639</v>
      </c>
      <c r="I1291" s="303"/>
      <c r="J1291" s="302">
        <v>0.60062772084957472</v>
      </c>
      <c r="K1291" s="302">
        <v>1.1017169855480746</v>
      </c>
      <c r="L1291" s="302">
        <f t="shared" si="468"/>
        <v>1.7023447063976493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2.085253018169805</v>
      </c>
      <c r="C1292" s="302">
        <v>4.721454456572558</v>
      </c>
      <c r="D1292" s="302">
        <f t="shared" si="466"/>
        <v>6.806707474742363</v>
      </c>
      <c r="E1292" s="303"/>
      <c r="F1292" s="302">
        <v>1.9902494390672631</v>
      </c>
      <c r="G1292" s="302">
        <v>2.7499446478388792</v>
      </c>
      <c r="H1292" s="302">
        <f t="shared" si="467"/>
        <v>4.7401940869061425</v>
      </c>
      <c r="I1292" s="303"/>
      <c r="J1292" s="302">
        <v>1.2532366805693371</v>
      </c>
      <c r="K1292" s="302">
        <v>2.5246794379079289</v>
      </c>
      <c r="L1292" s="302">
        <f t="shared" si="468"/>
        <v>3.777916118477266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53.494000000801989</v>
      </c>
      <c r="C1294" s="311">
        <f t="shared" ref="C1294:D1294" si="469">SUM(C1284:C1292)</f>
        <v>35.571000000370127</v>
      </c>
      <c r="D1294" s="311">
        <f t="shared" si="469"/>
        <v>89.065000001172123</v>
      </c>
      <c r="E1294" s="311"/>
      <c r="F1294" s="311">
        <f t="shared" ref="F1294:H1294" si="470">SUM(F1284:F1292)</f>
        <v>58.291999999921707</v>
      </c>
      <c r="G1294" s="311">
        <f t="shared" si="470"/>
        <v>23.901000000153644</v>
      </c>
      <c r="H1294" s="311">
        <f t="shared" si="470"/>
        <v>82.193000000075344</v>
      </c>
      <c r="I1294" s="311"/>
      <c r="J1294" s="311">
        <f t="shared" ref="J1294:L1294" si="471">SUM(J1284:J1292)</f>
        <v>53.053999999969228</v>
      </c>
      <c r="K1294" s="311">
        <f t="shared" si="471"/>
        <v>24.023000000293724</v>
      </c>
      <c r="L1294" s="311">
        <f t="shared" si="471"/>
        <v>77.077000000262956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3" width="5.7109375" bestFit="1" customWidth="1"/>
    <col min="4" max="4" width="4.140625" bestFit="1" customWidth="1"/>
    <col min="5" max="5" width="5.7109375" bestFit="1" customWidth="1"/>
    <col min="6" max="6" width="4.7109375" customWidth="1"/>
    <col min="7" max="8" width="5.7109375" bestFit="1" customWidth="1"/>
    <col min="9" max="9" width="4.140625" bestFit="1" customWidth="1"/>
    <col min="10" max="10" width="5.7109375" bestFit="1" customWidth="1"/>
    <col min="11" max="11" width="4.85546875" customWidth="1"/>
    <col min="12" max="13" width="5.7109375" bestFit="1" customWidth="1"/>
    <col min="14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South East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381.6681530873812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55.403660493464585</v>
      </c>
      <c r="D9" s="249">
        <f t="shared" si="0"/>
        <v>93.039522325756252</v>
      </c>
      <c r="E9" s="249">
        <f>SUM(B9:D9)</f>
        <v>530.11133590660211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418.31280945396566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84.494891372201764</v>
      </c>
      <c r="I9" s="249">
        <f t="shared" si="1"/>
        <v>97.812049901693413</v>
      </c>
      <c r="J9" s="249">
        <f>SUM(G9:I9)</f>
        <v>600.61975072786083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470.84305501799895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107.30189350596551</v>
      </c>
      <c r="N9" s="249">
        <f t="shared" si="2"/>
        <v>112.92978601501656</v>
      </c>
      <c r="O9" s="249">
        <f>SUM(L9:N9)</f>
        <v>691.07473453898103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677.67138850529204</v>
      </c>
      <c r="C10" s="249">
        <f t="shared" si="3"/>
        <v>175.32662220292792</v>
      </c>
      <c r="D10" s="249">
        <f t="shared" si="3"/>
        <v>141.58251959980066</v>
      </c>
      <c r="E10" s="249">
        <f t="shared" ref="E10:E17" si="4">SUM(B10:D10)</f>
        <v>994.58053030802057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787.05544091150398</v>
      </c>
      <c r="H10" s="249">
        <f t="shared" si="5"/>
        <v>222.08243627597392</v>
      </c>
      <c r="I10" s="249">
        <f t="shared" si="5"/>
        <v>137.26576710190989</v>
      </c>
      <c r="J10" s="249">
        <f t="shared" ref="J10:J17" si="6">SUM(G10:I10)</f>
        <v>1146.4036442893878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940.08158239511454</v>
      </c>
      <c r="M10" s="249">
        <f t="shared" si="7"/>
        <v>265.25775124091257</v>
      </c>
      <c r="N10" s="249">
        <f t="shared" si="7"/>
        <v>137.27490778165838</v>
      </c>
      <c r="O10" s="249">
        <f t="shared" ref="O10:O17" si="8">SUM(L10:N10)</f>
        <v>1342.6142414176854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397.6307814199958</v>
      </c>
      <c r="C11" s="249">
        <f t="shared" si="9"/>
        <v>107.61466673594104</v>
      </c>
      <c r="D11" s="249">
        <f t="shared" si="9"/>
        <v>119.70748208257926</v>
      </c>
      <c r="E11" s="249">
        <f t="shared" si="4"/>
        <v>624.95293023851616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443.2728016732911</v>
      </c>
      <c r="H11" s="249">
        <f t="shared" si="10"/>
        <v>128.56630630541571</v>
      </c>
      <c r="I11" s="249">
        <f t="shared" si="10"/>
        <v>108.21568354794447</v>
      </c>
      <c r="J11" s="249">
        <f t="shared" si="6"/>
        <v>680.05479152665123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467.5079928332334</v>
      </c>
      <c r="M11" s="249">
        <f t="shared" si="11"/>
        <v>132.62207980886168</v>
      </c>
      <c r="N11" s="249">
        <f t="shared" si="11"/>
        <v>114.98817473974739</v>
      </c>
      <c r="O11" s="249">
        <f t="shared" si="8"/>
        <v>715.11824738184248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273.82810673176965</v>
      </c>
      <c r="C12" s="249">
        <f t="shared" si="12"/>
        <v>202.9426047690161</v>
      </c>
      <c r="D12" s="249">
        <f t="shared" si="12"/>
        <v>29.45143222071027</v>
      </c>
      <c r="E12" s="249">
        <f t="shared" si="4"/>
        <v>506.22214372149602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265.92021930944748</v>
      </c>
      <c r="H12" s="249">
        <f t="shared" si="13"/>
        <v>201.03202468705726</v>
      </c>
      <c r="I12" s="249">
        <f t="shared" si="13"/>
        <v>24.897097921349769</v>
      </c>
      <c r="J12" s="249">
        <f t="shared" si="6"/>
        <v>491.84934191785453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217.40434318168457</v>
      </c>
      <c r="M12" s="249">
        <f t="shared" si="14"/>
        <v>163.0355636084382</v>
      </c>
      <c r="N12" s="249">
        <f t="shared" si="14"/>
        <v>26.962324442780947</v>
      </c>
      <c r="O12" s="249">
        <f t="shared" si="8"/>
        <v>407.40223123290372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252.8089877128418</v>
      </c>
      <c r="C13" s="249">
        <f t="shared" si="15"/>
        <v>44.182898557549677</v>
      </c>
      <c r="D13" s="249">
        <f t="shared" si="15"/>
        <v>148.75025809637197</v>
      </c>
      <c r="E13" s="249">
        <f t="shared" si="4"/>
        <v>445.74214436676345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213.22742941377987</v>
      </c>
      <c r="H13" s="249">
        <f t="shared" si="16"/>
        <v>39.632102508233856</v>
      </c>
      <c r="I13" s="249">
        <f t="shared" si="16"/>
        <v>137.56008718759597</v>
      </c>
      <c r="J13" s="249">
        <f t="shared" si="6"/>
        <v>390.4196191096097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194.55101202300273</v>
      </c>
      <c r="M13" s="249">
        <f t="shared" si="17"/>
        <v>49.026247595458713</v>
      </c>
      <c r="N13" s="249">
        <f t="shared" si="17"/>
        <v>160.12588387435602</v>
      </c>
      <c r="O13" s="249">
        <f t="shared" si="8"/>
        <v>403.70314349281745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216.6368856069615</v>
      </c>
      <c r="C14" s="249">
        <f t="shared" si="18"/>
        <v>189.45095439736068</v>
      </c>
      <c r="D14" s="249">
        <f t="shared" si="18"/>
        <v>60.77060788822962</v>
      </c>
      <c r="E14" s="249">
        <f t="shared" si="4"/>
        <v>466.85844789255179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205.51596665933283</v>
      </c>
      <c r="H14" s="249">
        <f t="shared" si="19"/>
        <v>193.48955011987317</v>
      </c>
      <c r="I14" s="249">
        <f t="shared" si="19"/>
        <v>61.497479902356105</v>
      </c>
      <c r="J14" s="249">
        <f t="shared" si="6"/>
        <v>460.50299668156208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243.56777243161324</v>
      </c>
      <c r="M14" s="249">
        <f t="shared" si="20"/>
        <v>202.05975509724328</v>
      </c>
      <c r="N14" s="249">
        <f t="shared" si="20"/>
        <v>70.135711092505716</v>
      </c>
      <c r="O14" s="249">
        <f t="shared" si="8"/>
        <v>515.76323862136223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131.24245915732951</v>
      </c>
      <c r="C15" s="249">
        <f t="shared" si="21"/>
        <v>211.18024220160063</v>
      </c>
      <c r="D15" s="249">
        <f t="shared" si="21"/>
        <v>26.466994099174713</v>
      </c>
      <c r="E15" s="249">
        <f t="shared" si="4"/>
        <v>368.88969545810482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123.13607742276841</v>
      </c>
      <c r="H15" s="249">
        <f t="shared" si="22"/>
        <v>225.06763948529795</v>
      </c>
      <c r="I15" s="249">
        <f t="shared" si="22"/>
        <v>17.334873476040968</v>
      </c>
      <c r="J15" s="249">
        <f t="shared" si="6"/>
        <v>365.53859038410729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126.35949128440461</v>
      </c>
      <c r="M15" s="249">
        <f t="shared" si="23"/>
        <v>223.99115785465983</v>
      </c>
      <c r="N15" s="249">
        <f t="shared" si="23"/>
        <v>15.829607341899262</v>
      </c>
      <c r="O15" s="249">
        <f t="shared" si="8"/>
        <v>366.18025648096369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151.03742413467387</v>
      </c>
      <c r="C16" s="249">
        <f t="shared" si="24"/>
        <v>33.56494445251797</v>
      </c>
      <c r="D16" s="249">
        <f t="shared" si="24"/>
        <v>42.059605031418769</v>
      </c>
      <c r="E16" s="249">
        <f t="shared" si="4"/>
        <v>226.6619736186106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127.22227393760387</v>
      </c>
      <c r="H16" s="249">
        <f t="shared" si="25"/>
        <v>39.867581123956271</v>
      </c>
      <c r="I16" s="249">
        <f t="shared" si="25"/>
        <v>38.771048476021804</v>
      </c>
      <c r="J16" s="249">
        <f t="shared" si="6"/>
        <v>205.86090353758195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126.5949409392755</v>
      </c>
      <c r="M16" s="249">
        <f t="shared" si="26"/>
        <v>54.631035341006196</v>
      </c>
      <c r="N16" s="249">
        <f t="shared" si="26"/>
        <v>47.834367946170687</v>
      </c>
      <c r="O16" s="249">
        <f t="shared" si="8"/>
        <v>229.0603442264524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206.44081363869162</v>
      </c>
      <c r="C17" s="249">
        <f t="shared" si="27"/>
        <v>306.27340619536142</v>
      </c>
      <c r="D17" s="249">
        <f t="shared" si="27"/>
        <v>28.967578655057803</v>
      </c>
      <c r="E17" s="249">
        <f t="shared" si="4"/>
        <v>541.68179848911075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172.79498121159668</v>
      </c>
      <c r="H17" s="249">
        <f t="shared" si="28"/>
        <v>295.99246812918528</v>
      </c>
      <c r="I17" s="249">
        <f t="shared" si="28"/>
        <v>24.049912483567304</v>
      </c>
      <c r="J17" s="249">
        <f t="shared" si="6"/>
        <v>492.83736182434927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165.80480988772291</v>
      </c>
      <c r="M17" s="249">
        <f t="shared" si="29"/>
        <v>284.46151594972326</v>
      </c>
      <c r="N17" s="249">
        <f t="shared" si="29"/>
        <v>31.89523676799795</v>
      </c>
      <c r="O17" s="249">
        <f t="shared" si="8"/>
        <v>482.16156260544415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2688.964999994937</v>
      </c>
      <c r="C19" s="247">
        <f t="shared" ref="C19:O19" si="30">SUM(C9:C17)</f>
        <v>1325.9400000057399</v>
      </c>
      <c r="D19" s="247">
        <f t="shared" si="30"/>
        <v>690.79599999909919</v>
      </c>
      <c r="E19" s="247">
        <f t="shared" si="30"/>
        <v>4705.7009999997763</v>
      </c>
      <c r="F19" s="247"/>
      <c r="G19" s="247">
        <f t="shared" si="30"/>
        <v>2756.4579999932894</v>
      </c>
      <c r="H19" s="247">
        <f t="shared" si="30"/>
        <v>1430.2250000071951</v>
      </c>
      <c r="I19" s="247">
        <f t="shared" si="30"/>
        <v>647.40399999847966</v>
      </c>
      <c r="J19" s="247">
        <f t="shared" si="30"/>
        <v>4834.0869999989645</v>
      </c>
      <c r="K19" s="247"/>
      <c r="L19" s="247">
        <f t="shared" si="30"/>
        <v>2952.7149999940507</v>
      </c>
      <c r="M19" s="247">
        <f t="shared" si="30"/>
        <v>1482.3870000022691</v>
      </c>
      <c r="N19" s="247">
        <f t="shared" si="30"/>
        <v>717.97600000213299</v>
      </c>
      <c r="O19" s="247">
        <f t="shared" si="30"/>
        <v>5153.0779999984543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2.2973490544581554</v>
      </c>
      <c r="C26" s="302">
        <v>0.38062603202567885</v>
      </c>
      <c r="D26" s="302">
        <v>0.39251126787419138</v>
      </c>
      <c r="E26" s="302">
        <f>SUM(B26:D26)</f>
        <v>3.0704863543580259</v>
      </c>
      <c r="F26" s="303"/>
      <c r="G26" s="302">
        <v>2.7939175034209143</v>
      </c>
      <c r="H26" s="302">
        <v>0.35046492427900355</v>
      </c>
      <c r="I26" s="302">
        <v>0.32862367619860822</v>
      </c>
      <c r="J26" s="302">
        <f>SUM(G26:I26)</f>
        <v>3.473006103898526</v>
      </c>
      <c r="K26" s="303"/>
      <c r="L26" s="302">
        <v>3.8858049295820756</v>
      </c>
      <c r="M26" s="302">
        <v>0.33774159985816909</v>
      </c>
      <c r="N26" s="302">
        <v>0.39921749527480582</v>
      </c>
      <c r="O26" s="302">
        <f>SUM(L26:N26)</f>
        <v>4.6227640247150505</v>
      </c>
    </row>
    <row r="27" spans="1:15" s="236" customFormat="1" x14ac:dyDescent="0.2">
      <c r="A27" s="237" t="str">
        <f>name!E$5</f>
        <v>Professional occupations</v>
      </c>
      <c r="B27" s="302">
        <v>2.3934486507204258</v>
      </c>
      <c r="C27" s="302">
        <v>0.39991134122775418</v>
      </c>
      <c r="D27" s="302">
        <v>0.31349644401612031</v>
      </c>
      <c r="E27" s="302">
        <f t="shared" ref="E27:E34" si="31">SUM(B27:D27)</f>
        <v>3.1068564359643007</v>
      </c>
      <c r="F27" s="303"/>
      <c r="G27" s="302">
        <v>3.4279726975898148</v>
      </c>
      <c r="H27" s="302">
        <v>0.29709506686706927</v>
      </c>
      <c r="I27" s="302">
        <v>0.44392950335332887</v>
      </c>
      <c r="J27" s="302">
        <f t="shared" ref="J27:J34" si="32">SUM(G27:I27)</f>
        <v>4.1689972678102132</v>
      </c>
      <c r="K27" s="303"/>
      <c r="L27" s="302">
        <v>5.1409237845289208</v>
      </c>
      <c r="M27" s="302">
        <v>0.37696553168609054</v>
      </c>
      <c r="N27" s="302">
        <v>0.65552869778591549</v>
      </c>
      <c r="O27" s="302">
        <f t="shared" ref="O27:O34" si="33">SUM(L27:N27)</f>
        <v>6.1734180140009274</v>
      </c>
    </row>
    <row r="28" spans="1:15" s="236" customFormat="1" x14ac:dyDescent="0.2">
      <c r="A28" s="237" t="str">
        <f>name!E$6</f>
        <v>Associate professional occupations</v>
      </c>
      <c r="B28" s="302">
        <v>1.78042801943545</v>
      </c>
      <c r="C28" s="302">
        <v>0.34821248550492945</v>
      </c>
      <c r="D28" s="302">
        <v>0.12225645311336784</v>
      </c>
      <c r="E28" s="302">
        <f t="shared" si="31"/>
        <v>2.2508969580537475</v>
      </c>
      <c r="F28" s="303"/>
      <c r="G28" s="302">
        <v>2.255599935892965</v>
      </c>
      <c r="H28" s="302">
        <v>0.24016009459839113</v>
      </c>
      <c r="I28" s="302">
        <v>0.13447901412078148</v>
      </c>
      <c r="J28" s="302">
        <f t="shared" si="32"/>
        <v>2.630239044612138</v>
      </c>
      <c r="K28" s="303"/>
      <c r="L28" s="302">
        <v>2.607579237046834</v>
      </c>
      <c r="M28" s="302">
        <v>0.26043537831763491</v>
      </c>
      <c r="N28" s="302">
        <v>0.21526209782636174</v>
      </c>
      <c r="O28" s="302">
        <f t="shared" si="33"/>
        <v>3.0832767131908305</v>
      </c>
    </row>
    <row r="29" spans="1:15" s="236" customFormat="1" x14ac:dyDescent="0.2">
      <c r="A29" s="237" t="str">
        <f>name!E$7</f>
        <v>Administrative and secretarial occupations</v>
      </c>
      <c r="B29" s="302">
        <v>1.8908048352915361</v>
      </c>
      <c r="C29" s="302">
        <v>1.2083031064986163</v>
      </c>
      <c r="D29" s="302">
        <v>0.11410471856902335</v>
      </c>
      <c r="E29" s="302">
        <f t="shared" si="31"/>
        <v>3.2132126603591757</v>
      </c>
      <c r="F29" s="303"/>
      <c r="G29" s="302">
        <v>1.9284679124662429</v>
      </c>
      <c r="H29" s="302">
        <v>1.2253350598324424</v>
      </c>
      <c r="I29" s="302">
        <v>6.6364739314757143E-2</v>
      </c>
      <c r="J29" s="302">
        <f t="shared" si="32"/>
        <v>3.2201677116134424</v>
      </c>
      <c r="K29" s="303"/>
      <c r="L29" s="302">
        <v>1.2292737657929296</v>
      </c>
      <c r="M29" s="302">
        <v>0.89226703210940317</v>
      </c>
      <c r="N29" s="302">
        <v>7.0879899155886023E-2</v>
      </c>
      <c r="O29" s="302">
        <f t="shared" si="33"/>
        <v>2.1924206970582185</v>
      </c>
    </row>
    <row r="30" spans="1:15" s="236" customFormat="1" x14ac:dyDescent="0.2">
      <c r="A30" s="237" t="str">
        <f>name!E$8</f>
        <v>Skilled trades occupations</v>
      </c>
      <c r="B30" s="302">
        <v>9.6267846558871479</v>
      </c>
      <c r="C30" s="302">
        <v>1.216474007304984</v>
      </c>
      <c r="D30" s="302">
        <v>9.2055148041279953</v>
      </c>
      <c r="E30" s="302">
        <f t="shared" si="31"/>
        <v>20.048773467320125</v>
      </c>
      <c r="F30" s="303"/>
      <c r="G30" s="302">
        <v>8.8683585042613746</v>
      </c>
      <c r="H30" s="302">
        <v>0.6952292611162294</v>
      </c>
      <c r="I30" s="302">
        <v>6.9321291055507057</v>
      </c>
      <c r="J30" s="302">
        <f>SUM(G30:I30)</f>
        <v>16.495716870928312</v>
      </c>
      <c r="K30" s="303"/>
      <c r="L30" s="302">
        <v>9.9608268108987463</v>
      </c>
      <c r="M30" s="302">
        <v>0.94455113799593926</v>
      </c>
      <c r="N30" s="302">
        <v>6.3991174868593355</v>
      </c>
      <c r="O30" s="302">
        <f t="shared" si="33"/>
        <v>17.304495435754021</v>
      </c>
    </row>
    <row r="31" spans="1:15" s="236" customFormat="1" x14ac:dyDescent="0.2">
      <c r="A31" s="237" t="str">
        <f>name!E$9</f>
        <v>Caring, leisure and other service occupations</v>
      </c>
      <c r="B31" s="302">
        <v>1.3713595830349994</v>
      </c>
      <c r="C31" s="302">
        <v>0.31845505747869363</v>
      </c>
      <c r="D31" s="302">
        <v>7.4743013624346946E-2</v>
      </c>
      <c r="E31" s="302">
        <f t="shared" si="31"/>
        <v>1.7645576541380399</v>
      </c>
      <c r="F31" s="303"/>
      <c r="G31" s="302">
        <v>1.3618796556391286</v>
      </c>
      <c r="H31" s="302">
        <v>0.31254606670007656</v>
      </c>
      <c r="I31" s="302">
        <v>5.0881837715119504E-2</v>
      </c>
      <c r="J31" s="302">
        <f t="shared" si="32"/>
        <v>1.7253075600543246</v>
      </c>
      <c r="K31" s="303"/>
      <c r="L31" s="302">
        <v>1.4536173545198534</v>
      </c>
      <c r="M31" s="302">
        <v>0.20351423052121947</v>
      </c>
      <c r="N31" s="302">
        <v>5.2572828975325059E-2</v>
      </c>
      <c r="O31" s="302">
        <f t="shared" si="33"/>
        <v>1.7097044140163979</v>
      </c>
    </row>
    <row r="32" spans="1:15" s="236" customFormat="1" x14ac:dyDescent="0.2">
      <c r="A32" s="237" t="str">
        <f>name!E$10</f>
        <v>Sales and customer service occupations</v>
      </c>
      <c r="B32" s="302">
        <v>0.73194032668838127</v>
      </c>
      <c r="C32" s="302">
        <v>0.38220316673090132</v>
      </c>
      <c r="D32" s="302">
        <v>0.11571042817998577</v>
      </c>
      <c r="E32" s="302">
        <f t="shared" si="31"/>
        <v>1.2298539215992683</v>
      </c>
      <c r="F32" s="303"/>
      <c r="G32" s="302">
        <v>0.71370871723879714</v>
      </c>
      <c r="H32" s="302">
        <v>0.27498638095561578</v>
      </c>
      <c r="I32" s="302">
        <v>6.7178211441492108E-2</v>
      </c>
      <c r="J32" s="302">
        <f t="shared" si="32"/>
        <v>1.055873309635905</v>
      </c>
      <c r="K32" s="303"/>
      <c r="L32" s="302">
        <v>0.79377274554985666</v>
      </c>
      <c r="M32" s="302">
        <v>0.21493516200702967</v>
      </c>
      <c r="N32" s="302">
        <v>5.4180737608985965E-2</v>
      </c>
      <c r="O32" s="302">
        <f t="shared" si="33"/>
        <v>1.0628886451658723</v>
      </c>
    </row>
    <row r="33" spans="1:15" s="236" customFormat="1" x14ac:dyDescent="0.2">
      <c r="A33" s="237" t="str">
        <f>name!E$11</f>
        <v>Process, plant and machine operatives</v>
      </c>
      <c r="B33" s="302">
        <v>1.989863382988998</v>
      </c>
      <c r="C33" s="302">
        <v>0.16749966176178563</v>
      </c>
      <c r="D33" s="302">
        <v>2.4940206018380068E-2</v>
      </c>
      <c r="E33" s="302">
        <f t="shared" si="31"/>
        <v>2.1823032507691638</v>
      </c>
      <c r="F33" s="303"/>
      <c r="G33" s="302">
        <v>1.6244091841861941</v>
      </c>
      <c r="H33" s="302">
        <v>7.7254283353158981E-2</v>
      </c>
      <c r="I33" s="302">
        <v>2.3071258753811226E-2</v>
      </c>
      <c r="J33" s="302">
        <f t="shared" si="32"/>
        <v>1.7247347262931643</v>
      </c>
      <c r="K33" s="303"/>
      <c r="L33" s="302">
        <v>1.6212376484178677</v>
      </c>
      <c r="M33" s="302">
        <v>0.16286735415177758</v>
      </c>
      <c r="N33" s="302">
        <v>4.3084881989751016E-2</v>
      </c>
      <c r="O33" s="302">
        <f t="shared" si="33"/>
        <v>1.8271898845593961</v>
      </c>
    </row>
    <row r="34" spans="1:15" s="236" customFormat="1" x14ac:dyDescent="0.2">
      <c r="A34" s="237" t="str">
        <f>name!E$12</f>
        <v>Elementary occupations</v>
      </c>
      <c r="B34" s="302">
        <v>5.0720214915406041</v>
      </c>
      <c r="C34" s="302">
        <v>0.82431514150773733</v>
      </c>
      <c r="D34" s="302">
        <v>0.35572266466861346</v>
      </c>
      <c r="E34" s="302">
        <f t="shared" si="31"/>
        <v>6.2520592977169551</v>
      </c>
      <c r="F34" s="303"/>
      <c r="G34" s="302">
        <v>3.7856858893120742</v>
      </c>
      <c r="H34" s="302">
        <v>0.66092886235864623</v>
      </c>
      <c r="I34" s="302">
        <v>0.14734265339712582</v>
      </c>
      <c r="J34" s="302">
        <f t="shared" si="32"/>
        <v>4.5939574050678464</v>
      </c>
      <c r="K34" s="303"/>
      <c r="L34" s="302">
        <v>3.0629637238751277</v>
      </c>
      <c r="M34" s="302">
        <v>0.44572257334666099</v>
      </c>
      <c r="N34" s="302">
        <v>0.10315587439080519</v>
      </c>
      <c r="O34" s="302">
        <f t="shared" si="33"/>
        <v>3.6118421716125937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27.154000000045695</v>
      </c>
      <c r="C36" s="311">
        <f t="shared" ref="C36:O36" si="34">SUM(C26:C34)</f>
        <v>5.2460000000410805</v>
      </c>
      <c r="D36" s="311">
        <f t="shared" si="34"/>
        <v>10.719000000192025</v>
      </c>
      <c r="E36" s="311">
        <f t="shared" si="34"/>
        <v>43.119000000278803</v>
      </c>
      <c r="F36" s="311"/>
      <c r="G36" s="311">
        <f t="shared" si="34"/>
        <v>26.760000000007505</v>
      </c>
      <c r="H36" s="311">
        <f t="shared" si="34"/>
        <v>4.1340000000606336</v>
      </c>
      <c r="I36" s="311">
        <f t="shared" si="34"/>
        <v>8.1939999998457296</v>
      </c>
      <c r="J36" s="311">
        <f t="shared" si="34"/>
        <v>39.087999999913876</v>
      </c>
      <c r="K36" s="311"/>
      <c r="L36" s="311">
        <f t="shared" si="34"/>
        <v>29.756000000212211</v>
      </c>
      <c r="M36" s="311">
        <f t="shared" si="34"/>
        <v>3.8389999999939253</v>
      </c>
      <c r="N36" s="311">
        <f t="shared" si="34"/>
        <v>7.9929999998671724</v>
      </c>
      <c r="O36" s="311">
        <f t="shared" si="34"/>
        <v>41.588000000073308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0.48209999591506419</v>
      </c>
      <c r="C43" s="302">
        <v>1.741769090337944E-2</v>
      </c>
      <c r="D43" s="302">
        <v>0.18304807686774999</v>
      </c>
      <c r="E43" s="302">
        <f>SUM(B43:D43)</f>
        <v>0.6825657636861937</v>
      </c>
      <c r="F43" s="303"/>
      <c r="G43" s="302">
        <v>0.42448169730348673</v>
      </c>
      <c r="H43" s="302">
        <v>2.5463355423723968E-3</v>
      </c>
      <c r="I43" s="302">
        <v>0.34377016728146625</v>
      </c>
      <c r="J43" s="302">
        <f>SUM(G43:I43)</f>
        <v>0.77079820012732536</v>
      </c>
      <c r="K43" s="303"/>
      <c r="L43" s="302">
        <v>0.37714496982989099</v>
      </c>
      <c r="M43" s="302">
        <v>2.5139990202538722E-3</v>
      </c>
      <c r="N43" s="302">
        <v>0.30723058194356223</v>
      </c>
      <c r="O43" s="302">
        <f>SUM(L43:N43)</f>
        <v>0.68688955079370717</v>
      </c>
    </row>
    <row r="44" spans="1:15" s="236" customFormat="1" x14ac:dyDescent="0.2">
      <c r="A44" s="237" t="str">
        <f>name!E$5</f>
        <v>Professional occupations</v>
      </c>
      <c r="B44" s="302">
        <v>0.30225454169418231</v>
      </c>
      <c r="C44" s="302">
        <v>3.6892483937381801E-2</v>
      </c>
      <c r="D44" s="302">
        <v>8.7550019117684313E-2</v>
      </c>
      <c r="E44" s="302">
        <f t="shared" ref="E44:E51" si="35">SUM(B44:D44)</f>
        <v>0.42669704474924841</v>
      </c>
      <c r="F44" s="303"/>
      <c r="G44" s="302">
        <v>0.30394015586379797</v>
      </c>
      <c r="H44" s="302">
        <v>8.1919256154077153E-3</v>
      </c>
      <c r="I44" s="302">
        <v>0.12486672337992442</v>
      </c>
      <c r="J44" s="302">
        <f t="shared" ref="J44:J46" si="36">SUM(G44:I44)</f>
        <v>0.43699880485913012</v>
      </c>
      <c r="K44" s="303"/>
      <c r="L44" s="302">
        <v>0.2604636934967639</v>
      </c>
      <c r="M44" s="302">
        <v>6.1384623277352633E-3</v>
      </c>
      <c r="N44" s="302">
        <v>3.1091998289249658E-2</v>
      </c>
      <c r="O44" s="302">
        <f t="shared" ref="O44:O51" si="37">SUM(L44:N44)</f>
        <v>0.29769415411374878</v>
      </c>
    </row>
    <row r="45" spans="1:15" s="236" customFormat="1" x14ac:dyDescent="0.2">
      <c r="A45" s="237" t="str">
        <f>name!E$6</f>
        <v>Associate professional occupations</v>
      </c>
      <c r="B45" s="302">
        <v>0.2445564925464368</v>
      </c>
      <c r="C45" s="302">
        <v>2.2268077388847937E-2</v>
      </c>
      <c r="D45" s="302">
        <v>4.1981182713722844E-2</v>
      </c>
      <c r="E45" s="302">
        <f t="shared" si="35"/>
        <v>0.30880575264900761</v>
      </c>
      <c r="F45" s="303"/>
      <c r="G45" s="302">
        <v>0.22753669130399851</v>
      </c>
      <c r="H45" s="302">
        <v>5.2568942204993772E-3</v>
      </c>
      <c r="I45" s="302">
        <v>5.6506077053224461E-2</v>
      </c>
      <c r="J45" s="302">
        <f t="shared" si="36"/>
        <v>0.28929966257772233</v>
      </c>
      <c r="K45" s="303"/>
      <c r="L45" s="302">
        <v>0.18020930135465948</v>
      </c>
      <c r="M45" s="302">
        <v>4.6967965656645738E-3</v>
      </c>
      <c r="N45" s="302">
        <v>1.8073916648167411E-2</v>
      </c>
      <c r="O45" s="302">
        <f t="shared" si="37"/>
        <v>0.20298001456849146</v>
      </c>
    </row>
    <row r="46" spans="1:15" s="236" customFormat="1" x14ac:dyDescent="0.2">
      <c r="A46" s="237" t="str">
        <f>name!E$7</f>
        <v>Administrative and secretarial occupations</v>
      </c>
      <c r="B46" s="302">
        <v>0.25135486132994717</v>
      </c>
      <c r="C46" s="302">
        <v>3.104807372526714E-2</v>
      </c>
      <c r="D46" s="302">
        <v>2.5449312212929884E-2</v>
      </c>
      <c r="E46" s="302">
        <f t="shared" si="35"/>
        <v>0.3078522472681442</v>
      </c>
      <c r="F46" s="303"/>
      <c r="G46" s="302">
        <v>0.22190466631128677</v>
      </c>
      <c r="H46" s="302">
        <v>1.0745781685567488E-2</v>
      </c>
      <c r="I46" s="302">
        <v>3.2347794119488606E-2</v>
      </c>
      <c r="J46" s="302">
        <f t="shared" si="36"/>
        <v>0.26499824211634287</v>
      </c>
      <c r="K46" s="303"/>
      <c r="L46" s="302">
        <v>0.16526230506008999</v>
      </c>
      <c r="M46" s="302">
        <v>5.7570820166739914E-3</v>
      </c>
      <c r="N46" s="302">
        <v>3.7005819629847635E-2</v>
      </c>
      <c r="O46" s="302">
        <f t="shared" si="37"/>
        <v>0.20802520670661162</v>
      </c>
    </row>
    <row r="47" spans="1:15" s="236" customFormat="1" x14ac:dyDescent="0.2">
      <c r="A47" s="237" t="str">
        <f>name!E$8</f>
        <v>Skilled trades occupations</v>
      </c>
      <c r="B47" s="302">
        <v>0.48915054617819065</v>
      </c>
      <c r="C47" s="302">
        <v>3.5773820695657155E-2</v>
      </c>
      <c r="D47" s="302">
        <v>0.17588527868208106</v>
      </c>
      <c r="E47" s="302">
        <f t="shared" si="35"/>
        <v>0.70080964555592884</v>
      </c>
      <c r="F47" s="303"/>
      <c r="G47" s="302">
        <v>0.31435037080633971</v>
      </c>
      <c r="H47" s="302">
        <v>4.9963822464625975E-3</v>
      </c>
      <c r="I47" s="302">
        <v>0.18341458969356114</v>
      </c>
      <c r="J47" s="302">
        <f>SUM(G47:I47)</f>
        <v>0.50276134274636342</v>
      </c>
      <c r="K47" s="303"/>
      <c r="L47" s="302">
        <v>0.20263900319094</v>
      </c>
      <c r="M47" s="302">
        <v>5.0139807644875092E-3</v>
      </c>
      <c r="N47" s="302">
        <v>6.1875676597109894E-2</v>
      </c>
      <c r="O47" s="302">
        <f t="shared" si="37"/>
        <v>0.26952866055253738</v>
      </c>
    </row>
    <row r="48" spans="1:15" s="236" customFormat="1" x14ac:dyDescent="0.2">
      <c r="A48" s="237" t="str">
        <f>name!E$9</f>
        <v>Caring, leisure and other service occupations</v>
      </c>
      <c r="B48" s="302">
        <v>1.8402902514423579E-2</v>
      </c>
      <c r="C48" s="302">
        <v>4.524858359473044E-2</v>
      </c>
      <c r="D48" s="302">
        <v>5.7987102899803968E-3</v>
      </c>
      <c r="E48" s="302">
        <f t="shared" si="35"/>
        <v>6.9450196399134426E-2</v>
      </c>
      <c r="F48" s="303"/>
      <c r="G48" s="302">
        <v>1.5866613281693951E-2</v>
      </c>
      <c r="H48" s="302">
        <v>1.8298321884713652E-2</v>
      </c>
      <c r="I48" s="302">
        <v>8.5328116089224103E-3</v>
      </c>
      <c r="J48" s="302">
        <f t="shared" ref="J48:J51" si="38">SUM(G48:I48)</f>
        <v>4.2697746775330017E-2</v>
      </c>
      <c r="K48" s="303"/>
      <c r="L48" s="302">
        <v>1.5383526255574792E-2</v>
      </c>
      <c r="M48" s="302">
        <v>2.1860567217633013E-2</v>
      </c>
      <c r="N48" s="302">
        <v>1.1093425973674088E-2</v>
      </c>
      <c r="O48" s="302">
        <f t="shared" si="37"/>
        <v>4.8337519446881895E-2</v>
      </c>
    </row>
    <row r="49" spans="1:15" s="236" customFormat="1" x14ac:dyDescent="0.2">
      <c r="A49" s="237" t="str">
        <f>name!E$10</f>
        <v>Sales and customer service occupations</v>
      </c>
      <c r="B49" s="302">
        <v>7.6648967503265372E-2</v>
      </c>
      <c r="C49" s="302">
        <v>4.9167909481123546E-2</v>
      </c>
      <c r="D49" s="302">
        <v>1.0483166403634678E-2</v>
      </c>
      <c r="E49" s="302">
        <f t="shared" si="35"/>
        <v>0.1363000433880236</v>
      </c>
      <c r="F49" s="303"/>
      <c r="G49" s="302">
        <v>6.1764804536739618E-2</v>
      </c>
      <c r="H49" s="302">
        <v>1.0585108010730902E-2</v>
      </c>
      <c r="I49" s="302">
        <v>1.4593161828058669E-2</v>
      </c>
      <c r="J49" s="302">
        <f t="shared" si="38"/>
        <v>8.6943074375529186E-2</v>
      </c>
      <c r="K49" s="303"/>
      <c r="L49" s="302">
        <v>5.8941519798799587E-2</v>
      </c>
      <c r="M49" s="302">
        <v>7.5525507557659315E-3</v>
      </c>
      <c r="N49" s="302">
        <v>1.298594618818512E-2</v>
      </c>
      <c r="O49" s="302">
        <f t="shared" si="37"/>
        <v>7.9480016742750639E-2</v>
      </c>
    </row>
    <row r="50" spans="1:15" s="236" customFormat="1" x14ac:dyDescent="0.2">
      <c r="A50" s="237" t="str">
        <f>name!E$11</f>
        <v>Process, plant and machine operatives</v>
      </c>
      <c r="B50" s="302">
        <v>0.46437260824780874</v>
      </c>
      <c r="C50" s="302">
        <v>6.5396846639904624E-2</v>
      </c>
      <c r="D50" s="302">
        <v>0.12243972028653952</v>
      </c>
      <c r="E50" s="302">
        <f t="shared" si="35"/>
        <v>0.65220917517425281</v>
      </c>
      <c r="F50" s="303"/>
      <c r="G50" s="302">
        <v>0.31881443441957674</v>
      </c>
      <c r="H50" s="302">
        <v>4.3309282025266078E-3</v>
      </c>
      <c r="I50" s="302">
        <v>0.21127292937234843</v>
      </c>
      <c r="J50" s="302">
        <f t="shared" si="38"/>
        <v>0.53441829199445179</v>
      </c>
      <c r="K50" s="303"/>
      <c r="L50" s="302">
        <v>0.28119846475067267</v>
      </c>
      <c r="M50" s="302">
        <v>6.0848080152687617E-3</v>
      </c>
      <c r="N50" s="302">
        <v>0.25247518902628319</v>
      </c>
      <c r="O50" s="302">
        <f t="shared" si="37"/>
        <v>0.53975846179222464</v>
      </c>
    </row>
    <row r="51" spans="1:15" s="236" customFormat="1" x14ac:dyDescent="0.2">
      <c r="A51" s="237" t="str">
        <f>name!E$12</f>
        <v>Elementary occupations</v>
      </c>
      <c r="B51" s="302">
        <v>5.1159084061875304E-2</v>
      </c>
      <c r="C51" s="302">
        <v>5.5786513634499824E-2</v>
      </c>
      <c r="D51" s="302">
        <v>3.9364533424840316E-2</v>
      </c>
      <c r="E51" s="302">
        <f t="shared" si="35"/>
        <v>0.14631013112121544</v>
      </c>
      <c r="F51" s="303"/>
      <c r="G51" s="302">
        <v>3.4340566166056491E-2</v>
      </c>
      <c r="H51" s="302">
        <v>1.5048322592022984E-2</v>
      </c>
      <c r="I51" s="302">
        <v>5.1695745659476419E-2</v>
      </c>
      <c r="J51" s="302">
        <f t="shared" si="38"/>
        <v>0.10108463441755589</v>
      </c>
      <c r="K51" s="303"/>
      <c r="L51" s="302">
        <v>2.2757216269786083E-2</v>
      </c>
      <c r="M51" s="302">
        <v>1.0381753316828123E-2</v>
      </c>
      <c r="N51" s="302">
        <v>5.8167445702621001E-2</v>
      </c>
      <c r="O51" s="302">
        <f t="shared" si="37"/>
        <v>9.1306415289235207E-2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2.379999999991194</v>
      </c>
      <c r="C53" s="311">
        <f t="shared" ref="C53:E53" si="39">SUM(C43:C51)</f>
        <v>0.35900000000079191</v>
      </c>
      <c r="D53" s="311">
        <f t="shared" si="39"/>
        <v>0.69199999999916295</v>
      </c>
      <c r="E53" s="311">
        <f t="shared" si="39"/>
        <v>3.4309999999911494</v>
      </c>
      <c r="F53" s="311"/>
      <c r="G53" s="311">
        <f t="shared" ref="G53:J53" si="40">SUM(G43:G51)</f>
        <v>1.9229999999929765</v>
      </c>
      <c r="H53" s="311">
        <f t="shared" si="40"/>
        <v>8.0000000000303717E-2</v>
      </c>
      <c r="I53" s="311">
        <f t="shared" si="40"/>
        <v>1.0269999999964707</v>
      </c>
      <c r="J53" s="311">
        <f t="shared" si="40"/>
        <v>3.0299999999897507</v>
      </c>
      <c r="K53" s="311"/>
      <c r="L53" s="311">
        <f t="shared" ref="L53:O53" si="41">SUM(L43:L51)</f>
        <v>1.5640000000071776</v>
      </c>
      <c r="M53" s="311">
        <f t="shared" si="41"/>
        <v>7.000000000031105E-2</v>
      </c>
      <c r="N53" s="311">
        <f t="shared" si="41"/>
        <v>0.78999999999870019</v>
      </c>
      <c r="O53" s="311">
        <f t="shared" si="41"/>
        <v>2.4240000000061892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2.2551224829423484</v>
      </c>
      <c r="C60" s="302">
        <v>0.17169077601320151</v>
      </c>
      <c r="D60" s="302">
        <v>0.3468369269347677</v>
      </c>
      <c r="E60" s="302">
        <f>SUM(B60:D60)</f>
        <v>2.7736501858903178</v>
      </c>
      <c r="F60" s="303"/>
      <c r="G60" s="302">
        <v>3.0709935494101828</v>
      </c>
      <c r="H60" s="302">
        <v>0.41759017516360525</v>
      </c>
      <c r="I60" s="302">
        <v>0.31881343527700151</v>
      </c>
      <c r="J60" s="302">
        <f>SUM(G60:I60)</f>
        <v>3.8073971598507894</v>
      </c>
      <c r="K60" s="303"/>
      <c r="L60" s="302">
        <v>3.9512511766538769</v>
      </c>
      <c r="M60" s="302">
        <v>0.56092383808137736</v>
      </c>
      <c r="N60" s="302">
        <v>0.42378395264045782</v>
      </c>
      <c r="O60" s="302">
        <f>SUM(L60:N60)</f>
        <v>4.9359589673757114</v>
      </c>
    </row>
    <row r="61" spans="1:15" s="236" customFormat="1" x14ac:dyDescent="0.2">
      <c r="A61" s="237" t="str">
        <f>name!E$5</f>
        <v>Professional occupations</v>
      </c>
      <c r="B61" s="302">
        <v>1.8204026217937135</v>
      </c>
      <c r="C61" s="302">
        <v>8.5142230761036899E-2</v>
      </c>
      <c r="D61" s="302">
        <v>0.12973846555990934</v>
      </c>
      <c r="E61" s="302">
        <f t="shared" ref="E61:E68" si="42">SUM(B61:D61)</f>
        <v>2.0352833181146597</v>
      </c>
      <c r="F61" s="303"/>
      <c r="G61" s="302">
        <v>2.7630072781277373</v>
      </c>
      <c r="H61" s="302">
        <v>0.20943486352794422</v>
      </c>
      <c r="I61" s="302">
        <v>0.1107097356562594</v>
      </c>
      <c r="J61" s="302">
        <f t="shared" ref="J61:J63" si="43">SUM(G61:I61)</f>
        <v>3.0831518773119408</v>
      </c>
      <c r="K61" s="303"/>
      <c r="L61" s="302">
        <v>4.2552561175970816</v>
      </c>
      <c r="M61" s="302">
        <v>0.23617900667296324</v>
      </c>
      <c r="N61" s="302">
        <v>9.3074136459844484E-2</v>
      </c>
      <c r="O61" s="302">
        <f t="shared" ref="O61:O68" si="44">SUM(L61:N61)</f>
        <v>4.5845092607298898</v>
      </c>
    </row>
    <row r="62" spans="1:15" s="236" customFormat="1" x14ac:dyDescent="0.2">
      <c r="A62" s="237" t="str">
        <f>name!E$6</f>
        <v>Associate professional occupations</v>
      </c>
      <c r="B62" s="302">
        <v>2.4961043227705733</v>
      </c>
      <c r="C62" s="302">
        <v>0.18451016156869751</v>
      </c>
      <c r="D62" s="302">
        <v>0.10570513567302475</v>
      </c>
      <c r="E62" s="302">
        <f t="shared" si="42"/>
        <v>2.7863196200122955</v>
      </c>
      <c r="F62" s="303"/>
      <c r="G62" s="302">
        <v>3.439662011116535</v>
      </c>
      <c r="H62" s="302">
        <v>0.36707521028792128</v>
      </c>
      <c r="I62" s="302">
        <v>7.6859656478714025E-2</v>
      </c>
      <c r="J62" s="302">
        <f t="shared" si="43"/>
        <v>3.88359687788317</v>
      </c>
      <c r="K62" s="303"/>
      <c r="L62" s="302">
        <v>4.3991763158233121</v>
      </c>
      <c r="M62" s="302">
        <v>0.34624125248831478</v>
      </c>
      <c r="N62" s="302">
        <v>5.6690083583850706E-2</v>
      </c>
      <c r="O62" s="302">
        <f t="shared" si="44"/>
        <v>4.8021076518954775</v>
      </c>
    </row>
    <row r="63" spans="1:15" s="236" customFormat="1" x14ac:dyDescent="0.2">
      <c r="A63" s="237" t="str">
        <f>name!E$7</f>
        <v>Administrative and secretarial occupations</v>
      </c>
      <c r="B63" s="302">
        <v>1.9389352792932784</v>
      </c>
      <c r="C63" s="302">
        <v>0.46069203123714147</v>
      </c>
      <c r="D63" s="302">
        <v>8.1554573939074504E-2</v>
      </c>
      <c r="E63" s="302">
        <f t="shared" si="42"/>
        <v>2.4811818844694944</v>
      </c>
      <c r="F63" s="303"/>
      <c r="G63" s="302">
        <v>2.3263188469969833</v>
      </c>
      <c r="H63" s="302">
        <v>0.78336594548207583</v>
      </c>
      <c r="I63" s="302">
        <v>5.8610982834916454E-2</v>
      </c>
      <c r="J63" s="302">
        <f t="shared" si="43"/>
        <v>3.1682957753139753</v>
      </c>
      <c r="K63" s="303"/>
      <c r="L63" s="302">
        <v>2.5822402462486074</v>
      </c>
      <c r="M63" s="302">
        <v>0.72889977018976149</v>
      </c>
      <c r="N63" s="302">
        <v>4.2817035918834449E-2</v>
      </c>
      <c r="O63" s="302">
        <f t="shared" si="44"/>
        <v>3.3539570523572033</v>
      </c>
    </row>
    <row r="64" spans="1:15" s="236" customFormat="1" x14ac:dyDescent="0.2">
      <c r="A64" s="237" t="str">
        <f>name!E$8</f>
        <v>Skilled trades occupations</v>
      </c>
      <c r="B64" s="302">
        <v>2.5671260741795976</v>
      </c>
      <c r="C64" s="302">
        <v>0.15765038773314166</v>
      </c>
      <c r="D64" s="302">
        <v>0.66174612873976635</v>
      </c>
      <c r="E64" s="302">
        <f t="shared" si="42"/>
        <v>3.3865225906525058</v>
      </c>
      <c r="F64" s="303"/>
      <c r="G64" s="302">
        <v>2.4625440919956252</v>
      </c>
      <c r="H64" s="302">
        <v>0.19782297128913953</v>
      </c>
      <c r="I64" s="302">
        <v>0.46349520648566578</v>
      </c>
      <c r="J64" s="302">
        <f>SUM(G64:I64)</f>
        <v>3.1238622697704308</v>
      </c>
      <c r="K64" s="303"/>
      <c r="L64" s="302">
        <v>2.6206029012554812</v>
      </c>
      <c r="M64" s="302">
        <v>0.15662888319837509</v>
      </c>
      <c r="N64" s="302">
        <v>0.48744969495275337</v>
      </c>
      <c r="O64" s="302">
        <f t="shared" si="44"/>
        <v>3.2646814794066095</v>
      </c>
    </row>
    <row r="65" spans="1:15" s="236" customFormat="1" x14ac:dyDescent="0.2">
      <c r="A65" s="237" t="str">
        <f>name!E$9</f>
        <v>Caring, leisure and other service occupations</v>
      </c>
      <c r="B65" s="302">
        <v>0.14204241225584574</v>
      </c>
      <c r="C65" s="302">
        <v>4.0680700137174043E-2</v>
      </c>
      <c r="D65" s="302">
        <v>3.5266247707951622E-2</v>
      </c>
      <c r="E65" s="302">
        <f t="shared" si="42"/>
        <v>0.21798936010097139</v>
      </c>
      <c r="F65" s="303"/>
      <c r="G65" s="302">
        <v>0.17213995781403565</v>
      </c>
      <c r="H65" s="302">
        <v>6.5449319693890742E-2</v>
      </c>
      <c r="I65" s="302">
        <v>3.3907438794259843E-2</v>
      </c>
      <c r="J65" s="302">
        <f t="shared" ref="J65:J68" si="45">SUM(G65:I65)</f>
        <v>0.27149671630218625</v>
      </c>
      <c r="K65" s="303"/>
      <c r="L65" s="302">
        <v>0.21521790763893553</v>
      </c>
      <c r="M65" s="302">
        <v>6.6815959478384826E-2</v>
      </c>
      <c r="N65" s="302">
        <v>5.5402010023999207E-2</v>
      </c>
      <c r="O65" s="302">
        <f t="shared" si="44"/>
        <v>0.33743587714131956</v>
      </c>
    </row>
    <row r="66" spans="1:15" s="236" customFormat="1" x14ac:dyDescent="0.2">
      <c r="A66" s="237" t="str">
        <f>name!E$10</f>
        <v>Sales and customer service occupations</v>
      </c>
      <c r="B66" s="302">
        <v>0.7106342010494161</v>
      </c>
      <c r="C66" s="302">
        <v>0.58423518594582657</v>
      </c>
      <c r="D66" s="302">
        <v>7.9193783092479778E-2</v>
      </c>
      <c r="E66" s="302">
        <f t="shared" si="42"/>
        <v>1.3740631700877226</v>
      </c>
      <c r="F66" s="303"/>
      <c r="G66" s="302">
        <v>0.84210784051968723</v>
      </c>
      <c r="H66" s="302">
        <v>0.93837988041409526</v>
      </c>
      <c r="I66" s="302">
        <v>5.0127321370669067E-2</v>
      </c>
      <c r="J66" s="302">
        <f t="shared" si="45"/>
        <v>1.8306150423044514</v>
      </c>
      <c r="K66" s="303"/>
      <c r="L66" s="302">
        <v>1.1056619470194091</v>
      </c>
      <c r="M66" s="302">
        <v>1.1717087700016768</v>
      </c>
      <c r="N66" s="302">
        <v>5.7354155856288704E-2</v>
      </c>
      <c r="O66" s="302">
        <f t="shared" si="44"/>
        <v>2.3347248728773748</v>
      </c>
    </row>
    <row r="67" spans="1:15" s="236" customFormat="1" x14ac:dyDescent="0.2">
      <c r="A67" s="237" t="str">
        <f>name!E$11</f>
        <v>Process, plant and machine operatives</v>
      </c>
      <c r="B67" s="302">
        <v>4.1850250467433492</v>
      </c>
      <c r="C67" s="302">
        <v>0.34485948503695113</v>
      </c>
      <c r="D67" s="302">
        <v>0.2550552178313511</v>
      </c>
      <c r="E67" s="302">
        <f t="shared" si="42"/>
        <v>4.7849397496116515</v>
      </c>
      <c r="F67" s="303"/>
      <c r="G67" s="302">
        <v>4.2503777246374979</v>
      </c>
      <c r="H67" s="302">
        <v>0.50517574014342226</v>
      </c>
      <c r="I67" s="302">
        <v>0.21407458419057887</v>
      </c>
      <c r="J67" s="302">
        <f t="shared" si="45"/>
        <v>4.969628048971499</v>
      </c>
      <c r="K67" s="303"/>
      <c r="L67" s="302">
        <v>5.1318877818992625</v>
      </c>
      <c r="M67" s="302">
        <v>1.0046882488275406</v>
      </c>
      <c r="N67" s="302">
        <v>0.44790670137106686</v>
      </c>
      <c r="O67" s="302">
        <f t="shared" si="44"/>
        <v>6.5844827320978698</v>
      </c>
    </row>
    <row r="68" spans="1:15" s="236" customFormat="1" x14ac:dyDescent="0.2">
      <c r="A68" s="237" t="str">
        <f>name!E$12</f>
        <v>Elementary occupations</v>
      </c>
      <c r="B68" s="302">
        <v>2.5026075590236316</v>
      </c>
      <c r="C68" s="302">
        <v>0.79453904162330191</v>
      </c>
      <c r="D68" s="302">
        <v>0.16790352054366123</v>
      </c>
      <c r="E68" s="302">
        <f t="shared" si="42"/>
        <v>3.4650501211905951</v>
      </c>
      <c r="F68" s="303"/>
      <c r="G68" s="302">
        <v>2.4588486993914085</v>
      </c>
      <c r="H68" s="302">
        <v>1.1967058941067807</v>
      </c>
      <c r="I68" s="302">
        <v>7.0401638896396085E-2</v>
      </c>
      <c r="J68" s="302">
        <f t="shared" si="45"/>
        <v>3.7259562323945854</v>
      </c>
      <c r="K68" s="303"/>
      <c r="L68" s="302">
        <v>2.3617056061583419</v>
      </c>
      <c r="M68" s="302">
        <v>1.3349142710517576</v>
      </c>
      <c r="N68" s="302">
        <v>0.11452222919255765</v>
      </c>
      <c r="O68" s="302">
        <f t="shared" si="44"/>
        <v>3.8111421064026572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18.618000000051754</v>
      </c>
      <c r="C70" s="311">
        <f t="shared" ref="C70:E70" si="46">SUM(C60:C68)</f>
        <v>2.8240000000564729</v>
      </c>
      <c r="D70" s="311">
        <f t="shared" si="46"/>
        <v>1.8630000000219866</v>
      </c>
      <c r="E70" s="311">
        <f t="shared" si="46"/>
        <v>23.305000000130214</v>
      </c>
      <c r="F70" s="311"/>
      <c r="G70" s="311">
        <f t="shared" ref="G70:J70" si="47">SUM(G60:G68)</f>
        <v>21.786000000009693</v>
      </c>
      <c r="H70" s="311">
        <f t="shared" si="47"/>
        <v>4.6810000001088756</v>
      </c>
      <c r="I70" s="311">
        <f t="shared" si="47"/>
        <v>1.3969999999844611</v>
      </c>
      <c r="J70" s="311">
        <f t="shared" si="47"/>
        <v>27.864000000103026</v>
      </c>
      <c r="K70" s="311"/>
      <c r="L70" s="311">
        <f t="shared" ref="L70:O70" si="48">SUM(L60:L68)</f>
        <v>26.623000000294308</v>
      </c>
      <c r="M70" s="311">
        <f t="shared" si="48"/>
        <v>5.6069999999901521</v>
      </c>
      <c r="N70" s="311">
        <f t="shared" si="48"/>
        <v>1.7789999999996531</v>
      </c>
      <c r="O70" s="311">
        <f t="shared" si="48"/>
        <v>34.009000000284111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0.21372893833896481</v>
      </c>
      <c r="C77" s="302">
        <v>2.1499806727877355E-2</v>
      </c>
      <c r="D77" s="302">
        <v>1.876729648740089E-2</v>
      </c>
      <c r="E77" s="302">
        <f>SUM(B77:D77)</f>
        <v>0.25399604155424305</v>
      </c>
      <c r="F77" s="303"/>
      <c r="G77" s="302">
        <v>0.45340313705511892</v>
      </c>
      <c r="H77" s="302">
        <v>0.10537416320123409</v>
      </c>
      <c r="I77" s="302">
        <v>3.7097715806204502E-2</v>
      </c>
      <c r="J77" s="302">
        <f>SUM(G77:I77)</f>
        <v>0.59587501606255744</v>
      </c>
      <c r="K77" s="303"/>
      <c r="L77" s="302">
        <v>0.49543550425004057</v>
      </c>
      <c r="M77" s="302">
        <v>0.14924157116978373</v>
      </c>
      <c r="N77" s="302">
        <v>5.8430982145271246E-2</v>
      </c>
      <c r="O77" s="302">
        <f>SUM(L77:N77)</f>
        <v>0.70310805756509553</v>
      </c>
    </row>
    <row r="78" spans="1:15" s="236" customFormat="1" x14ac:dyDescent="0.2">
      <c r="A78" s="237" t="str">
        <f>name!E$5</f>
        <v>Professional occupations</v>
      </c>
      <c r="B78" s="302">
        <v>0.31400951563520801</v>
      </c>
      <c r="C78" s="302">
        <v>1.5390232533476326E-2</v>
      </c>
      <c r="D78" s="302">
        <v>2.2830016057790149E-2</v>
      </c>
      <c r="E78" s="302">
        <f t="shared" ref="E78:E85" si="49">SUM(B78:D78)</f>
        <v>0.35222976422647451</v>
      </c>
      <c r="F78" s="303"/>
      <c r="G78" s="302">
        <v>0.74610859835598575</v>
      </c>
      <c r="H78" s="302">
        <v>7.7494740061111914E-2</v>
      </c>
      <c r="I78" s="302">
        <v>4.8050498949831238E-2</v>
      </c>
      <c r="J78" s="302">
        <f t="shared" ref="J78:J80" si="50">SUM(G78:I78)</f>
        <v>0.87165383736692892</v>
      </c>
      <c r="K78" s="303"/>
      <c r="L78" s="302">
        <v>1.1197217733684843</v>
      </c>
      <c r="M78" s="302">
        <v>8.5140962471265708E-2</v>
      </c>
      <c r="N78" s="302">
        <v>3.7547483408290609E-2</v>
      </c>
      <c r="O78" s="302">
        <f t="shared" ref="O78:O85" si="51">SUM(L78:N78)</f>
        <v>1.2424102192480406</v>
      </c>
    </row>
    <row r="79" spans="1:15" s="236" customFormat="1" x14ac:dyDescent="0.2">
      <c r="A79" s="237" t="str">
        <f>name!E$6</f>
        <v>Associate professional occupations</v>
      </c>
      <c r="B79" s="302">
        <v>0.31504383476317394</v>
      </c>
      <c r="C79" s="302">
        <v>3.4209206113254904E-2</v>
      </c>
      <c r="D79" s="302">
        <v>1.5712378120310882E-2</v>
      </c>
      <c r="E79" s="302">
        <f t="shared" si="49"/>
        <v>0.36496541899673973</v>
      </c>
      <c r="F79" s="303"/>
      <c r="G79" s="302">
        <v>0.6700870271253877</v>
      </c>
      <c r="H79" s="302">
        <v>0.15310560923561931</v>
      </c>
      <c r="I79" s="302">
        <v>2.1032040599296156E-2</v>
      </c>
      <c r="J79" s="302">
        <f t="shared" si="50"/>
        <v>0.84422467696030323</v>
      </c>
      <c r="K79" s="303"/>
      <c r="L79" s="302">
        <v>0.86012231782251869</v>
      </c>
      <c r="M79" s="302">
        <v>0.16843584466849698</v>
      </c>
      <c r="N79" s="302">
        <v>1.848258788585487E-2</v>
      </c>
      <c r="O79" s="302">
        <f t="shared" si="51"/>
        <v>1.0470407503768704</v>
      </c>
    </row>
    <row r="80" spans="1:15" s="236" customFormat="1" x14ac:dyDescent="0.2">
      <c r="A80" s="237" t="str">
        <f>name!E$7</f>
        <v>Administrative and secretarial occupations</v>
      </c>
      <c r="B80" s="302">
        <v>9.9742267179281391E-2</v>
      </c>
      <c r="C80" s="302">
        <v>4.8440816859981133E-2</v>
      </c>
      <c r="D80" s="302">
        <v>5.5954189481623225E-3</v>
      </c>
      <c r="E80" s="302">
        <f t="shared" si="49"/>
        <v>0.15377850298742485</v>
      </c>
      <c r="F80" s="303"/>
      <c r="G80" s="302">
        <v>0.16993732579435628</v>
      </c>
      <c r="H80" s="302">
        <v>0.17452551577840791</v>
      </c>
      <c r="I80" s="302">
        <v>7.2057823175176857E-3</v>
      </c>
      <c r="J80" s="302">
        <f t="shared" si="50"/>
        <v>0.35166862389028186</v>
      </c>
      <c r="K80" s="303"/>
      <c r="L80" s="302">
        <v>0.15826748147177791</v>
      </c>
      <c r="M80" s="302">
        <v>0.17839862137635548</v>
      </c>
      <c r="N80" s="302">
        <v>6.3684157450295022E-3</v>
      </c>
      <c r="O80" s="302">
        <f t="shared" si="51"/>
        <v>0.34303451859316286</v>
      </c>
    </row>
    <row r="81" spans="1:15" s="236" customFormat="1" x14ac:dyDescent="0.2">
      <c r="A81" s="237" t="str">
        <f>name!E$8</f>
        <v>Skilled trades occupations</v>
      </c>
      <c r="B81" s="302">
        <v>0.13908400308972535</v>
      </c>
      <c r="C81" s="302">
        <v>4.4188042531998813E-3</v>
      </c>
      <c r="D81" s="302">
        <v>1.9587480566555543E-2</v>
      </c>
      <c r="E81" s="302">
        <f t="shared" si="49"/>
        <v>0.16309028790948077</v>
      </c>
      <c r="F81" s="303"/>
      <c r="G81" s="302">
        <v>0.21265399177010119</v>
      </c>
      <c r="H81" s="302">
        <v>1.1304202616100663E-2</v>
      </c>
      <c r="I81" s="302">
        <v>3.0996547483908007E-2</v>
      </c>
      <c r="J81" s="302">
        <f>SUM(G81:I81)</f>
        <v>0.25495474187010986</v>
      </c>
      <c r="K81" s="303"/>
      <c r="L81" s="302">
        <v>0.23269858225613613</v>
      </c>
      <c r="M81" s="302">
        <v>1.3752188334723338E-2</v>
      </c>
      <c r="N81" s="302">
        <v>3.6970214091144815E-2</v>
      </c>
      <c r="O81" s="302">
        <f t="shared" si="51"/>
        <v>0.28342098468200427</v>
      </c>
    </row>
    <row r="82" spans="1:15" s="236" customFormat="1" x14ac:dyDescent="0.2">
      <c r="A82" s="237" t="str">
        <f>name!E$9</f>
        <v>Caring, leisure and other service occupations</v>
      </c>
      <c r="B82" s="302">
        <v>7.0727267505864763E-2</v>
      </c>
      <c r="C82" s="302">
        <v>1.7840486524105335E-2</v>
      </c>
      <c r="D82" s="302">
        <v>1.4250881982199473E-2</v>
      </c>
      <c r="E82" s="302">
        <f t="shared" si="49"/>
        <v>0.10281863601216956</v>
      </c>
      <c r="F82" s="303"/>
      <c r="G82" s="302">
        <v>0.12442951437024154</v>
      </c>
      <c r="H82" s="302">
        <v>5.8020778600388546E-2</v>
      </c>
      <c r="I82" s="302">
        <v>2.1679138024782059E-2</v>
      </c>
      <c r="J82" s="302">
        <f t="shared" ref="J82:J85" si="52">SUM(G82:I82)</f>
        <v>0.20412943099541214</v>
      </c>
      <c r="K82" s="303"/>
      <c r="L82" s="302">
        <v>0.18605868179136736</v>
      </c>
      <c r="M82" s="302">
        <v>6.1140290665447565E-2</v>
      </c>
      <c r="N82" s="302">
        <v>2.7605879965748703E-2</v>
      </c>
      <c r="O82" s="302">
        <f t="shared" si="51"/>
        <v>0.27480485242256364</v>
      </c>
    </row>
    <row r="83" spans="1:15" s="236" customFormat="1" x14ac:dyDescent="0.2">
      <c r="A83" s="237" t="str">
        <f>name!E$10</f>
        <v>Sales and customer service occupations</v>
      </c>
      <c r="B83" s="302">
        <v>5.8066441585610785E-2</v>
      </c>
      <c r="C83" s="302">
        <v>3.8837027867081354E-2</v>
      </c>
      <c r="D83" s="302">
        <v>3.7519019691128315E-2</v>
      </c>
      <c r="E83" s="302">
        <f t="shared" si="49"/>
        <v>0.13442248914382046</v>
      </c>
      <c r="F83" s="303"/>
      <c r="G83" s="302">
        <v>9.4084694363556168E-2</v>
      </c>
      <c r="H83" s="302">
        <v>0.1347959617606776</v>
      </c>
      <c r="I83" s="302">
        <v>6.3624748126742944E-2</v>
      </c>
      <c r="J83" s="302">
        <f t="shared" si="52"/>
        <v>0.29250540425097671</v>
      </c>
      <c r="K83" s="303"/>
      <c r="L83" s="302">
        <v>9.4618844353648368E-2</v>
      </c>
      <c r="M83" s="302">
        <v>0.18762005543576346</v>
      </c>
      <c r="N83" s="302">
        <v>0.11456079647678624</v>
      </c>
      <c r="O83" s="302">
        <f t="shared" si="51"/>
        <v>0.3967996962661981</v>
      </c>
    </row>
    <row r="84" spans="1:15" s="236" customFormat="1" x14ac:dyDescent="0.2">
      <c r="A84" s="237" t="str">
        <f>name!E$11</f>
        <v>Process, plant and machine operatives</v>
      </c>
      <c r="B84" s="302">
        <v>0.25314894216368866</v>
      </c>
      <c r="C84" s="302">
        <v>1.4525060005035563E-2</v>
      </c>
      <c r="D84" s="302">
        <v>8.3791095715297532E-3</v>
      </c>
      <c r="E84" s="302">
        <f t="shared" si="49"/>
        <v>0.27605311174025399</v>
      </c>
      <c r="F84" s="303"/>
      <c r="G84" s="302">
        <v>0.34616410860519453</v>
      </c>
      <c r="H84" s="302">
        <v>3.8417234983909282E-2</v>
      </c>
      <c r="I84" s="302">
        <v>1.7730268275386433E-2</v>
      </c>
      <c r="J84" s="302">
        <f t="shared" si="52"/>
        <v>0.40231161186449022</v>
      </c>
      <c r="K84" s="303"/>
      <c r="L84" s="302">
        <v>0.32324085205591152</v>
      </c>
      <c r="M84" s="302">
        <v>9.2635316395186393E-2</v>
      </c>
      <c r="N84" s="302">
        <v>1.7860184376220951E-2</v>
      </c>
      <c r="O84" s="302">
        <f t="shared" si="51"/>
        <v>0.43373635282731887</v>
      </c>
    </row>
    <row r="85" spans="1:15" s="236" customFormat="1" x14ac:dyDescent="0.2">
      <c r="A85" s="237" t="str">
        <f>name!E$12</f>
        <v>Elementary occupations</v>
      </c>
      <c r="B85" s="302">
        <v>9.7448789738600827E-2</v>
      </c>
      <c r="C85" s="302">
        <v>3.7838559117581792E-2</v>
      </c>
      <c r="D85" s="302">
        <v>1.3358398575906788E-2</v>
      </c>
      <c r="E85" s="302">
        <f t="shared" si="49"/>
        <v>0.14864574743208941</v>
      </c>
      <c r="F85" s="303"/>
      <c r="G85" s="302">
        <v>0.12213160255993857</v>
      </c>
      <c r="H85" s="302">
        <v>0.11396179377120402</v>
      </c>
      <c r="I85" s="302">
        <v>1.258326041632471E-2</v>
      </c>
      <c r="J85" s="302">
        <f t="shared" si="52"/>
        <v>0.24867665674746731</v>
      </c>
      <c r="K85" s="303"/>
      <c r="L85" s="302">
        <v>8.2835962631338939E-2</v>
      </c>
      <c r="M85" s="302">
        <v>0.10263514947792138</v>
      </c>
      <c r="N85" s="302">
        <v>2.2173455906544116E-2</v>
      </c>
      <c r="O85" s="302">
        <f t="shared" si="51"/>
        <v>0.20764456801580444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1.5610000000001185</v>
      </c>
      <c r="C87" s="311">
        <f t="shared" ref="C87:E87" si="53">SUM(C77:C85)</f>
        <v>0.23300000000159363</v>
      </c>
      <c r="D87" s="311">
        <f t="shared" si="53"/>
        <v>0.15600000000098413</v>
      </c>
      <c r="E87" s="311">
        <f t="shared" si="53"/>
        <v>1.9500000000026965</v>
      </c>
      <c r="F87" s="311"/>
      <c r="G87" s="311">
        <f t="shared" ref="G87:J87" si="54">SUM(G77:G85)</f>
        <v>2.9389999999998806</v>
      </c>
      <c r="H87" s="311">
        <f t="shared" si="54"/>
        <v>0.86700000000865329</v>
      </c>
      <c r="I87" s="311">
        <f t="shared" si="54"/>
        <v>0.25999999999999368</v>
      </c>
      <c r="J87" s="311">
        <f t="shared" si="54"/>
        <v>4.0660000000085272</v>
      </c>
      <c r="K87" s="311"/>
      <c r="L87" s="311">
        <f t="shared" ref="L87:O87" si="55">SUM(L77:L85)</f>
        <v>3.5530000000012238</v>
      </c>
      <c r="M87" s="311">
        <f t="shared" si="55"/>
        <v>1.038999999994944</v>
      </c>
      <c r="N87" s="311">
        <f t="shared" si="55"/>
        <v>0.34000000000089103</v>
      </c>
      <c r="O87" s="311">
        <f t="shared" si="55"/>
        <v>4.9319999999970587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0.34177954715546965</v>
      </c>
      <c r="C94" s="302">
        <v>1.4099841513119245E-2</v>
      </c>
      <c r="D94" s="302">
        <v>0.18594821696440478</v>
      </c>
      <c r="E94" s="302">
        <f>SUM(B94:D94)</f>
        <v>0.5418276056329937</v>
      </c>
      <c r="F94" s="303"/>
      <c r="G94" s="302">
        <v>0.64892593178295876</v>
      </c>
      <c r="H94" s="302">
        <v>0.12579332713339264</v>
      </c>
      <c r="I94" s="302">
        <v>0.35510212914344491</v>
      </c>
      <c r="J94" s="302">
        <f>SUM(G94:I94)</f>
        <v>1.1298213880597963</v>
      </c>
      <c r="K94" s="303"/>
      <c r="L94" s="302">
        <v>0.55106431888663365</v>
      </c>
      <c r="M94" s="302">
        <v>0.10198852204243608</v>
      </c>
      <c r="N94" s="302">
        <v>0.31144717779756947</v>
      </c>
      <c r="O94" s="302">
        <f>SUM(L94:N94)</f>
        <v>0.96450001872663915</v>
      </c>
    </row>
    <row r="95" spans="1:15" s="236" customFormat="1" x14ac:dyDescent="0.2">
      <c r="A95" s="237" t="str">
        <f>name!E$5</f>
        <v>Professional occupations</v>
      </c>
      <c r="B95" s="302">
        <v>0.23513811278634625</v>
      </c>
      <c r="C95" s="302">
        <v>1.0009382614027189E-2</v>
      </c>
      <c r="D95" s="302">
        <v>6.7190893940887453E-2</v>
      </c>
      <c r="E95" s="302">
        <f t="shared" ref="E95:E102" si="56">SUM(B95:D95)</f>
        <v>0.3123383893412609</v>
      </c>
      <c r="F95" s="303"/>
      <c r="G95" s="302">
        <v>0.48720888202432616</v>
      </c>
      <c r="H95" s="302">
        <v>9.1539596515531035E-2</v>
      </c>
      <c r="I95" s="302">
        <v>0.10375792271000049</v>
      </c>
      <c r="J95" s="302">
        <f t="shared" ref="J95:J97" si="57">SUM(G95:I95)</f>
        <v>0.68250640124985773</v>
      </c>
      <c r="K95" s="303"/>
      <c r="L95" s="302">
        <v>0.49967961713522407</v>
      </c>
      <c r="M95" s="302">
        <v>6.9163559457545556E-2</v>
      </c>
      <c r="N95" s="302">
        <v>7.6995904013592048E-2</v>
      </c>
      <c r="O95" s="302">
        <f t="shared" ref="O95:O102" si="58">SUM(L95:N95)</f>
        <v>0.64583908060636164</v>
      </c>
    </row>
    <row r="96" spans="1:15" s="236" customFormat="1" x14ac:dyDescent="0.2">
      <c r="A96" s="237" t="str">
        <f>name!E$6</f>
        <v>Associate professional occupations</v>
      </c>
      <c r="B96" s="302">
        <v>0.24046918410240428</v>
      </c>
      <c r="C96" s="302">
        <v>1.9605232218203258E-2</v>
      </c>
      <c r="D96" s="302">
        <v>0.14416291802230813</v>
      </c>
      <c r="E96" s="302">
        <f t="shared" si="56"/>
        <v>0.40423733434291564</v>
      </c>
      <c r="F96" s="303"/>
      <c r="G96" s="302">
        <v>0.41935494373403165</v>
      </c>
      <c r="H96" s="302">
        <v>0.15296907601958482</v>
      </c>
      <c r="I96" s="302">
        <v>0.23553385168685428</v>
      </c>
      <c r="J96" s="302">
        <f t="shared" si="57"/>
        <v>0.80785787144047072</v>
      </c>
      <c r="K96" s="303"/>
      <c r="L96" s="302">
        <v>0.35407734918509254</v>
      </c>
      <c r="M96" s="302">
        <v>0.1141904424349427</v>
      </c>
      <c r="N96" s="302">
        <v>0.21316039578016399</v>
      </c>
      <c r="O96" s="302">
        <f t="shared" si="58"/>
        <v>0.68142818740019928</v>
      </c>
    </row>
    <row r="97" spans="1:15" s="236" customFormat="1" x14ac:dyDescent="0.2">
      <c r="A97" s="237" t="str">
        <f>name!E$7</f>
        <v>Administrative and secretarial occupations</v>
      </c>
      <c r="B97" s="302">
        <v>0.28924630997734885</v>
      </c>
      <c r="C97" s="302">
        <v>3.0866962352821187E-2</v>
      </c>
      <c r="D97" s="302">
        <v>2.1007107712693915E-2</v>
      </c>
      <c r="E97" s="302">
        <f t="shared" si="56"/>
        <v>0.34112038004286399</v>
      </c>
      <c r="F97" s="303"/>
      <c r="G97" s="302">
        <v>0.42055584064921314</v>
      </c>
      <c r="H97" s="302">
        <v>0.21559601266465631</v>
      </c>
      <c r="I97" s="302">
        <v>3.4890459106025E-2</v>
      </c>
      <c r="J97" s="302">
        <f t="shared" si="57"/>
        <v>0.67104231241989443</v>
      </c>
      <c r="K97" s="303"/>
      <c r="L97" s="302">
        <v>0.32499162380900798</v>
      </c>
      <c r="M97" s="302">
        <v>0.11711195713507176</v>
      </c>
      <c r="N97" s="302">
        <v>2.3516225909269144E-2</v>
      </c>
      <c r="O97" s="302">
        <f t="shared" si="58"/>
        <v>0.46561980685334892</v>
      </c>
    </row>
    <row r="98" spans="1:15" s="236" customFormat="1" x14ac:dyDescent="0.2">
      <c r="A98" s="237" t="str">
        <f>name!E$8</f>
        <v>Skilled trades occupations</v>
      </c>
      <c r="B98" s="302">
        <v>0.27603146204854417</v>
      </c>
      <c r="C98" s="302">
        <v>1.4902684424062564E-2</v>
      </c>
      <c r="D98" s="302">
        <v>0.12752895980386464</v>
      </c>
      <c r="E98" s="302">
        <f t="shared" si="56"/>
        <v>0.41846310627647137</v>
      </c>
      <c r="F98" s="303"/>
      <c r="G98" s="302">
        <v>0.37632777473514961</v>
      </c>
      <c r="H98" s="302">
        <v>7.1471868034861413E-2</v>
      </c>
      <c r="I98" s="302">
        <v>0.19500792391407434</v>
      </c>
      <c r="J98" s="302">
        <f>SUM(G98:I98)</f>
        <v>0.64280756668408534</v>
      </c>
      <c r="K98" s="303"/>
      <c r="L98" s="302">
        <v>0.24103504059215644</v>
      </c>
      <c r="M98" s="302">
        <v>7.0372803160340766E-2</v>
      </c>
      <c r="N98" s="302">
        <v>0.14121849640941012</v>
      </c>
      <c r="O98" s="302">
        <f t="shared" si="58"/>
        <v>0.45262634016190728</v>
      </c>
    </row>
    <row r="99" spans="1:15" s="236" customFormat="1" x14ac:dyDescent="0.2">
      <c r="A99" s="237" t="str">
        <f>name!E$9</f>
        <v>Caring, leisure and other service occupations</v>
      </c>
      <c r="B99" s="302">
        <v>1.6415934773396198E-2</v>
      </c>
      <c r="C99" s="302">
        <v>1.3524445954005918E-3</v>
      </c>
      <c r="D99" s="302">
        <v>7.7620763435136434E-3</v>
      </c>
      <c r="E99" s="302">
        <f t="shared" si="56"/>
        <v>2.5530455712310433E-2</v>
      </c>
      <c r="F99" s="303"/>
      <c r="G99" s="302">
        <v>2.0470553303436483E-2</v>
      </c>
      <c r="H99" s="302">
        <v>8.1415276233118266E-3</v>
      </c>
      <c r="I99" s="302">
        <v>1.6874545726974739E-2</v>
      </c>
      <c r="J99" s="302">
        <f t="shared" ref="J99:J102" si="59">SUM(G99:I99)</f>
        <v>4.548662665372305E-2</v>
      </c>
      <c r="K99" s="303"/>
      <c r="L99" s="302">
        <v>1.7952712579709602E-2</v>
      </c>
      <c r="M99" s="302">
        <v>6.0292115196997039E-3</v>
      </c>
      <c r="N99" s="302">
        <v>1.7298980803413629E-2</v>
      </c>
      <c r="O99" s="302">
        <f t="shared" si="58"/>
        <v>4.1280904902822935E-2</v>
      </c>
    </row>
    <row r="100" spans="1:15" s="236" customFormat="1" x14ac:dyDescent="0.2">
      <c r="A100" s="237" t="str">
        <f>name!E$10</f>
        <v>Sales and customer service occupations</v>
      </c>
      <c r="B100" s="302">
        <v>0.10248332639456889</v>
      </c>
      <c r="C100" s="302">
        <v>4.5862858914671185E-2</v>
      </c>
      <c r="D100" s="302">
        <v>6.9832405990783664E-2</v>
      </c>
      <c r="E100" s="302">
        <f t="shared" si="56"/>
        <v>0.21817859130002373</v>
      </c>
      <c r="F100" s="303"/>
      <c r="G100" s="302">
        <v>0.14388565007415172</v>
      </c>
      <c r="H100" s="302">
        <v>0.24649577405140879</v>
      </c>
      <c r="I100" s="302">
        <v>7.6386999514752085E-2</v>
      </c>
      <c r="J100" s="302">
        <f t="shared" si="59"/>
        <v>0.46676842364031262</v>
      </c>
      <c r="K100" s="303"/>
      <c r="L100" s="302">
        <v>0.12653381405097167</v>
      </c>
      <c r="M100" s="302">
        <v>0.19602251860383424</v>
      </c>
      <c r="N100" s="302">
        <v>5.1364647885634059E-2</v>
      </c>
      <c r="O100" s="302">
        <f t="shared" si="58"/>
        <v>0.37392098054043993</v>
      </c>
    </row>
    <row r="101" spans="1:15" s="236" customFormat="1" x14ac:dyDescent="0.2">
      <c r="A101" s="237" t="str">
        <f>name!E$11</f>
        <v>Process, plant and machine operatives</v>
      </c>
      <c r="B101" s="302">
        <v>0.32891777646108505</v>
      </c>
      <c r="C101" s="302">
        <v>4.1831979420923433E-2</v>
      </c>
      <c r="D101" s="302">
        <v>9.6896001891498398E-2</v>
      </c>
      <c r="E101" s="302">
        <f t="shared" si="56"/>
        <v>0.46764575777350686</v>
      </c>
      <c r="F101" s="303"/>
      <c r="G101" s="302">
        <v>0.40279693500194153</v>
      </c>
      <c r="H101" s="302">
        <v>0.23491715692243656</v>
      </c>
      <c r="I101" s="302">
        <v>0.16917945290705491</v>
      </c>
      <c r="J101" s="302">
        <f t="shared" si="59"/>
        <v>0.80689354483143305</v>
      </c>
      <c r="K101" s="303"/>
      <c r="L101" s="302">
        <v>0.32081231065588234</v>
      </c>
      <c r="M101" s="302">
        <v>0.26889745566071438</v>
      </c>
      <c r="N101" s="302">
        <v>0.10971448483606017</v>
      </c>
      <c r="O101" s="302">
        <f t="shared" si="58"/>
        <v>0.69942425115265683</v>
      </c>
    </row>
    <row r="102" spans="1:15" s="236" customFormat="1" x14ac:dyDescent="0.2">
      <c r="A102" s="237" t="str">
        <f>name!E$12</f>
        <v>Elementary occupations</v>
      </c>
      <c r="B102" s="302">
        <v>0.15551834629625716</v>
      </c>
      <c r="C102" s="302">
        <v>2.0468613949522697E-2</v>
      </c>
      <c r="D102" s="302">
        <v>4.96714193417492E-2</v>
      </c>
      <c r="E102" s="302">
        <f t="shared" si="56"/>
        <v>0.22565837958752907</v>
      </c>
      <c r="F102" s="303"/>
      <c r="G102" s="302">
        <v>0.21447348868585894</v>
      </c>
      <c r="H102" s="302">
        <v>0.11107566105214597</v>
      </c>
      <c r="I102" s="302">
        <v>4.3266715272515473E-2</v>
      </c>
      <c r="J102" s="302">
        <f t="shared" si="59"/>
        <v>0.36881586501052038</v>
      </c>
      <c r="K102" s="303"/>
      <c r="L102" s="302">
        <v>0.14285321311502067</v>
      </c>
      <c r="M102" s="302">
        <v>6.7223529989519595E-2</v>
      </c>
      <c r="N102" s="302">
        <v>3.5283686575648079E-2</v>
      </c>
      <c r="O102" s="302">
        <f t="shared" si="58"/>
        <v>0.24536042968018834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1.9859999999954203</v>
      </c>
      <c r="C104" s="311">
        <f t="shared" ref="C104:E104" si="60">SUM(C94:C102)</f>
        <v>0.19900000000275136</v>
      </c>
      <c r="D104" s="311">
        <f t="shared" si="60"/>
        <v>0.77000000001170388</v>
      </c>
      <c r="E104" s="311">
        <f t="shared" si="60"/>
        <v>2.9550000000098753</v>
      </c>
      <c r="F104" s="311"/>
      <c r="G104" s="311">
        <f t="shared" ref="G104:J104" si="61">SUM(G94:G102)</f>
        <v>3.1339999999910679</v>
      </c>
      <c r="H104" s="311">
        <f t="shared" si="61"/>
        <v>1.2580000000173293</v>
      </c>
      <c r="I104" s="311">
        <f t="shared" si="61"/>
        <v>1.2299999999816964</v>
      </c>
      <c r="J104" s="311">
        <f t="shared" si="61"/>
        <v>5.6219999999900931</v>
      </c>
      <c r="K104" s="311"/>
      <c r="L104" s="311">
        <f t="shared" ref="L104:O104" si="62">SUM(L94:L102)</f>
        <v>2.5790000000096995</v>
      </c>
      <c r="M104" s="311">
        <f t="shared" si="62"/>
        <v>1.0110000000041048</v>
      </c>
      <c r="N104" s="311">
        <f t="shared" si="62"/>
        <v>0.98000000001076071</v>
      </c>
      <c r="O104" s="311">
        <f t="shared" si="62"/>
        <v>4.5700000000245637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0.16819264487760874</v>
      </c>
      <c r="C111" s="302">
        <v>2.9116829882815491E-2</v>
      </c>
      <c r="D111" s="302">
        <v>0.10737202036846343</v>
      </c>
      <c r="E111" s="302">
        <f>SUM(B111:D111)</f>
        <v>0.30468149512888765</v>
      </c>
      <c r="F111" s="303"/>
      <c r="G111" s="302">
        <v>0.45825669032804528</v>
      </c>
      <c r="H111" s="302">
        <v>1.4168209639649621E-2</v>
      </c>
      <c r="I111" s="302">
        <v>0.29558997990490016</v>
      </c>
      <c r="J111" s="302">
        <f>SUM(G111:I111)</f>
        <v>0.76801487987259498</v>
      </c>
      <c r="K111" s="303"/>
      <c r="L111" s="302">
        <v>0.34934319666161373</v>
      </c>
      <c r="M111" s="302">
        <v>1.146874739442658E-2</v>
      </c>
      <c r="N111" s="302">
        <v>0.2573183817825383</v>
      </c>
      <c r="O111" s="302">
        <f>SUM(L111:N111)</f>
        <v>0.61813032583857863</v>
      </c>
    </row>
    <row r="112" spans="1:15" s="236" customFormat="1" x14ac:dyDescent="0.2">
      <c r="A112" s="237" t="str">
        <f>name!E$5</f>
        <v>Professional occupations</v>
      </c>
      <c r="B112" s="302">
        <v>0.16043874514190049</v>
      </c>
      <c r="C112" s="302">
        <v>2.1472683269817879E-2</v>
      </c>
      <c r="D112" s="302">
        <v>3.8788139381719898E-2</v>
      </c>
      <c r="E112" s="302">
        <f t="shared" ref="E112:E119" si="63">SUM(B112:D112)</f>
        <v>0.22069956779343827</v>
      </c>
      <c r="F112" s="303"/>
      <c r="G112" s="302">
        <v>0.61703718790196349</v>
      </c>
      <c r="H112" s="302">
        <v>9.8816327799225792E-3</v>
      </c>
      <c r="I112" s="302">
        <v>8.1209874927071463E-2</v>
      </c>
      <c r="J112" s="302">
        <f t="shared" ref="J112:J114" si="64">SUM(G112:I112)</f>
        <v>0.70812869560895753</v>
      </c>
      <c r="K112" s="303"/>
      <c r="L112" s="302">
        <v>0.61619199823576942</v>
      </c>
      <c r="M112" s="302">
        <v>8.7143518607942661E-3</v>
      </c>
      <c r="N112" s="302">
        <v>5.9000722570561874E-2</v>
      </c>
      <c r="O112" s="302">
        <f t="shared" ref="O112:O119" si="65">SUM(L112:N112)</f>
        <v>0.68390707266712558</v>
      </c>
    </row>
    <row r="113" spans="1:15" s="236" customFormat="1" x14ac:dyDescent="0.2">
      <c r="A113" s="237" t="str">
        <f>name!E$6</f>
        <v>Associate professional occupations</v>
      </c>
      <c r="B113" s="302">
        <v>0.16021913693807371</v>
      </c>
      <c r="C113" s="302">
        <v>5.6553947196813073E-2</v>
      </c>
      <c r="D113" s="302">
        <v>9.6332546196156013E-2</v>
      </c>
      <c r="E113" s="302">
        <f t="shared" si="63"/>
        <v>0.31310563033104277</v>
      </c>
      <c r="F113" s="303"/>
      <c r="G113" s="302">
        <v>0.45887316011716361</v>
      </c>
      <c r="H113" s="302">
        <v>2.112481310588829E-2</v>
      </c>
      <c r="I113" s="302">
        <v>0.20186536056282367</v>
      </c>
      <c r="J113" s="302">
        <f t="shared" si="64"/>
        <v>0.6818633337858756</v>
      </c>
      <c r="K113" s="303"/>
      <c r="L113" s="302">
        <v>0.37993063502228591</v>
      </c>
      <c r="M113" s="302">
        <v>1.6738738906601353E-2</v>
      </c>
      <c r="N113" s="302">
        <v>0.16697542704374582</v>
      </c>
      <c r="O113" s="302">
        <f t="shared" si="65"/>
        <v>0.56364480097263303</v>
      </c>
    </row>
    <row r="114" spans="1:15" s="236" customFormat="1" x14ac:dyDescent="0.2">
      <c r="A114" s="237" t="str">
        <f>name!E$7</f>
        <v>Administrative and secretarial occupations</v>
      </c>
      <c r="B114" s="302">
        <v>0.28053191554263096</v>
      </c>
      <c r="C114" s="302">
        <v>0.1008755137324812</v>
      </c>
      <c r="D114" s="302">
        <v>2.4086120188202043E-2</v>
      </c>
      <c r="E114" s="302">
        <f t="shared" si="63"/>
        <v>0.40549354946331423</v>
      </c>
      <c r="F114" s="303"/>
      <c r="G114" s="302">
        <v>0.60945776153054776</v>
      </c>
      <c r="H114" s="302">
        <v>2.7288326992565587E-2</v>
      </c>
      <c r="I114" s="302">
        <v>4.9854510939742552E-2</v>
      </c>
      <c r="J114" s="302">
        <f t="shared" si="64"/>
        <v>0.6866005994628559</v>
      </c>
      <c r="K114" s="303"/>
      <c r="L114" s="302">
        <v>0.43788451886709218</v>
      </c>
      <c r="M114" s="302">
        <v>1.9578117823492426E-2</v>
      </c>
      <c r="N114" s="302">
        <v>3.4459359804469597E-2</v>
      </c>
      <c r="O114" s="302">
        <f t="shared" si="65"/>
        <v>0.49192199649505419</v>
      </c>
    </row>
    <row r="115" spans="1:15" s="236" customFormat="1" x14ac:dyDescent="0.2">
      <c r="A115" s="237" t="str">
        <f>name!E$8</f>
        <v>Skilled trades occupations</v>
      </c>
      <c r="B115" s="302">
        <v>4.5184497550877244E-2</v>
      </c>
      <c r="C115" s="302">
        <v>2.200191421966164E-2</v>
      </c>
      <c r="D115" s="302">
        <v>8.1334217896381344E-2</v>
      </c>
      <c r="E115" s="302">
        <f t="shared" si="63"/>
        <v>0.14852062966692023</v>
      </c>
      <c r="F115" s="303"/>
      <c r="G115" s="302">
        <v>0.11268340025423958</v>
      </c>
      <c r="H115" s="302">
        <v>7.1440818570012452E-3</v>
      </c>
      <c r="I115" s="302">
        <v>0.16645875396483328</v>
      </c>
      <c r="J115" s="302">
        <f>SUM(G115:I115)</f>
        <v>0.28628623607607412</v>
      </c>
      <c r="K115" s="303"/>
      <c r="L115" s="302">
        <v>0.11627740449439877</v>
      </c>
      <c r="M115" s="302">
        <v>8.1365176911578335E-3</v>
      </c>
      <c r="N115" s="302">
        <v>0.1233964209061654</v>
      </c>
      <c r="O115" s="302">
        <f t="shared" si="65"/>
        <v>0.24781034309172201</v>
      </c>
    </row>
    <row r="116" spans="1:15" s="236" customFormat="1" x14ac:dyDescent="0.2">
      <c r="A116" s="237" t="str">
        <f>name!E$9</f>
        <v>Caring, leisure and other service occupations</v>
      </c>
      <c r="B116" s="302">
        <v>1.4303092030664138E-2</v>
      </c>
      <c r="C116" s="302">
        <v>4.1685607702667766E-3</v>
      </c>
      <c r="D116" s="302">
        <v>6.7050199833810654E-3</v>
      </c>
      <c r="E116" s="302">
        <f t="shared" si="63"/>
        <v>2.5176672784311981E-2</v>
      </c>
      <c r="F116" s="303"/>
      <c r="G116" s="302">
        <v>0.11017930884909785</v>
      </c>
      <c r="H116" s="302">
        <v>1.749433946745732E-3</v>
      </c>
      <c r="I116" s="302">
        <v>1.6262437658533416E-2</v>
      </c>
      <c r="J116" s="302">
        <f t="shared" ref="J116:J119" si="66">SUM(G116:I116)</f>
        <v>0.128191180454377</v>
      </c>
      <c r="K116" s="303"/>
      <c r="L116" s="302">
        <v>0.14817718053856055</v>
      </c>
      <c r="M116" s="302">
        <v>1.4568670251468331E-3</v>
      </c>
      <c r="N116" s="302">
        <v>1.5776824129538264E-2</v>
      </c>
      <c r="O116" s="302">
        <f t="shared" si="65"/>
        <v>0.16541087169324564</v>
      </c>
    </row>
    <row r="117" spans="1:15" s="236" customFormat="1" x14ac:dyDescent="0.2">
      <c r="A117" s="237" t="str">
        <f>name!E$10</f>
        <v>Sales and customer service occupations</v>
      </c>
      <c r="B117" s="302">
        <v>6.0744341339135935E-2</v>
      </c>
      <c r="C117" s="302">
        <v>9.1009248347330832E-2</v>
      </c>
      <c r="D117" s="302">
        <v>2.080899542915185E-2</v>
      </c>
      <c r="E117" s="302">
        <f t="shared" si="63"/>
        <v>0.17256258511561862</v>
      </c>
      <c r="F117" s="303"/>
      <c r="G117" s="302">
        <v>0.14111588801479102</v>
      </c>
      <c r="H117" s="302">
        <v>2.7231008031304481E-2</v>
      </c>
      <c r="I117" s="302">
        <v>3.2891165291676357E-2</v>
      </c>
      <c r="J117" s="302">
        <f t="shared" si="66"/>
        <v>0.20123806133777186</v>
      </c>
      <c r="K117" s="303"/>
      <c r="L117" s="302">
        <v>0.11338179712691568</v>
      </c>
      <c r="M117" s="302">
        <v>1.9071978362113981E-2</v>
      </c>
      <c r="N117" s="302">
        <v>2.6896821572584346E-2</v>
      </c>
      <c r="O117" s="302">
        <f t="shared" si="65"/>
        <v>0.159350597061614</v>
      </c>
    </row>
    <row r="118" spans="1:15" s="236" customFormat="1" x14ac:dyDescent="0.2">
      <c r="A118" s="237" t="str">
        <f>name!E$11</f>
        <v>Process, plant and machine operatives</v>
      </c>
      <c r="B118" s="302">
        <v>6.0401749658157859E-2</v>
      </c>
      <c r="C118" s="302">
        <v>5.4852816357923322E-2</v>
      </c>
      <c r="D118" s="302">
        <v>2.7275360212044682E-2</v>
      </c>
      <c r="E118" s="302">
        <f t="shared" si="63"/>
        <v>0.14252992622812585</v>
      </c>
      <c r="F118" s="303"/>
      <c r="G118" s="302">
        <v>0.12243611484725661</v>
      </c>
      <c r="H118" s="302">
        <v>1.8282434532124012E-2</v>
      </c>
      <c r="I118" s="302">
        <v>5.9541664101249898E-2</v>
      </c>
      <c r="J118" s="302">
        <f t="shared" si="66"/>
        <v>0.2002602134806305</v>
      </c>
      <c r="K118" s="303"/>
      <c r="L118" s="302">
        <v>9.2505612675266344E-2</v>
      </c>
      <c r="M118" s="302">
        <v>1.8710634148946248E-2</v>
      </c>
      <c r="N118" s="302">
        <v>4.9344006124932435E-2</v>
      </c>
      <c r="O118" s="302">
        <f t="shared" si="65"/>
        <v>0.16056025294914503</v>
      </c>
    </row>
    <row r="119" spans="1:15" s="236" customFormat="1" x14ac:dyDescent="0.2">
      <c r="A119" s="237" t="str">
        <f>name!E$12</f>
        <v>Elementary occupations</v>
      </c>
      <c r="B119" s="302">
        <v>0.12398387691673921</v>
      </c>
      <c r="C119" s="302">
        <v>4.3948486230390459E-2</v>
      </c>
      <c r="D119" s="302">
        <v>4.9297580350751533E-2</v>
      </c>
      <c r="E119" s="302">
        <f t="shared" si="63"/>
        <v>0.21722994349788122</v>
      </c>
      <c r="F119" s="303"/>
      <c r="G119" s="302">
        <v>0.27696048814868096</v>
      </c>
      <c r="H119" s="302">
        <v>1.3130059116978841E-2</v>
      </c>
      <c r="I119" s="302">
        <v>6.7326252634460043E-2</v>
      </c>
      <c r="J119" s="302">
        <f t="shared" si="66"/>
        <v>0.35741679990011987</v>
      </c>
      <c r="K119" s="303"/>
      <c r="L119" s="302">
        <v>0.15030765638593829</v>
      </c>
      <c r="M119" s="302">
        <v>8.1240467880233924E-3</v>
      </c>
      <c r="N119" s="302">
        <v>5.6832036072101619E-2</v>
      </c>
      <c r="O119" s="302">
        <f t="shared" si="65"/>
        <v>0.21526373924606329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1.0739999999957883</v>
      </c>
      <c r="C121" s="311">
        <f t="shared" ref="C121:E121" si="67">SUM(C111:C119)</f>
        <v>0.42400000000750065</v>
      </c>
      <c r="D121" s="311">
        <f t="shared" si="67"/>
        <v>0.4520000000062519</v>
      </c>
      <c r="E121" s="311">
        <f t="shared" si="67"/>
        <v>1.9500000000095405</v>
      </c>
      <c r="F121" s="311"/>
      <c r="G121" s="311">
        <f t="shared" ref="G121:J121" si="68">SUM(G111:G119)</f>
        <v>2.9069999999917862</v>
      </c>
      <c r="H121" s="311">
        <f t="shared" si="68"/>
        <v>0.14000000000218038</v>
      </c>
      <c r="I121" s="311">
        <f t="shared" si="68"/>
        <v>0.97099999998529085</v>
      </c>
      <c r="J121" s="311">
        <f t="shared" si="68"/>
        <v>4.0179999999792582</v>
      </c>
      <c r="K121" s="311"/>
      <c r="L121" s="311">
        <f t="shared" ref="L121:O121" si="69">SUM(L111:L119)</f>
        <v>2.4040000000078403</v>
      </c>
      <c r="M121" s="311">
        <f t="shared" si="69"/>
        <v>0.11200000000070291</v>
      </c>
      <c r="N121" s="311">
        <f t="shared" si="69"/>
        <v>0.79000000000663761</v>
      </c>
      <c r="O121" s="311">
        <f t="shared" si="69"/>
        <v>3.3060000000151812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0.48579350046598396</v>
      </c>
      <c r="C128" s="302">
        <v>8.1202809285200933E-2</v>
      </c>
      <c r="D128" s="302">
        <v>0.14211421598489235</v>
      </c>
      <c r="E128" s="302">
        <f>SUM(B128:D128)</f>
        <v>0.70911052573607725</v>
      </c>
      <c r="F128" s="303"/>
      <c r="G128" s="302">
        <v>1.1632681349740237</v>
      </c>
      <c r="H128" s="302">
        <v>0.1000122238818086</v>
      </c>
      <c r="I128" s="302">
        <v>0.43135638334745524</v>
      </c>
      <c r="J128" s="302">
        <f>SUM(G128:I128)</f>
        <v>1.6946367422032875</v>
      </c>
      <c r="K128" s="303"/>
      <c r="L128" s="302">
        <v>1.2250210261070966</v>
      </c>
      <c r="M128" s="302">
        <v>0.11027514124532979</v>
      </c>
      <c r="N128" s="302">
        <v>0.45465504471742224</v>
      </c>
      <c r="O128" s="302">
        <f>SUM(L128:N128)</f>
        <v>1.7899512120698486</v>
      </c>
    </row>
    <row r="129" spans="1:15" s="236" customFormat="1" x14ac:dyDescent="0.2">
      <c r="A129" s="237" t="str">
        <f>name!E$5</f>
        <v>Professional occupations</v>
      </c>
      <c r="B129" s="302">
        <v>0.34679440103021725</v>
      </c>
      <c r="C129" s="302">
        <v>5.3282909892219142E-2</v>
      </c>
      <c r="D129" s="302">
        <v>4.4879368185051463E-2</v>
      </c>
      <c r="E129" s="302">
        <f t="shared" ref="E129:E136" si="70">SUM(B129:D129)</f>
        <v>0.44495667910748782</v>
      </c>
      <c r="F129" s="303"/>
      <c r="G129" s="302">
        <v>0.94793927282140444</v>
      </c>
      <c r="H129" s="302">
        <v>6.2198971414799895E-2</v>
      </c>
      <c r="I129" s="302">
        <v>0.11115985136024537</v>
      </c>
      <c r="J129" s="302">
        <f t="shared" ref="J129:J131" si="71">SUM(G129:I129)</f>
        <v>1.1212980955964498</v>
      </c>
      <c r="K129" s="303"/>
      <c r="L129" s="302">
        <v>1.214439370750245</v>
      </c>
      <c r="M129" s="302">
        <v>6.4847891848004144E-2</v>
      </c>
      <c r="N129" s="302">
        <v>0.1022368430011773</v>
      </c>
      <c r="O129" s="302">
        <f t="shared" ref="O129:O136" si="72">SUM(L129:N129)</f>
        <v>1.3815241055994265</v>
      </c>
    </row>
    <row r="130" spans="1:15" s="236" customFormat="1" x14ac:dyDescent="0.2">
      <c r="A130" s="237" t="str">
        <f>name!E$6</f>
        <v>Associate professional occupations</v>
      </c>
      <c r="B130" s="302">
        <v>0.52911852493575562</v>
      </c>
      <c r="C130" s="302">
        <v>7.4711324058385056E-2</v>
      </c>
      <c r="D130" s="302">
        <v>4.0240429894425271E-2</v>
      </c>
      <c r="E130" s="302">
        <f t="shared" si="70"/>
        <v>0.64407027888856594</v>
      </c>
      <c r="F130" s="303"/>
      <c r="G130" s="302">
        <v>1.3221869117493246</v>
      </c>
      <c r="H130" s="302">
        <v>7.8892033415164098E-2</v>
      </c>
      <c r="I130" s="302">
        <v>9.9501615502009519E-2</v>
      </c>
      <c r="J130" s="302">
        <f t="shared" si="71"/>
        <v>1.5005805606664981</v>
      </c>
      <c r="K130" s="303"/>
      <c r="L130" s="302">
        <v>1.3691485600365776</v>
      </c>
      <c r="M130" s="302">
        <v>7.1537696022776612E-2</v>
      </c>
      <c r="N130" s="302">
        <v>9.3576334512194312E-2</v>
      </c>
      <c r="O130" s="302">
        <f t="shared" si="72"/>
        <v>1.5342625905715486</v>
      </c>
    </row>
    <row r="131" spans="1:15" s="236" customFormat="1" x14ac:dyDescent="0.2">
      <c r="A131" s="237" t="str">
        <f>name!E$7</f>
        <v>Administrative and secretarial occupations</v>
      </c>
      <c r="B131" s="302">
        <v>0.15913138011067929</v>
      </c>
      <c r="C131" s="302">
        <v>0.5256710451784139</v>
      </c>
      <c r="D131" s="302">
        <v>1.7135301517692613E-2</v>
      </c>
      <c r="E131" s="302">
        <f t="shared" si="70"/>
        <v>0.70193772680678579</v>
      </c>
      <c r="F131" s="303"/>
      <c r="G131" s="302">
        <v>0.34623883028783825</v>
      </c>
      <c r="H131" s="302">
        <v>0.34825475958570129</v>
      </c>
      <c r="I131" s="302">
        <v>3.2713204131530997E-2</v>
      </c>
      <c r="J131" s="302">
        <f t="shared" si="71"/>
        <v>0.7272067940050706</v>
      </c>
      <c r="K131" s="303"/>
      <c r="L131" s="302">
        <v>0.31238448802741992</v>
      </c>
      <c r="M131" s="302">
        <v>0.32285303073319516</v>
      </c>
      <c r="N131" s="302">
        <v>3.1049370195395241E-2</v>
      </c>
      <c r="O131" s="302">
        <f t="shared" si="72"/>
        <v>0.66628688895601029</v>
      </c>
    </row>
    <row r="132" spans="1:15" s="236" customFormat="1" x14ac:dyDescent="0.2">
      <c r="A132" s="237" t="str">
        <f>name!E$8</f>
        <v>Skilled trades occupations</v>
      </c>
      <c r="B132" s="302">
        <v>1.2593415232999667</v>
      </c>
      <c r="C132" s="302">
        <v>0.216573221108599</v>
      </c>
      <c r="D132" s="302">
        <v>0.59018116622192773</v>
      </c>
      <c r="E132" s="302">
        <f t="shared" si="70"/>
        <v>2.0660959106304935</v>
      </c>
      <c r="F132" s="303"/>
      <c r="G132" s="302">
        <v>2.1677146477210498</v>
      </c>
      <c r="H132" s="302">
        <v>0.1635916336268633</v>
      </c>
      <c r="I132" s="302">
        <v>1.0872246229309228</v>
      </c>
      <c r="J132" s="302">
        <f>SUM(G132:I132)</f>
        <v>3.4185309042788359</v>
      </c>
      <c r="K132" s="303"/>
      <c r="L132" s="302">
        <v>1.9871757491453463</v>
      </c>
      <c r="M132" s="302">
        <v>0.24349102150163593</v>
      </c>
      <c r="N132" s="302">
        <v>0.99473761352968693</v>
      </c>
      <c r="O132" s="302">
        <f t="shared" si="72"/>
        <v>3.2254043841766689</v>
      </c>
    </row>
    <row r="133" spans="1:15" s="236" customFormat="1" x14ac:dyDescent="0.2">
      <c r="A133" s="237" t="str">
        <f>name!E$9</f>
        <v>Caring, leisure and other service occupations</v>
      </c>
      <c r="B133" s="302">
        <v>3.8707912404405374E-2</v>
      </c>
      <c r="C133" s="302">
        <v>2.7414878685485859E-2</v>
      </c>
      <c r="D133" s="302">
        <v>5.5649095913659092E-3</v>
      </c>
      <c r="E133" s="302">
        <f t="shared" si="70"/>
        <v>7.1687700681257141E-2</v>
      </c>
      <c r="F133" s="303"/>
      <c r="G133" s="302">
        <v>8.9919101451306216E-2</v>
      </c>
      <c r="H133" s="302">
        <v>1.995427152440735E-2</v>
      </c>
      <c r="I133" s="302">
        <v>1.1300515229220537E-2</v>
      </c>
      <c r="J133" s="302">
        <f t="shared" ref="J133:J136" si="73">SUM(G133:I133)</f>
        <v>0.1211738882049341</v>
      </c>
      <c r="K133" s="303"/>
      <c r="L133" s="302">
        <v>0.14014057816913708</v>
      </c>
      <c r="M133" s="302">
        <v>1.6494539149628402E-2</v>
      </c>
      <c r="N133" s="302">
        <v>1.4012001417875971E-2</v>
      </c>
      <c r="O133" s="302">
        <f t="shared" si="72"/>
        <v>0.17064711873664146</v>
      </c>
    </row>
    <row r="134" spans="1:15" s="236" customFormat="1" x14ac:dyDescent="0.2">
      <c r="A134" s="237" t="str">
        <f>name!E$10</f>
        <v>Sales and customer service occupations</v>
      </c>
      <c r="B134" s="302">
        <v>9.6345941582805988E-2</v>
      </c>
      <c r="C134" s="302">
        <v>9.0856296559568422E-2</v>
      </c>
      <c r="D134" s="302">
        <v>1.8104357460101118E-2</v>
      </c>
      <c r="E134" s="302">
        <f t="shared" si="70"/>
        <v>0.20530659560247552</v>
      </c>
      <c r="F134" s="303"/>
      <c r="G134" s="302">
        <v>0.18877341737508294</v>
      </c>
      <c r="H134" s="302">
        <v>7.4284926519829125E-2</v>
      </c>
      <c r="I134" s="302">
        <v>3.4022419190697185E-2</v>
      </c>
      <c r="J134" s="302">
        <f t="shared" si="73"/>
        <v>0.29708076308560927</v>
      </c>
      <c r="K134" s="303"/>
      <c r="L134" s="302">
        <v>0.2137673034738338</v>
      </c>
      <c r="M134" s="302">
        <v>8.6833081329173931E-2</v>
      </c>
      <c r="N134" s="302">
        <v>2.7702524850979317E-2</v>
      </c>
      <c r="O134" s="302">
        <f t="shared" si="72"/>
        <v>0.32830290965398701</v>
      </c>
    </row>
    <row r="135" spans="1:15" s="236" customFormat="1" x14ac:dyDescent="0.2">
      <c r="A135" s="237" t="str">
        <f>name!E$11</f>
        <v>Process, plant and machine operatives</v>
      </c>
      <c r="B135" s="302">
        <v>0.89917036719145838</v>
      </c>
      <c r="C135" s="302">
        <v>0.14990964277636992</v>
      </c>
      <c r="D135" s="302">
        <v>6.3109498774891803E-2</v>
      </c>
      <c r="E135" s="302">
        <f t="shared" si="70"/>
        <v>1.1121895087427203</v>
      </c>
      <c r="F135" s="303"/>
      <c r="G135" s="302">
        <v>1.6062284486956651</v>
      </c>
      <c r="H135" s="302">
        <v>0.13793404910568591</v>
      </c>
      <c r="I135" s="302">
        <v>0.16216872370806457</v>
      </c>
      <c r="J135" s="302">
        <f t="shared" si="73"/>
        <v>1.9063312215094155</v>
      </c>
      <c r="K135" s="303"/>
      <c r="L135" s="302">
        <v>1.697300451827894</v>
      </c>
      <c r="M135" s="302">
        <v>0.18860063390166057</v>
      </c>
      <c r="N135" s="302">
        <v>0.17519008315733747</v>
      </c>
      <c r="O135" s="302">
        <f t="shared" si="72"/>
        <v>2.0610911688868923</v>
      </c>
    </row>
    <row r="136" spans="1:15" s="236" customFormat="1" x14ac:dyDescent="0.2">
      <c r="A136" s="237" t="str">
        <f>name!E$12</f>
        <v>Elementary occupations</v>
      </c>
      <c r="B136" s="302">
        <v>0.2755964489937463</v>
      </c>
      <c r="C136" s="302">
        <v>0.14537787247435918</v>
      </c>
      <c r="D136" s="302">
        <v>4.0670752356058826E-2</v>
      </c>
      <c r="E136" s="302">
        <f t="shared" si="70"/>
        <v>0.46164507382416431</v>
      </c>
      <c r="F136" s="303"/>
      <c r="G136" s="302">
        <v>0.47773123492988528</v>
      </c>
      <c r="H136" s="302">
        <v>0.10387713094021242</v>
      </c>
      <c r="I136" s="302">
        <v>5.5552664569761066E-2</v>
      </c>
      <c r="J136" s="302">
        <f t="shared" si="73"/>
        <v>0.63716103043985872</v>
      </c>
      <c r="K136" s="303"/>
      <c r="L136" s="302">
        <v>0.34162247259083073</v>
      </c>
      <c r="M136" s="302">
        <v>8.1066964277281578E-2</v>
      </c>
      <c r="N136" s="302">
        <v>3.784018457495307E-2</v>
      </c>
      <c r="O136" s="302">
        <f t="shared" si="72"/>
        <v>0.46052962144306542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4.0900000000150181</v>
      </c>
      <c r="C138" s="311">
        <f t="shared" ref="C138:E138" si="74">SUM(C128:C136)</f>
        <v>1.3650000000186013</v>
      </c>
      <c r="D138" s="311">
        <f t="shared" si="74"/>
        <v>0.96199999998640706</v>
      </c>
      <c r="E138" s="311">
        <f t="shared" si="74"/>
        <v>6.4170000000200274</v>
      </c>
      <c r="F138" s="311"/>
      <c r="G138" s="311">
        <f t="shared" ref="G138:J138" si="75">SUM(G128:G136)</f>
        <v>8.31000000000558</v>
      </c>
      <c r="H138" s="311">
        <f t="shared" si="75"/>
        <v>1.0890000000144719</v>
      </c>
      <c r="I138" s="311">
        <f t="shared" si="75"/>
        <v>2.0249999999699075</v>
      </c>
      <c r="J138" s="311">
        <f t="shared" si="75"/>
        <v>11.423999999989961</v>
      </c>
      <c r="K138" s="311"/>
      <c r="L138" s="311">
        <f t="shared" ref="L138:O138" si="76">SUM(L128:L136)</f>
        <v>8.5010000001283821</v>
      </c>
      <c r="M138" s="311">
        <f t="shared" si="76"/>
        <v>1.1860000000086861</v>
      </c>
      <c r="N138" s="311">
        <f t="shared" si="76"/>
        <v>1.9309999999570215</v>
      </c>
      <c r="O138" s="311">
        <f t="shared" si="76"/>
        <v>11.618000000094089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0.91952322093022532</v>
      </c>
      <c r="C145" s="302">
        <v>1.4653180879031155E-2</v>
      </c>
      <c r="D145" s="302">
        <v>0.27571871102648804</v>
      </c>
      <c r="E145" s="302">
        <f>SUM(B145:D145)</f>
        <v>1.2098951128357445</v>
      </c>
      <c r="F145" s="303"/>
      <c r="G145" s="302">
        <v>0.89570241948638851</v>
      </c>
      <c r="H145" s="302">
        <v>2.0766919784066192E-2</v>
      </c>
      <c r="I145" s="302">
        <v>4.3896768735779843E-2</v>
      </c>
      <c r="J145" s="302">
        <f>SUM(G145:I145)</f>
        <v>0.96036610800623456</v>
      </c>
      <c r="K145" s="303"/>
      <c r="L145" s="302">
        <v>1.0612352727003305</v>
      </c>
      <c r="M145" s="302">
        <v>2.807954761085724E-2</v>
      </c>
      <c r="N145" s="302">
        <v>5.7887643140109503E-2</v>
      </c>
      <c r="O145" s="302">
        <f>SUM(L145:N145)</f>
        <v>1.1472024634512972</v>
      </c>
    </row>
    <row r="146" spans="1:15" s="236" customFormat="1" x14ac:dyDescent="0.2">
      <c r="A146" s="237" t="str">
        <f>name!E$5</f>
        <v>Professional occupations</v>
      </c>
      <c r="B146" s="302">
        <v>0.80056564458540902</v>
      </c>
      <c r="C146" s="302">
        <v>1.3993178065167986E-2</v>
      </c>
      <c r="D146" s="302">
        <v>0.13200799191368862</v>
      </c>
      <c r="E146" s="302">
        <f t="shared" ref="E146:E153" si="77">SUM(B146:D146)</f>
        <v>0.94656681456426561</v>
      </c>
      <c r="F146" s="303"/>
      <c r="G146" s="302">
        <v>0.87868263807117453</v>
      </c>
      <c r="H146" s="302">
        <v>2.1032438110224844E-2</v>
      </c>
      <c r="I146" s="302">
        <v>2.6886632768236638E-2</v>
      </c>
      <c r="J146" s="302">
        <f t="shared" ref="J146:J148" si="78">SUM(G146:I146)</f>
        <v>0.926601708949636</v>
      </c>
      <c r="K146" s="303"/>
      <c r="L146" s="302">
        <v>1.1516590046343782</v>
      </c>
      <c r="M146" s="302">
        <v>3.1408516106101694E-2</v>
      </c>
      <c r="N146" s="302">
        <v>2.9382495147648485E-2</v>
      </c>
      <c r="O146" s="302">
        <f t="shared" ref="O146:O153" si="79">SUM(L146:N146)</f>
        <v>1.2124500158881284</v>
      </c>
    </row>
    <row r="147" spans="1:15" s="236" customFormat="1" x14ac:dyDescent="0.2">
      <c r="A147" s="237" t="str">
        <f>name!E$6</f>
        <v>Associate professional occupations</v>
      </c>
      <c r="B147" s="302">
        <v>0.91128340643155326</v>
      </c>
      <c r="C147" s="302">
        <v>3.3806355899217259E-2</v>
      </c>
      <c r="D147" s="302">
        <v>0.26392334580351012</v>
      </c>
      <c r="E147" s="302">
        <f t="shared" si="77"/>
        <v>1.2090131081342805</v>
      </c>
      <c r="F147" s="303"/>
      <c r="G147" s="302">
        <v>0.93819544515596998</v>
      </c>
      <c r="H147" s="302">
        <v>3.8681471771320461E-2</v>
      </c>
      <c r="I147" s="302">
        <v>8.6514365994218134E-2</v>
      </c>
      <c r="J147" s="302">
        <f t="shared" si="78"/>
        <v>1.0633912829215086</v>
      </c>
      <c r="K147" s="303"/>
      <c r="L147" s="302">
        <v>1.1308722514085412</v>
      </c>
      <c r="M147" s="302">
        <v>3.8924917491476863E-2</v>
      </c>
      <c r="N147" s="302">
        <v>0.11077536622177288</v>
      </c>
      <c r="O147" s="302">
        <f t="shared" si="79"/>
        <v>1.2805725351217909</v>
      </c>
    </row>
    <row r="148" spans="1:15" s="236" customFormat="1" x14ac:dyDescent="0.2">
      <c r="A148" s="237" t="str">
        <f>name!E$7</f>
        <v>Administrative and secretarial occupations</v>
      </c>
      <c r="B148" s="302">
        <v>0.2463016218327676</v>
      </c>
      <c r="C148" s="302">
        <v>2.0776936150502859E-2</v>
      </c>
      <c r="D148" s="302">
        <v>2.6488857828062505E-2</v>
      </c>
      <c r="E148" s="302">
        <f t="shared" si="77"/>
        <v>0.29356741581133294</v>
      </c>
      <c r="F148" s="303"/>
      <c r="G148" s="302">
        <v>0.20937365026531665</v>
      </c>
      <c r="H148" s="302">
        <v>1.6245176777946981E-2</v>
      </c>
      <c r="I148" s="302">
        <v>6.5164323125678309E-3</v>
      </c>
      <c r="J148" s="302">
        <f t="shared" si="78"/>
        <v>0.23213525935583146</v>
      </c>
      <c r="K148" s="303"/>
      <c r="L148" s="302">
        <v>0.16599629230745752</v>
      </c>
      <c r="M148" s="302">
        <v>1.2988936616035767E-2</v>
      </c>
      <c r="N148" s="302">
        <v>4.6214544517259393E-3</v>
      </c>
      <c r="O148" s="302">
        <f t="shared" si="79"/>
        <v>0.18360668337521921</v>
      </c>
    </row>
    <row r="149" spans="1:15" s="236" customFormat="1" x14ac:dyDescent="0.2">
      <c r="A149" s="237" t="str">
        <f>name!E$8</f>
        <v>Skilled trades occupations</v>
      </c>
      <c r="B149" s="302">
        <v>0.63857012144122272</v>
      </c>
      <c r="C149" s="302">
        <v>1.5256263966629399E-2</v>
      </c>
      <c r="D149" s="302">
        <v>0.10905543591277589</v>
      </c>
      <c r="E149" s="302">
        <f t="shared" si="77"/>
        <v>0.76288182132062798</v>
      </c>
      <c r="F149" s="303"/>
      <c r="G149" s="302">
        <v>0.39383689305736302</v>
      </c>
      <c r="H149" s="302">
        <v>1.0246702812984069E-2</v>
      </c>
      <c r="I149" s="302">
        <v>1.2873212959099562E-2</v>
      </c>
      <c r="J149" s="302">
        <f>SUM(G149:I149)</f>
        <v>0.41695680882944663</v>
      </c>
      <c r="K149" s="303"/>
      <c r="L149" s="302">
        <v>0.21499699318652984</v>
      </c>
      <c r="M149" s="302">
        <v>1.2294602801406079E-2</v>
      </c>
      <c r="N149" s="302">
        <v>1.2687271971960295E-2</v>
      </c>
      <c r="O149" s="302">
        <f t="shared" si="79"/>
        <v>0.2399788679598962</v>
      </c>
    </row>
    <row r="150" spans="1:15" s="236" customFormat="1" x14ac:dyDescent="0.2">
      <c r="A150" s="237" t="str">
        <f>name!E$9</f>
        <v>Caring, leisure and other service occupations</v>
      </c>
      <c r="B150" s="302">
        <v>4.120567053965158E-2</v>
      </c>
      <c r="C150" s="302">
        <v>3.1686563343869692E-3</v>
      </c>
      <c r="D150" s="302">
        <v>5.7620037462607389E-3</v>
      </c>
      <c r="E150" s="302">
        <f t="shared" si="77"/>
        <v>5.0136330620299291E-2</v>
      </c>
      <c r="F150" s="303"/>
      <c r="G150" s="302">
        <v>3.0444244988538101E-2</v>
      </c>
      <c r="H150" s="302">
        <v>3.1474943127023053E-3</v>
      </c>
      <c r="I150" s="302">
        <v>1.9291633227977126E-3</v>
      </c>
      <c r="J150" s="302">
        <f t="shared" ref="J150:J153" si="80">SUM(G150:I150)</f>
        <v>3.5520902624038113E-2</v>
      </c>
      <c r="K150" s="303"/>
      <c r="L150" s="302">
        <v>2.0647010748509654E-2</v>
      </c>
      <c r="M150" s="302">
        <v>3.3653946501017683E-3</v>
      </c>
      <c r="N150" s="302">
        <v>2.8316409819603436E-3</v>
      </c>
      <c r="O150" s="302">
        <f t="shared" si="79"/>
        <v>2.6844046380571765E-2</v>
      </c>
    </row>
    <row r="151" spans="1:15" s="236" customFormat="1" x14ac:dyDescent="0.2">
      <c r="A151" s="237" t="str">
        <f>name!E$10</f>
        <v>Sales and customer service occupations</v>
      </c>
      <c r="B151" s="302">
        <v>0.14541947731874599</v>
      </c>
      <c r="C151" s="302">
        <v>1.2726242862403635E-2</v>
      </c>
      <c r="D151" s="302">
        <v>4.8337048511383006E-2</v>
      </c>
      <c r="E151" s="302">
        <f t="shared" si="77"/>
        <v>0.20648276869253265</v>
      </c>
      <c r="F151" s="303"/>
      <c r="G151" s="302">
        <v>0.1226846201313631</v>
      </c>
      <c r="H151" s="302">
        <v>1.1298879723473687E-2</v>
      </c>
      <c r="I151" s="302">
        <v>6.2298735290969602E-3</v>
      </c>
      <c r="J151" s="302">
        <f t="shared" si="80"/>
        <v>0.14021337338393375</v>
      </c>
      <c r="K151" s="303"/>
      <c r="L151" s="302">
        <v>0.1496636471487828</v>
      </c>
      <c r="M151" s="302">
        <v>1.259239356053736E-2</v>
      </c>
      <c r="N151" s="302">
        <v>6.3427312619359485E-3</v>
      </c>
      <c r="O151" s="302">
        <f t="shared" si="79"/>
        <v>0.16859877197125608</v>
      </c>
    </row>
    <row r="152" spans="1:15" s="236" customFormat="1" x14ac:dyDescent="0.2">
      <c r="A152" s="237" t="str">
        <f>name!E$11</f>
        <v>Process, plant and machine operatives</v>
      </c>
      <c r="B152" s="302">
        <v>0.62680377745749549</v>
      </c>
      <c r="C152" s="302">
        <v>1.7427424425401766E-2</v>
      </c>
      <c r="D152" s="302">
        <v>1.6108172096581334E-2</v>
      </c>
      <c r="E152" s="302">
        <f t="shared" si="77"/>
        <v>0.66033937397947862</v>
      </c>
      <c r="F152" s="303"/>
      <c r="G152" s="302">
        <v>0.33645004671177653</v>
      </c>
      <c r="H152" s="302">
        <v>1.8640804518342425E-2</v>
      </c>
      <c r="I152" s="302">
        <v>2.3558159730978404E-3</v>
      </c>
      <c r="J152" s="302">
        <f t="shared" si="80"/>
        <v>0.35744666720321683</v>
      </c>
      <c r="K152" s="303"/>
      <c r="L152" s="302">
        <v>9.976904799597551E-2</v>
      </c>
      <c r="M152" s="302">
        <v>2.1534437296655214E-2</v>
      </c>
      <c r="N152" s="302">
        <v>2.0824690116215527E-3</v>
      </c>
      <c r="O152" s="302">
        <f t="shared" si="79"/>
        <v>0.12338595430425228</v>
      </c>
    </row>
    <row r="153" spans="1:15" s="236" customFormat="1" x14ac:dyDescent="0.2">
      <c r="A153" s="237" t="str">
        <f>name!E$12</f>
        <v>Elementary occupations</v>
      </c>
      <c r="B153" s="302">
        <v>0.34232705944936032</v>
      </c>
      <c r="C153" s="302">
        <v>4.1191761418695419E-2</v>
      </c>
      <c r="D153" s="302">
        <v>2.9598433176213752E-2</v>
      </c>
      <c r="E153" s="302">
        <f t="shared" si="77"/>
        <v>0.41311725404426947</v>
      </c>
      <c r="F153" s="303"/>
      <c r="G153" s="302">
        <v>0.21363004211581882</v>
      </c>
      <c r="H153" s="302">
        <v>3.5940112189542406E-2</v>
      </c>
      <c r="I153" s="302">
        <v>2.7977344019910234E-3</v>
      </c>
      <c r="J153" s="302">
        <f t="shared" si="80"/>
        <v>0.25236788870735227</v>
      </c>
      <c r="K153" s="303"/>
      <c r="L153" s="302">
        <v>0.12316047986046559</v>
      </c>
      <c r="M153" s="302">
        <v>3.1811253867758189E-2</v>
      </c>
      <c r="N153" s="302">
        <v>3.3889278147316462E-3</v>
      </c>
      <c r="O153" s="302">
        <f t="shared" si="79"/>
        <v>0.15836066154295544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4.671999999986431</v>
      </c>
      <c r="C155" s="311">
        <f t="shared" ref="C155:E155" si="81">SUM(C145:C153)</f>
        <v>0.17300000000143645</v>
      </c>
      <c r="D155" s="311">
        <f t="shared" si="81"/>
        <v>0.90700000001496406</v>
      </c>
      <c r="E155" s="311">
        <f t="shared" si="81"/>
        <v>5.7520000000028331</v>
      </c>
      <c r="F155" s="311"/>
      <c r="G155" s="311">
        <f t="shared" ref="G155:J155" si="82">SUM(G145:G153)</f>
        <v>4.0189999999837092</v>
      </c>
      <c r="H155" s="311">
        <f t="shared" si="82"/>
        <v>0.17600000000060337</v>
      </c>
      <c r="I155" s="311">
        <f t="shared" si="82"/>
        <v>0.18999999999688552</v>
      </c>
      <c r="J155" s="311">
        <f t="shared" si="82"/>
        <v>4.3849999999811988</v>
      </c>
      <c r="K155" s="311"/>
      <c r="L155" s="311">
        <f t="shared" ref="L155:O155" si="83">SUM(L145:L153)</f>
        <v>4.1179999999909702</v>
      </c>
      <c r="M155" s="311">
        <f t="shared" si="83"/>
        <v>0.19300000000093015</v>
      </c>
      <c r="N155" s="311">
        <f t="shared" si="83"/>
        <v>0.23000000000346654</v>
      </c>
      <c r="O155" s="311">
        <f t="shared" si="83"/>
        <v>4.5409999999953676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3.2168404756296276</v>
      </c>
      <c r="C162" s="302">
        <v>9.4132991689529918E-2</v>
      </c>
      <c r="D162" s="302">
        <v>0.57818403101563376</v>
      </c>
      <c r="E162" s="302">
        <f>SUM(B162:D162)</f>
        <v>3.8891574983347912</v>
      </c>
      <c r="F162" s="303"/>
      <c r="G162" s="302">
        <v>1.9230476966780541</v>
      </c>
      <c r="H162" s="302">
        <v>0.11954827037807533</v>
      </c>
      <c r="I162" s="302">
        <v>0.18983889571459514</v>
      </c>
      <c r="J162" s="302">
        <f>SUM(G162:I162)</f>
        <v>2.2324348627707247</v>
      </c>
      <c r="K162" s="303"/>
      <c r="L162" s="302">
        <v>1.4353613167774433</v>
      </c>
      <c r="M162" s="302">
        <v>0.1143925075077772</v>
      </c>
      <c r="N162" s="302">
        <v>0.16722425135502567</v>
      </c>
      <c r="O162" s="302">
        <f>SUM(L162:N162)</f>
        <v>1.7169780756402462</v>
      </c>
    </row>
    <row r="163" spans="1:15" s="236" customFormat="1" x14ac:dyDescent="0.2">
      <c r="A163" s="237" t="str">
        <f>name!E$5</f>
        <v>Professional occupations</v>
      </c>
      <c r="B163" s="302">
        <v>2.7307740679239729</v>
      </c>
      <c r="C163" s="302">
        <v>0.14014994146353935</v>
      </c>
      <c r="D163" s="302">
        <v>0.44212943834838392</v>
      </c>
      <c r="E163" s="302">
        <f t="shared" ref="E163:E170" si="84">SUM(B163:D163)</f>
        <v>3.3130534477358959</v>
      </c>
      <c r="F163" s="303"/>
      <c r="G163" s="302">
        <v>1.8681732887965696</v>
      </c>
      <c r="H163" s="302">
        <v>0.15713900851183465</v>
      </c>
      <c r="I163" s="302">
        <v>0.13507818212866005</v>
      </c>
      <c r="J163" s="302">
        <f t="shared" ref="J163:J165" si="85">SUM(G163:I163)</f>
        <v>2.1603904794370643</v>
      </c>
      <c r="K163" s="303"/>
      <c r="L163" s="302">
        <v>1.5672799000084288</v>
      </c>
      <c r="M163" s="302">
        <v>0.14739030223971752</v>
      </c>
      <c r="N163" s="302">
        <v>9.7060296573980825E-2</v>
      </c>
      <c r="O163" s="302">
        <f t="shared" ref="O163:O170" si="86">SUM(L163:N163)</f>
        <v>1.8117304988221272</v>
      </c>
    </row>
    <row r="164" spans="1:15" s="236" customFormat="1" x14ac:dyDescent="0.2">
      <c r="A164" s="237" t="str">
        <f>name!E$6</f>
        <v>Associate professional occupations</v>
      </c>
      <c r="B164" s="302">
        <v>3.2939292449142488</v>
      </c>
      <c r="C164" s="302">
        <v>0.35293673894707633</v>
      </c>
      <c r="D164" s="302">
        <v>1.3620434576252136</v>
      </c>
      <c r="E164" s="302">
        <f t="shared" si="84"/>
        <v>5.0089094414865389</v>
      </c>
      <c r="F164" s="303"/>
      <c r="G164" s="302">
        <v>2.0804752772298629</v>
      </c>
      <c r="H164" s="302">
        <v>0.32201485777371136</v>
      </c>
      <c r="I164" s="302">
        <v>0.44072266806986782</v>
      </c>
      <c r="J164" s="302">
        <f t="shared" si="85"/>
        <v>2.8432128030734423</v>
      </c>
      <c r="K164" s="303"/>
      <c r="L164" s="302">
        <v>1.6279186262368304</v>
      </c>
      <c r="M164" s="302">
        <v>0.26663233086803917</v>
      </c>
      <c r="N164" s="302">
        <v>0.37022880192743918</v>
      </c>
      <c r="O164" s="302">
        <f t="shared" si="86"/>
        <v>2.2647797590323089</v>
      </c>
    </row>
    <row r="165" spans="1:15" s="236" customFormat="1" x14ac:dyDescent="0.2">
      <c r="A165" s="237" t="str">
        <f>name!E$7</f>
        <v>Administrative and secretarial occupations</v>
      </c>
      <c r="B165" s="302">
        <v>0.86720459264750938</v>
      </c>
      <c r="C165" s="302">
        <v>0.39830487317828939</v>
      </c>
      <c r="D165" s="302">
        <v>9.6894476427935264E-2</v>
      </c>
      <c r="E165" s="302">
        <f t="shared" si="84"/>
        <v>1.3624039422537342</v>
      </c>
      <c r="F165" s="303"/>
      <c r="G165" s="302">
        <v>0.45441467411723818</v>
      </c>
      <c r="H165" s="302">
        <v>0.28739208662209909</v>
      </c>
      <c r="I165" s="302">
        <v>2.7900084360386997E-2</v>
      </c>
      <c r="J165" s="302">
        <f t="shared" si="85"/>
        <v>0.76970684509972431</v>
      </c>
      <c r="K165" s="303"/>
      <c r="L165" s="302">
        <v>0.25936379010466232</v>
      </c>
      <c r="M165" s="302">
        <v>0.1806799021785947</v>
      </c>
      <c r="N165" s="302">
        <v>1.3475379296498963E-2</v>
      </c>
      <c r="O165" s="302">
        <f t="shared" si="86"/>
        <v>0.45351907157975596</v>
      </c>
    </row>
    <row r="166" spans="1:15" s="236" customFormat="1" x14ac:dyDescent="0.2">
      <c r="A166" s="237" t="str">
        <f>name!E$8</f>
        <v>Skilled trades occupations</v>
      </c>
      <c r="B166" s="302">
        <v>1.5529434925098715</v>
      </c>
      <c r="C166" s="302">
        <v>0.10563105985014995</v>
      </c>
      <c r="D166" s="302">
        <v>0.17630981637431145</v>
      </c>
      <c r="E166" s="302">
        <f t="shared" si="84"/>
        <v>1.834884368734333</v>
      </c>
      <c r="F166" s="303"/>
      <c r="G166" s="302">
        <v>0.62989712620531702</v>
      </c>
      <c r="H166" s="302">
        <v>6.8987098887256751E-2</v>
      </c>
      <c r="I166" s="302">
        <v>5.2446836595756614E-2</v>
      </c>
      <c r="J166" s="302">
        <f>SUM(G166:I166)</f>
        <v>0.75133106168833041</v>
      </c>
      <c r="K166" s="303"/>
      <c r="L166" s="302">
        <v>0.23974278603317289</v>
      </c>
      <c r="M166" s="302">
        <v>6.4152518457256474E-2</v>
      </c>
      <c r="N166" s="302">
        <v>3.1555567216669862E-2</v>
      </c>
      <c r="O166" s="302">
        <f t="shared" si="86"/>
        <v>0.3354508717070992</v>
      </c>
    </row>
    <row r="167" spans="1:15" s="236" customFormat="1" x14ac:dyDescent="0.2">
      <c r="A167" s="237" t="str">
        <f>name!E$9</f>
        <v>Caring, leisure and other service occupations</v>
      </c>
      <c r="B167" s="302">
        <v>5.2809791368367692E-2</v>
      </c>
      <c r="C167" s="302">
        <v>1.5635749839932666E-2</v>
      </c>
      <c r="D167" s="302">
        <v>1.9363582542635982E-2</v>
      </c>
      <c r="E167" s="302">
        <f t="shared" si="84"/>
        <v>8.7809123750936344E-2</v>
      </c>
      <c r="F167" s="303"/>
      <c r="G167" s="302">
        <v>2.8857114446821656E-2</v>
      </c>
      <c r="H167" s="302">
        <v>1.3085873856187067E-2</v>
      </c>
      <c r="I167" s="302">
        <v>7.5182778490092686E-3</v>
      </c>
      <c r="J167" s="302">
        <f t="shared" ref="J167:J170" si="87">SUM(G167:I167)</f>
        <v>4.9461266152017992E-2</v>
      </c>
      <c r="K167" s="303"/>
      <c r="L167" s="302">
        <v>2.2141566805723382E-2</v>
      </c>
      <c r="M167" s="302">
        <v>8.9752304495482275E-3</v>
      </c>
      <c r="N167" s="302">
        <v>7.4910446752207201E-3</v>
      </c>
      <c r="O167" s="302">
        <f t="shared" si="86"/>
        <v>3.8607841930492333E-2</v>
      </c>
    </row>
    <row r="168" spans="1:15" s="236" customFormat="1" x14ac:dyDescent="0.2">
      <c r="A168" s="237" t="str">
        <f>name!E$10</f>
        <v>Sales and customer service occupations</v>
      </c>
      <c r="B168" s="302">
        <v>0.62047468472790679</v>
      </c>
      <c r="C168" s="302">
        <v>9.1339210927724374E-2</v>
      </c>
      <c r="D168" s="302">
        <v>0.13191327481729545</v>
      </c>
      <c r="E168" s="302">
        <f t="shared" si="84"/>
        <v>0.84372717047292656</v>
      </c>
      <c r="F168" s="303"/>
      <c r="G168" s="302">
        <v>0.30572695284228901</v>
      </c>
      <c r="H168" s="302">
        <v>7.5270111272195309E-2</v>
      </c>
      <c r="I168" s="302">
        <v>3.0688262691333394E-2</v>
      </c>
      <c r="J168" s="302">
        <f t="shared" si="87"/>
        <v>0.41168532680581771</v>
      </c>
      <c r="K168" s="303"/>
      <c r="L168" s="302">
        <v>0.23148216969101396</v>
      </c>
      <c r="M168" s="302">
        <v>6.1209310792830339E-2</v>
      </c>
      <c r="N168" s="302">
        <v>2.018097676348779E-2</v>
      </c>
      <c r="O168" s="302">
        <f t="shared" si="86"/>
        <v>0.31287245724733209</v>
      </c>
    </row>
    <row r="169" spans="1:15" s="236" customFormat="1" x14ac:dyDescent="0.2">
      <c r="A169" s="237" t="str">
        <f>name!E$11</f>
        <v>Process, plant and machine operatives</v>
      </c>
      <c r="B169" s="302">
        <v>0.45805237262265891</v>
      </c>
      <c r="C169" s="302">
        <v>3.7831438051166413E-2</v>
      </c>
      <c r="D169" s="302">
        <v>2.4877364111419629E-2</v>
      </c>
      <c r="E169" s="302">
        <f t="shared" si="84"/>
        <v>0.52076117478524497</v>
      </c>
      <c r="F169" s="303"/>
      <c r="G169" s="302">
        <v>0.19868122918429565</v>
      </c>
      <c r="H169" s="302">
        <v>4.480490463594404E-2</v>
      </c>
      <c r="I169" s="302">
        <v>8.1862068909900748E-3</v>
      </c>
      <c r="J169" s="302">
        <f t="shared" si="87"/>
        <v>0.25167234071122979</v>
      </c>
      <c r="K169" s="303"/>
      <c r="L169" s="302">
        <v>0.11801319065326672</v>
      </c>
      <c r="M169" s="302">
        <v>4.7846524619172742E-2</v>
      </c>
      <c r="N169" s="302">
        <v>4.2704484524506391E-3</v>
      </c>
      <c r="O169" s="302">
        <f t="shared" si="86"/>
        <v>0.17013016372489012</v>
      </c>
    </row>
    <row r="170" spans="1:15" s="236" customFormat="1" x14ac:dyDescent="0.2">
      <c r="A170" s="237" t="str">
        <f>name!E$12</f>
        <v>Elementary occupations</v>
      </c>
      <c r="B170" s="302">
        <v>0.82497127756840183</v>
      </c>
      <c r="C170" s="302">
        <v>0.19603799605901839</v>
      </c>
      <c r="D170" s="302">
        <v>2.5284558788732758E-2</v>
      </c>
      <c r="E170" s="302">
        <f t="shared" si="84"/>
        <v>1.0462938324161528</v>
      </c>
      <c r="F170" s="303"/>
      <c r="G170" s="302">
        <v>0.3437266404506697</v>
      </c>
      <c r="H170" s="302">
        <v>0.16275778806829608</v>
      </c>
      <c r="I170" s="302">
        <v>5.6205856944231735E-3</v>
      </c>
      <c r="J170" s="302">
        <f t="shared" si="87"/>
        <v>0.51210501421338894</v>
      </c>
      <c r="K170" s="303"/>
      <c r="L170" s="302">
        <v>0.16269665367087688</v>
      </c>
      <c r="M170" s="302">
        <v>9.7721372890585079E-2</v>
      </c>
      <c r="N170" s="302">
        <v>3.5132337568019806E-3</v>
      </c>
      <c r="O170" s="302">
        <f t="shared" si="86"/>
        <v>0.26393126031826392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13.617999999912564</v>
      </c>
      <c r="C172" s="311">
        <f t="shared" ref="C172:E172" si="88">SUM(C162:C170)</f>
        <v>1.4320000000064268</v>
      </c>
      <c r="D172" s="311">
        <f t="shared" si="88"/>
        <v>2.8570000000515621</v>
      </c>
      <c r="E172" s="311">
        <f t="shared" si="88"/>
        <v>17.906999999970559</v>
      </c>
      <c r="F172" s="311"/>
      <c r="G172" s="311">
        <f t="shared" ref="G172:J172" si="89">SUM(G162:G170)</f>
        <v>7.8329999999511175</v>
      </c>
      <c r="H172" s="311">
        <f t="shared" si="89"/>
        <v>1.2510000000055996</v>
      </c>
      <c r="I172" s="311">
        <f t="shared" si="89"/>
        <v>0.89799999999502256</v>
      </c>
      <c r="J172" s="311">
        <f t="shared" si="89"/>
        <v>9.9819999999517428</v>
      </c>
      <c r="K172" s="311"/>
      <c r="L172" s="311">
        <f t="shared" ref="L172:O172" si="90">SUM(L162:L170)</f>
        <v>5.663999999981419</v>
      </c>
      <c r="M172" s="311">
        <f t="shared" si="90"/>
        <v>0.98900000000352151</v>
      </c>
      <c r="N172" s="311">
        <f t="shared" si="90"/>
        <v>0.71500000001757569</v>
      </c>
      <c r="O172" s="311">
        <f t="shared" si="90"/>
        <v>7.3680000000025165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1.8758106498012728</v>
      </c>
      <c r="C179" s="302">
        <v>6.296640529599172E-2</v>
      </c>
      <c r="D179" s="302">
        <v>0.15259660563755564</v>
      </c>
      <c r="E179" s="302">
        <f>SUM(B179:D179)</f>
        <v>2.0913736607348201</v>
      </c>
      <c r="F179" s="303"/>
      <c r="G179" s="302">
        <v>2.2665051770321103</v>
      </c>
      <c r="H179" s="302">
        <v>0.16807844424167825</v>
      </c>
      <c r="I179" s="302">
        <v>0.33116702987954372</v>
      </c>
      <c r="J179" s="302">
        <f>SUM(G179:I179)</f>
        <v>2.7657506511533319</v>
      </c>
      <c r="K179" s="303"/>
      <c r="L179" s="302">
        <v>2.0508930161097534</v>
      </c>
      <c r="M179" s="302">
        <v>0.18316250227870112</v>
      </c>
      <c r="N179" s="302">
        <v>0.36258195999768095</v>
      </c>
      <c r="O179" s="302">
        <f>SUM(L179:N179)</f>
        <v>2.5966374783861355</v>
      </c>
    </row>
    <row r="180" spans="1:15" s="236" customFormat="1" x14ac:dyDescent="0.2">
      <c r="A180" s="237" t="str">
        <f>name!E$5</f>
        <v>Professional occupations</v>
      </c>
      <c r="B180" s="302">
        <v>2.899559462042137</v>
      </c>
      <c r="C180" s="302">
        <v>8.4783620572264032E-2</v>
      </c>
      <c r="D180" s="302">
        <v>0.40625836796430975</v>
      </c>
      <c r="E180" s="302">
        <f t="shared" ref="E180:E187" si="91">SUM(B180:D180)</f>
        <v>3.390601450578711</v>
      </c>
      <c r="F180" s="303"/>
      <c r="G180" s="302">
        <v>3.9217994805490926</v>
      </c>
      <c r="H180" s="302">
        <v>0.19912102244290877</v>
      </c>
      <c r="I180" s="302">
        <v>0.56936902302630221</v>
      </c>
      <c r="J180" s="302">
        <f t="shared" ref="J180:J182" si="92">SUM(G180:I180)</f>
        <v>4.6902895260183044</v>
      </c>
      <c r="K180" s="303"/>
      <c r="L180" s="302">
        <v>3.9468468749943679</v>
      </c>
      <c r="M180" s="302">
        <v>0.2050381571019595</v>
      </c>
      <c r="N180" s="302">
        <v>0.29306745764973019</v>
      </c>
      <c r="O180" s="302">
        <f t="shared" ref="O180:O187" si="93">SUM(L180:N180)</f>
        <v>4.4449524897460577</v>
      </c>
    </row>
    <row r="181" spans="1:15" s="236" customFormat="1" x14ac:dyDescent="0.2">
      <c r="A181" s="237" t="str">
        <f>name!E$6</f>
        <v>Associate professional occupations</v>
      </c>
      <c r="B181" s="302">
        <v>1.7283509831111015</v>
      </c>
      <c r="C181" s="302">
        <v>8.6420645017067782E-2</v>
      </c>
      <c r="D181" s="302">
        <v>0.14445959902703079</v>
      </c>
      <c r="E181" s="302">
        <f t="shared" si="91"/>
        <v>1.9592312271551999</v>
      </c>
      <c r="F181" s="303"/>
      <c r="G181" s="302">
        <v>2.2190867208217324</v>
      </c>
      <c r="H181" s="302">
        <v>0.17833754558052317</v>
      </c>
      <c r="I181" s="302">
        <v>0.23172993984324539</v>
      </c>
      <c r="J181" s="302">
        <f t="shared" si="92"/>
        <v>2.6291542062455013</v>
      </c>
      <c r="K181" s="303"/>
      <c r="L181" s="302">
        <v>1.8775234834347054</v>
      </c>
      <c r="M181" s="302">
        <v>0.15964558890627745</v>
      </c>
      <c r="N181" s="302">
        <v>0.19746687232561708</v>
      </c>
      <c r="O181" s="302">
        <f t="shared" si="93"/>
        <v>2.2346359446666</v>
      </c>
    </row>
    <row r="182" spans="1:15" s="236" customFormat="1" x14ac:dyDescent="0.2">
      <c r="A182" s="237" t="str">
        <f>name!E$7</f>
        <v>Administrative and secretarial occupations</v>
      </c>
      <c r="B182" s="302">
        <v>1.0300061028325764</v>
      </c>
      <c r="C182" s="302">
        <v>0.17992588383123598</v>
      </c>
      <c r="D182" s="302">
        <v>4.1237982972682719E-2</v>
      </c>
      <c r="E182" s="302">
        <f t="shared" si="91"/>
        <v>1.2511699696364953</v>
      </c>
      <c r="F182" s="303"/>
      <c r="G182" s="302">
        <v>1.1667094052622478</v>
      </c>
      <c r="H182" s="302">
        <v>0.30262898951737416</v>
      </c>
      <c r="I182" s="302">
        <v>6.2084032056029692E-2</v>
      </c>
      <c r="J182" s="302">
        <f t="shared" si="92"/>
        <v>1.5314224268356516</v>
      </c>
      <c r="K182" s="303"/>
      <c r="L182" s="302">
        <v>0.94211091732486707</v>
      </c>
      <c r="M182" s="302">
        <v>0.23247683926911861</v>
      </c>
      <c r="N182" s="302">
        <v>4.1481556956403265E-2</v>
      </c>
      <c r="O182" s="302">
        <f t="shared" si="93"/>
        <v>1.2160693135503891</v>
      </c>
    </row>
    <row r="183" spans="1:15" s="236" customFormat="1" x14ac:dyDescent="0.2">
      <c r="A183" s="237" t="str">
        <f>name!E$8</f>
        <v>Skilled trades occupations</v>
      </c>
      <c r="B183" s="302">
        <v>0.55346793277236639</v>
      </c>
      <c r="C183" s="302">
        <v>3.3508889275523895E-2</v>
      </c>
      <c r="D183" s="302">
        <v>0.1593683189884548</v>
      </c>
      <c r="E183" s="302">
        <f t="shared" si="91"/>
        <v>0.74634514103634508</v>
      </c>
      <c r="F183" s="303"/>
      <c r="G183" s="302">
        <v>0.49413232549398922</v>
      </c>
      <c r="H183" s="302">
        <v>4.5300812899073506E-2</v>
      </c>
      <c r="I183" s="302">
        <v>0.23901827513216939</v>
      </c>
      <c r="J183" s="302">
        <f>SUM(G183:I183)</f>
        <v>0.77845141352523206</v>
      </c>
      <c r="K183" s="303"/>
      <c r="L183" s="302">
        <v>0.38273610793497675</v>
      </c>
      <c r="M183" s="302">
        <v>4.7843671777885267E-2</v>
      </c>
      <c r="N183" s="302">
        <v>0.37677694159139458</v>
      </c>
      <c r="O183" s="302">
        <f t="shared" si="93"/>
        <v>0.80735672130425662</v>
      </c>
    </row>
    <row r="184" spans="1:15" s="236" customFormat="1" x14ac:dyDescent="0.2">
      <c r="A184" s="237" t="str">
        <f>name!E$9</f>
        <v>Caring, leisure and other service occupations</v>
      </c>
      <c r="B184" s="302">
        <v>0.12251491640831108</v>
      </c>
      <c r="C184" s="302">
        <v>1.8095039194754945E-2</v>
      </c>
      <c r="D184" s="302">
        <v>7.170986287853845E-2</v>
      </c>
      <c r="E184" s="302">
        <f t="shared" si="91"/>
        <v>0.21231981848160447</v>
      </c>
      <c r="F184" s="303"/>
      <c r="G184" s="302">
        <v>0.12062704442141262</v>
      </c>
      <c r="H184" s="302">
        <v>2.9250640154257327E-2</v>
      </c>
      <c r="I184" s="302">
        <v>0.14652452612333083</v>
      </c>
      <c r="J184" s="302">
        <f t="shared" ref="J184:J187" si="94">SUM(G184:I184)</f>
        <v>0.29640221069900075</v>
      </c>
      <c r="K184" s="303"/>
      <c r="L184" s="302">
        <v>0.11387961763606436</v>
      </c>
      <c r="M184" s="302">
        <v>2.7493554797977878E-2</v>
      </c>
      <c r="N184" s="302">
        <v>9.5459300379494585E-2</v>
      </c>
      <c r="O184" s="302">
        <f t="shared" si="93"/>
        <v>0.23683247281353681</v>
      </c>
    </row>
    <row r="185" spans="1:15" s="236" customFormat="1" x14ac:dyDescent="0.2">
      <c r="A185" s="237" t="str">
        <f>name!E$10</f>
        <v>Sales and customer service occupations</v>
      </c>
      <c r="B185" s="302">
        <v>0.3139207575229343</v>
      </c>
      <c r="C185" s="302">
        <v>6.6246405794834984E-2</v>
      </c>
      <c r="D185" s="302">
        <v>3.4159675537602241E-2</v>
      </c>
      <c r="E185" s="302">
        <f t="shared" si="91"/>
        <v>0.41432683885537153</v>
      </c>
      <c r="F185" s="303"/>
      <c r="G185" s="302">
        <v>0.32274983614560099</v>
      </c>
      <c r="H185" s="302">
        <v>0.11503524442626485</v>
      </c>
      <c r="I185" s="302">
        <v>4.1834466434469204E-2</v>
      </c>
      <c r="J185" s="302">
        <f t="shared" si="94"/>
        <v>0.47961954700633502</v>
      </c>
      <c r="K185" s="303"/>
      <c r="L185" s="302">
        <v>0.33927343381421193</v>
      </c>
      <c r="M185" s="302">
        <v>0.11485761635191881</v>
      </c>
      <c r="N185" s="302">
        <v>3.0566766876945289E-2</v>
      </c>
      <c r="O185" s="302">
        <f t="shared" si="93"/>
        <v>0.48469781704307602</v>
      </c>
    </row>
    <row r="186" spans="1:15" s="236" customFormat="1" x14ac:dyDescent="0.2">
      <c r="A186" s="237" t="str">
        <f>name!E$11</f>
        <v>Process, plant and machine operatives</v>
      </c>
      <c r="B186" s="302">
        <v>2.0228615461833894</v>
      </c>
      <c r="C186" s="302">
        <v>0.10169207681813018</v>
      </c>
      <c r="D186" s="302">
        <v>4.7842524832125873E-2</v>
      </c>
      <c r="E186" s="302">
        <f t="shared" si="91"/>
        <v>2.1723961478336453</v>
      </c>
      <c r="F186" s="303"/>
      <c r="G186" s="302">
        <v>1.7502899473596962</v>
      </c>
      <c r="H186" s="302">
        <v>0.15798645168878944</v>
      </c>
      <c r="I186" s="302">
        <v>8.4197084934020158E-2</v>
      </c>
      <c r="J186" s="302">
        <f t="shared" si="94"/>
        <v>1.9924734839825058</v>
      </c>
      <c r="K186" s="303"/>
      <c r="L186" s="302">
        <v>1.6755385339794253</v>
      </c>
      <c r="M186" s="302">
        <v>0.25836401031048128</v>
      </c>
      <c r="N186" s="302">
        <v>0.12787057577448918</v>
      </c>
      <c r="O186" s="302">
        <f t="shared" si="93"/>
        <v>2.0617731200643958</v>
      </c>
    </row>
    <row r="187" spans="1:15" s="236" customFormat="1" x14ac:dyDescent="0.2">
      <c r="A187" s="237" t="str">
        <f>name!E$12</f>
        <v>Elementary occupations</v>
      </c>
      <c r="B187" s="302">
        <v>0.7635076492767876</v>
      </c>
      <c r="C187" s="302">
        <v>0.12036103420917474</v>
      </c>
      <c r="D187" s="302">
        <v>5.9367062175030225E-2</v>
      </c>
      <c r="E187" s="302">
        <f t="shared" si="91"/>
        <v>0.94323574566099255</v>
      </c>
      <c r="F187" s="303"/>
      <c r="G187" s="302">
        <v>0.62610006284851671</v>
      </c>
      <c r="H187" s="302">
        <v>0.18626084906845594</v>
      </c>
      <c r="I187" s="302">
        <v>7.0075622576671243E-2</v>
      </c>
      <c r="J187" s="302">
        <f t="shared" si="94"/>
        <v>0.8824365344936439</v>
      </c>
      <c r="K187" s="303"/>
      <c r="L187" s="302">
        <v>0.43119801477085784</v>
      </c>
      <c r="M187" s="302">
        <v>0.1441180592156856</v>
      </c>
      <c r="N187" s="302">
        <v>7.072856846181029E-2</v>
      </c>
      <c r="O187" s="302">
        <f t="shared" si="93"/>
        <v>0.6460446424483538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11.309999999950877</v>
      </c>
      <c r="C189" s="311">
        <f t="shared" ref="C189:E189" si="95">SUM(C179:C187)</f>
        <v>0.75400000000897827</v>
      </c>
      <c r="D189" s="311">
        <f t="shared" si="95"/>
        <v>1.1170000000133304</v>
      </c>
      <c r="E189" s="311">
        <f t="shared" si="95"/>
        <v>13.180999999973185</v>
      </c>
      <c r="F189" s="311"/>
      <c r="G189" s="311">
        <f t="shared" ref="G189:J189" si="96">SUM(G179:G187)</f>
        <v>12.887999999934399</v>
      </c>
      <c r="H189" s="311">
        <f t="shared" si="96"/>
        <v>1.3820000000193253</v>
      </c>
      <c r="I189" s="311">
        <f t="shared" si="96"/>
        <v>1.7760000000057816</v>
      </c>
      <c r="J189" s="311">
        <f t="shared" si="96"/>
        <v>16.045999999959506</v>
      </c>
      <c r="K189" s="311"/>
      <c r="L189" s="311">
        <f t="shared" ref="L189:O189" si="97">SUM(L179:L187)</f>
        <v>11.759999999999229</v>
      </c>
      <c r="M189" s="311">
        <f t="shared" si="97"/>
        <v>1.3730000000100058</v>
      </c>
      <c r="N189" s="311">
        <f t="shared" si="97"/>
        <v>1.5960000000135655</v>
      </c>
      <c r="O189" s="311">
        <f t="shared" si="97"/>
        <v>14.729000000022801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0.67814024132396455</v>
      </c>
      <c r="C196" s="302">
        <v>6.0298634127658665E-2</v>
      </c>
      <c r="D196" s="302">
        <v>9.9683400953048507E-2</v>
      </c>
      <c r="E196" s="302">
        <f>SUM(B196:D196)</f>
        <v>0.83812227640467174</v>
      </c>
      <c r="F196" s="303"/>
      <c r="G196" s="302">
        <v>0.54297543855885821</v>
      </c>
      <c r="H196" s="302">
        <v>2.3852130128325915E-2</v>
      </c>
      <c r="I196" s="302">
        <v>0.11828859452526594</v>
      </c>
      <c r="J196" s="302">
        <f>SUM(G196:I196)</f>
        <v>0.68511616321245006</v>
      </c>
      <c r="K196" s="303"/>
      <c r="L196" s="302">
        <v>0.41368255537555992</v>
      </c>
      <c r="M196" s="302">
        <v>2.407105627913516E-2</v>
      </c>
      <c r="N196" s="302">
        <v>0.12724101735784338</v>
      </c>
      <c r="O196" s="302">
        <f>SUM(L196:N196)</f>
        <v>0.5649946290125385</v>
      </c>
    </row>
    <row r="197" spans="1:15" s="236" customFormat="1" x14ac:dyDescent="0.2">
      <c r="A197" s="237" t="str">
        <f>name!E$5</f>
        <v>Professional occupations</v>
      </c>
      <c r="B197" s="302">
        <v>1.8728787999287686</v>
      </c>
      <c r="C197" s="302">
        <v>0.1199761416582109</v>
      </c>
      <c r="D197" s="302">
        <v>7.6051915094481615E-2</v>
      </c>
      <c r="E197" s="302">
        <f t="shared" ref="E197:E204" si="98">SUM(B197:D197)</f>
        <v>2.068906856681461</v>
      </c>
      <c r="F197" s="303"/>
      <c r="G197" s="302">
        <v>1.6829352644073414</v>
      </c>
      <c r="H197" s="302">
        <v>4.7050415711558928E-2</v>
      </c>
      <c r="I197" s="302">
        <v>7.7131526979162784E-2</v>
      </c>
      <c r="J197" s="302">
        <f t="shared" ref="J197:J199" si="99">SUM(G197:I197)</f>
        <v>1.8071172070980632</v>
      </c>
      <c r="K197" s="303"/>
      <c r="L197" s="302">
        <v>1.4117306283093567</v>
      </c>
      <c r="M197" s="302">
        <v>4.1455528909495866E-2</v>
      </c>
      <c r="N197" s="302">
        <v>5.7447701255816414E-2</v>
      </c>
      <c r="O197" s="302">
        <f t="shared" ref="O197:O204" si="100">SUM(L197:N197)</f>
        <v>1.5106338584746688</v>
      </c>
    </row>
    <row r="198" spans="1:15" s="236" customFormat="1" x14ac:dyDescent="0.2">
      <c r="A198" s="237" t="str">
        <f>name!E$6</f>
        <v>Associate professional occupations</v>
      </c>
      <c r="B198" s="302">
        <v>0.79926133809299105</v>
      </c>
      <c r="C198" s="302">
        <v>0.10227627162112612</v>
      </c>
      <c r="D198" s="302">
        <v>7.8220240749698258E-2</v>
      </c>
      <c r="E198" s="302">
        <f t="shared" si="98"/>
        <v>0.97975785046381547</v>
      </c>
      <c r="F198" s="303"/>
      <c r="G198" s="302">
        <v>0.66715119300165293</v>
      </c>
      <c r="H198" s="302">
        <v>3.198656025160692E-2</v>
      </c>
      <c r="I198" s="302">
        <v>7.491871994297622E-2</v>
      </c>
      <c r="J198" s="302">
        <f t="shared" si="99"/>
        <v>0.77405647319623605</v>
      </c>
      <c r="K198" s="303"/>
      <c r="L198" s="302">
        <v>0.48276802066205982</v>
      </c>
      <c r="M198" s="302">
        <v>2.6673928056698906E-2</v>
      </c>
      <c r="N198" s="302">
        <v>6.5987013264296457E-2</v>
      </c>
      <c r="O198" s="302">
        <f t="shared" si="100"/>
        <v>0.57542896198305515</v>
      </c>
    </row>
    <row r="199" spans="1:15" s="236" customFormat="1" x14ac:dyDescent="0.2">
      <c r="A199" s="237" t="str">
        <f>name!E$7</f>
        <v>Administrative and secretarial occupations</v>
      </c>
      <c r="B199" s="302">
        <v>0.31360057711787198</v>
      </c>
      <c r="C199" s="302">
        <v>6.9210821650608184E-2</v>
      </c>
      <c r="D199" s="302">
        <v>1.1568267593671459E-2</v>
      </c>
      <c r="E199" s="302">
        <f t="shared" si="98"/>
        <v>0.3943796663621516</v>
      </c>
      <c r="F199" s="303"/>
      <c r="G199" s="302">
        <v>0.2097750663172159</v>
      </c>
      <c r="H199" s="302">
        <v>2.1186626169050222E-2</v>
      </c>
      <c r="I199" s="302">
        <v>8.8907128105276123E-3</v>
      </c>
      <c r="J199" s="302">
        <f t="shared" si="99"/>
        <v>0.23985240529679375</v>
      </c>
      <c r="K199" s="303"/>
      <c r="L199" s="302">
        <v>0.12106184553296574</v>
      </c>
      <c r="M199" s="302">
        <v>1.4400587157478554E-2</v>
      </c>
      <c r="N199" s="302">
        <v>9.3899152137118264E-3</v>
      </c>
      <c r="O199" s="302">
        <f t="shared" si="100"/>
        <v>0.14485234790415613</v>
      </c>
    </row>
    <row r="200" spans="1:15" s="236" customFormat="1" x14ac:dyDescent="0.2">
      <c r="A200" s="237" t="str">
        <f>name!E$8</f>
        <v>Skilled trades occupations</v>
      </c>
      <c r="B200" s="302">
        <v>0.26619609366346403</v>
      </c>
      <c r="C200" s="302">
        <v>2.3633842980388713E-2</v>
      </c>
      <c r="D200" s="302">
        <v>3.4449973293013032E-2</v>
      </c>
      <c r="E200" s="302">
        <f t="shared" si="98"/>
        <v>0.32427990993686578</v>
      </c>
      <c r="F200" s="303"/>
      <c r="G200" s="302">
        <v>0.15737846739823716</v>
      </c>
      <c r="H200" s="302">
        <v>3.2907864712303754E-3</v>
      </c>
      <c r="I200" s="302">
        <v>2.3718168748150789E-2</v>
      </c>
      <c r="J200" s="302">
        <f>SUM(G200:I200)</f>
        <v>0.18438742261761831</v>
      </c>
      <c r="K200" s="303"/>
      <c r="L200" s="302">
        <v>0.1022994601145905</v>
      </c>
      <c r="M200" s="302">
        <v>5.1073128787838696E-3</v>
      </c>
      <c r="N200" s="302">
        <v>1.6044923243221036E-2</v>
      </c>
      <c r="O200" s="302">
        <f t="shared" si="100"/>
        <v>0.12345169623659541</v>
      </c>
    </row>
    <row r="201" spans="1:15" s="236" customFormat="1" x14ac:dyDescent="0.2">
      <c r="A201" s="237" t="str">
        <f>name!E$9</f>
        <v>Caring, leisure and other service occupations</v>
      </c>
      <c r="B201" s="302">
        <v>7.9445282686092369E-2</v>
      </c>
      <c r="C201" s="302">
        <v>2.5488618497505451E-2</v>
      </c>
      <c r="D201" s="302">
        <v>1.7416375085002281E-2</v>
      </c>
      <c r="E201" s="302">
        <f t="shared" si="98"/>
        <v>0.12235027626860011</v>
      </c>
      <c r="F201" s="303"/>
      <c r="G201" s="302">
        <v>5.3115644689203829E-2</v>
      </c>
      <c r="H201" s="302">
        <v>6.3011149374977947E-3</v>
      </c>
      <c r="I201" s="302">
        <v>7.2860460476291064E-3</v>
      </c>
      <c r="J201" s="302">
        <f t="shared" ref="J201:J204" si="101">SUM(G201:I201)</f>
        <v>6.6702805674330734E-2</v>
      </c>
      <c r="K201" s="303"/>
      <c r="L201" s="302">
        <v>3.8710617345488411E-2</v>
      </c>
      <c r="M201" s="302">
        <v>4.2303541003233247E-3</v>
      </c>
      <c r="N201" s="302">
        <v>6.294779253543715E-3</v>
      </c>
      <c r="O201" s="302">
        <f t="shared" si="100"/>
        <v>4.923575069935545E-2</v>
      </c>
    </row>
    <row r="202" spans="1:15" s="236" customFormat="1" x14ac:dyDescent="0.2">
      <c r="A202" s="237" t="str">
        <f>name!E$10</f>
        <v>Sales and customer service occupations</v>
      </c>
      <c r="B202" s="302">
        <v>9.512847636861417E-2</v>
      </c>
      <c r="C202" s="302">
        <v>5.6987256535836722E-2</v>
      </c>
      <c r="D202" s="302">
        <v>5.5444000011596072E-2</v>
      </c>
      <c r="E202" s="302">
        <f t="shared" si="98"/>
        <v>0.20755973291604699</v>
      </c>
      <c r="F202" s="303"/>
      <c r="G202" s="302">
        <v>6.5153094480341664E-2</v>
      </c>
      <c r="H202" s="302">
        <v>9.4640301273071856E-3</v>
      </c>
      <c r="I202" s="302">
        <v>3.7524075435545146E-2</v>
      </c>
      <c r="J202" s="302">
        <f t="shared" si="101"/>
        <v>0.112141200043194</v>
      </c>
      <c r="K202" s="303"/>
      <c r="L202" s="302">
        <v>5.4541835590208927E-2</v>
      </c>
      <c r="M202" s="302">
        <v>1.071516363007439E-2</v>
      </c>
      <c r="N202" s="302">
        <v>3.6407933079391663E-2</v>
      </c>
      <c r="O202" s="302">
        <f t="shared" si="100"/>
        <v>0.10166493229967498</v>
      </c>
    </row>
    <row r="203" spans="1:15" s="236" customFormat="1" x14ac:dyDescent="0.2">
      <c r="A203" s="237" t="str">
        <f>name!E$11</f>
        <v>Process, plant and machine operatives</v>
      </c>
      <c r="B203" s="302">
        <v>0.52069295412249483</v>
      </c>
      <c r="C203" s="302">
        <v>5.9330984554314257E-2</v>
      </c>
      <c r="D203" s="302">
        <v>8.4768651914701079E-2</v>
      </c>
      <c r="E203" s="302">
        <f t="shared" si="98"/>
        <v>0.66479259059151019</v>
      </c>
      <c r="F203" s="303"/>
      <c r="G203" s="302">
        <v>0.28463950311872904</v>
      </c>
      <c r="H203" s="302">
        <v>1.2359798519197414E-2</v>
      </c>
      <c r="I203" s="302">
        <v>6.2221830449029514E-2</v>
      </c>
      <c r="J203" s="302">
        <f t="shared" si="101"/>
        <v>0.359221132086956</v>
      </c>
      <c r="K203" s="303"/>
      <c r="L203" s="302">
        <v>0.22033682871869423</v>
      </c>
      <c r="M203" s="302">
        <v>2.2472772684573185E-2</v>
      </c>
      <c r="N203" s="302">
        <v>5.4900072008604327E-2</v>
      </c>
      <c r="O203" s="302">
        <f t="shared" si="100"/>
        <v>0.29770967341187171</v>
      </c>
    </row>
    <row r="204" spans="1:15" s="236" customFormat="1" x14ac:dyDescent="0.2">
      <c r="A204" s="237" t="str">
        <f>name!E$12</f>
        <v>Elementary occupations</v>
      </c>
      <c r="B204" s="302">
        <v>0.17665623666574731</v>
      </c>
      <c r="C204" s="302">
        <v>0.11579742837776726</v>
      </c>
      <c r="D204" s="302">
        <v>0.43039717533003791</v>
      </c>
      <c r="E204" s="302">
        <f t="shared" si="98"/>
        <v>0.72285084037355252</v>
      </c>
      <c r="F204" s="303"/>
      <c r="G204" s="302">
        <v>9.4876328001820609E-2</v>
      </c>
      <c r="H204" s="302">
        <v>2.8508537685375573E-2</v>
      </c>
      <c r="I204" s="302">
        <v>0.10002032506696849</v>
      </c>
      <c r="J204" s="302">
        <f t="shared" si="101"/>
        <v>0.22340519075416468</v>
      </c>
      <c r="K204" s="303"/>
      <c r="L204" s="302">
        <v>5.1868208341527632E-2</v>
      </c>
      <c r="M204" s="302">
        <v>2.5873296304085643E-2</v>
      </c>
      <c r="N204" s="302">
        <v>9.0286645332962157E-2</v>
      </c>
      <c r="O204" s="302">
        <f t="shared" si="100"/>
        <v>0.16802814997857543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4.8019999999700076</v>
      </c>
      <c r="C206" s="311">
        <f t="shared" ref="C206:E206" si="102">SUM(C196:C204)</f>
        <v>0.63300000000341639</v>
      </c>
      <c r="D206" s="311">
        <f t="shared" si="102"/>
        <v>0.88800000002525015</v>
      </c>
      <c r="E206" s="311">
        <f t="shared" si="102"/>
        <v>6.3229999999986752</v>
      </c>
      <c r="F206" s="311"/>
      <c r="G206" s="311">
        <f t="shared" ref="G206:J206" si="103">SUM(G196:G204)</f>
        <v>3.7579999999734008</v>
      </c>
      <c r="H206" s="311">
        <f t="shared" si="103"/>
        <v>0.1840000000011503</v>
      </c>
      <c r="I206" s="311">
        <f t="shared" si="103"/>
        <v>0.51000000000525558</v>
      </c>
      <c r="J206" s="311">
        <f t="shared" si="103"/>
        <v>4.4519999999798072</v>
      </c>
      <c r="K206" s="311"/>
      <c r="L206" s="311">
        <f t="shared" ref="L206:O206" si="104">SUM(L196:L204)</f>
        <v>2.8969999999904523</v>
      </c>
      <c r="M206" s="311">
        <f t="shared" si="104"/>
        <v>0.17500000000064889</v>
      </c>
      <c r="N206" s="311">
        <f t="shared" si="104"/>
        <v>0.46400000000939096</v>
      </c>
      <c r="O206" s="311">
        <f t="shared" si="104"/>
        <v>3.5360000000004908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1.7863197290285486</v>
      </c>
      <c r="C213" s="302">
        <v>4.2680383285298384E-2</v>
      </c>
      <c r="D213" s="302">
        <v>0.13014769927130251</v>
      </c>
      <c r="E213" s="302">
        <f>SUM(B213:D213)</f>
        <v>1.9591478115851495</v>
      </c>
      <c r="F213" s="303"/>
      <c r="G213" s="302">
        <v>2.4800153999263888</v>
      </c>
      <c r="H213" s="302">
        <v>0.10409950208864351</v>
      </c>
      <c r="I213" s="302">
        <v>0.15154597528783254</v>
      </c>
      <c r="J213" s="302">
        <f>SUM(G213:I213)</f>
        <v>2.7356608773028652</v>
      </c>
      <c r="K213" s="303"/>
      <c r="L213" s="302">
        <v>2.4375502100594417</v>
      </c>
      <c r="M213" s="302">
        <v>0.11872046820168278</v>
      </c>
      <c r="N213" s="302">
        <v>7.9090733996606905E-2</v>
      </c>
      <c r="O213" s="302">
        <f>SUM(L213:N213)</f>
        <v>2.6353614122577316</v>
      </c>
    </row>
    <row r="214" spans="1:15" s="236" customFormat="1" x14ac:dyDescent="0.2">
      <c r="A214" s="237" t="str">
        <f>name!E$5</f>
        <v>Professional occupations</v>
      </c>
      <c r="B214" s="302">
        <v>1.5318343702426516</v>
      </c>
      <c r="C214" s="302">
        <v>2.3447449999081129E-2</v>
      </c>
      <c r="D214" s="302">
        <v>5.1053239665384401E-2</v>
      </c>
      <c r="E214" s="302">
        <f t="shared" ref="E214:E221" si="105">SUM(B214:D214)</f>
        <v>1.6063350599071171</v>
      </c>
      <c r="F214" s="303"/>
      <c r="G214" s="302">
        <v>2.3936701413632937</v>
      </c>
      <c r="H214" s="302">
        <v>5.3126819815463987E-2</v>
      </c>
      <c r="I214" s="302">
        <v>4.5541936272150099E-2</v>
      </c>
      <c r="J214" s="302">
        <f t="shared" ref="J214:J216" si="106">SUM(G214:I214)</f>
        <v>2.492338897450908</v>
      </c>
      <c r="K214" s="303"/>
      <c r="L214" s="302">
        <v>2.7591786827378466</v>
      </c>
      <c r="M214" s="302">
        <v>5.2388311232777783E-2</v>
      </c>
      <c r="N214" s="302">
        <v>2.2731320868711734E-2</v>
      </c>
      <c r="O214" s="302">
        <f t="shared" ref="O214:O221" si="107">SUM(L214:N214)</f>
        <v>2.8342983148393364</v>
      </c>
    </row>
    <row r="215" spans="1:15" s="236" customFormat="1" x14ac:dyDescent="0.2">
      <c r="A215" s="237" t="str">
        <f>name!E$6</f>
        <v>Associate professional occupations</v>
      </c>
      <c r="B215" s="302">
        <v>1.4841330129951973</v>
      </c>
      <c r="C215" s="302">
        <v>3.9453683265021085E-2</v>
      </c>
      <c r="D215" s="302">
        <v>9.1913801680621521E-2</v>
      </c>
      <c r="E215" s="302">
        <f t="shared" si="105"/>
        <v>1.6155004979408401</v>
      </c>
      <c r="F215" s="303"/>
      <c r="G215" s="302">
        <v>2.1552854790444442</v>
      </c>
      <c r="H215" s="302">
        <v>7.4042363584135448E-2</v>
      </c>
      <c r="I215" s="302">
        <v>7.1631503165747318E-2</v>
      </c>
      <c r="J215" s="302">
        <f t="shared" si="106"/>
        <v>2.3009593457943271</v>
      </c>
      <c r="K215" s="303"/>
      <c r="L215" s="302">
        <v>1.9774413458642208</v>
      </c>
      <c r="M215" s="302">
        <v>6.7358629007386039E-2</v>
      </c>
      <c r="N215" s="302">
        <v>6.2771237018579035E-2</v>
      </c>
      <c r="O215" s="302">
        <f t="shared" si="107"/>
        <v>2.1075712118901859</v>
      </c>
    </row>
    <row r="216" spans="1:15" s="236" customFormat="1" x14ac:dyDescent="0.2">
      <c r="A216" s="237" t="str">
        <f>name!E$7</f>
        <v>Administrative and secretarial occupations</v>
      </c>
      <c r="B216" s="302">
        <v>0.77714831126701567</v>
      </c>
      <c r="C216" s="302">
        <v>0.15008292754886068</v>
      </c>
      <c r="D216" s="302">
        <v>2.5476252362061268E-2</v>
      </c>
      <c r="E216" s="302">
        <f t="shared" si="105"/>
        <v>0.95270749117793763</v>
      </c>
      <c r="F216" s="303"/>
      <c r="G216" s="302">
        <v>0.91405884670877091</v>
      </c>
      <c r="H216" s="302">
        <v>0.23903904070089821</v>
      </c>
      <c r="I216" s="302">
        <v>1.7391654518669669E-2</v>
      </c>
      <c r="J216" s="302">
        <f t="shared" si="106"/>
        <v>1.1704895419283388</v>
      </c>
      <c r="K216" s="303"/>
      <c r="L216" s="302">
        <v>0.67680532904033586</v>
      </c>
      <c r="M216" s="302">
        <v>0.1651637831749608</v>
      </c>
      <c r="N216" s="302">
        <v>9.1950746416224142E-3</v>
      </c>
      <c r="O216" s="302">
        <f t="shared" si="107"/>
        <v>0.85116418685691908</v>
      </c>
    </row>
    <row r="217" spans="1:15" s="236" customFormat="1" x14ac:dyDescent="0.2">
      <c r="A217" s="237" t="str">
        <f>name!E$8</f>
        <v>Skilled trades occupations</v>
      </c>
      <c r="B217" s="302">
        <v>1.5766488589850951</v>
      </c>
      <c r="C217" s="302">
        <v>4.3528786179440622E-2</v>
      </c>
      <c r="D217" s="302">
        <v>0.99332533552128444</v>
      </c>
      <c r="E217" s="302">
        <f t="shared" si="105"/>
        <v>2.6135029806858201</v>
      </c>
      <c r="F217" s="303"/>
      <c r="G217" s="302">
        <v>1.6137916580106448</v>
      </c>
      <c r="H217" s="302">
        <v>4.8766405664082135E-2</v>
      </c>
      <c r="I217" s="302">
        <v>0.65580539864927057</v>
      </c>
      <c r="J217" s="302">
        <f>SUM(G217:I217)</f>
        <v>2.3183634623239975</v>
      </c>
      <c r="K217" s="303"/>
      <c r="L217" s="302">
        <v>1.3038558061494716</v>
      </c>
      <c r="M217" s="302">
        <v>7.0868006828191638E-2</v>
      </c>
      <c r="N217" s="302">
        <v>0.80779752779963654</v>
      </c>
      <c r="O217" s="302">
        <f t="shared" si="107"/>
        <v>2.1825213407773001</v>
      </c>
    </row>
    <row r="218" spans="1:15" s="236" customFormat="1" x14ac:dyDescent="0.2">
      <c r="A218" s="237" t="str">
        <f>name!E$9</f>
        <v>Caring, leisure and other service occupations</v>
      </c>
      <c r="B218" s="302">
        <v>0.1745283341918096</v>
      </c>
      <c r="C218" s="302">
        <v>3.2315167012988998E-2</v>
      </c>
      <c r="D218" s="302">
        <v>1.3687049017747779E-2</v>
      </c>
      <c r="E218" s="302">
        <f t="shared" si="105"/>
        <v>0.22053055022254639</v>
      </c>
      <c r="F218" s="303"/>
      <c r="G218" s="302">
        <v>0.23004608766584086</v>
      </c>
      <c r="H218" s="302">
        <v>4.8921839450629168E-2</v>
      </c>
      <c r="I218" s="302">
        <v>1.1656314988705962E-2</v>
      </c>
      <c r="J218" s="302">
        <f t="shared" ref="J218:J221" si="108">SUM(G218:I218)</f>
        <v>0.29062424210517596</v>
      </c>
      <c r="K218" s="303"/>
      <c r="L218" s="302">
        <v>0.33064729266864668</v>
      </c>
      <c r="M218" s="302">
        <v>4.5503924219924385E-2</v>
      </c>
      <c r="N218" s="302">
        <v>1.1846124765472598E-2</v>
      </c>
      <c r="O218" s="302">
        <f t="shared" si="107"/>
        <v>0.38799734165404365</v>
      </c>
    </row>
    <row r="219" spans="1:15" s="236" customFormat="1" x14ac:dyDescent="0.2">
      <c r="A219" s="237" t="str">
        <f>name!E$10</f>
        <v>Sales and customer service occupations</v>
      </c>
      <c r="B219" s="302">
        <v>0.35271753347307605</v>
      </c>
      <c r="C219" s="302">
        <v>3.2148651004715104E-2</v>
      </c>
      <c r="D219" s="302">
        <v>2.1269298501410738E-2</v>
      </c>
      <c r="E219" s="302">
        <f t="shared" si="105"/>
        <v>0.40613548297920188</v>
      </c>
      <c r="F219" s="303"/>
      <c r="G219" s="302">
        <v>0.40721590068451979</v>
      </c>
      <c r="H219" s="302">
        <v>5.025723422699134E-2</v>
      </c>
      <c r="I219" s="302">
        <v>1.5102033196364058E-2</v>
      </c>
      <c r="J219" s="302">
        <f t="shared" si="108"/>
        <v>0.4725751681078752</v>
      </c>
      <c r="K219" s="303"/>
      <c r="L219" s="302">
        <v>0.43213689966196817</v>
      </c>
      <c r="M219" s="302">
        <v>4.5600936915653971E-2</v>
      </c>
      <c r="N219" s="302">
        <v>9.0519603723598751E-3</v>
      </c>
      <c r="O219" s="302">
        <f t="shared" si="107"/>
        <v>0.48678979694998203</v>
      </c>
    </row>
    <row r="220" spans="1:15" s="236" customFormat="1" x14ac:dyDescent="0.2">
      <c r="A220" s="237" t="str">
        <f>name!E$11</f>
        <v>Process, plant and machine operatives</v>
      </c>
      <c r="B220" s="302">
        <v>3.464496513211174</v>
      </c>
      <c r="C220" s="302">
        <v>0.11503111827492474</v>
      </c>
      <c r="D220" s="302">
        <v>5.7461320692709296E-2</v>
      </c>
      <c r="E220" s="302">
        <f t="shared" si="105"/>
        <v>3.6369889521788079</v>
      </c>
      <c r="F220" s="303"/>
      <c r="G220" s="302">
        <v>3.4657317519317057</v>
      </c>
      <c r="H220" s="302">
        <v>0.15602580036213246</v>
      </c>
      <c r="I220" s="302">
        <v>5.9501824380482189E-2</v>
      </c>
      <c r="J220" s="302">
        <f t="shared" si="108"/>
        <v>3.6812593766743205</v>
      </c>
      <c r="K220" s="303"/>
      <c r="L220" s="302">
        <v>3.4779523349731063</v>
      </c>
      <c r="M220" s="302">
        <v>0.25396729543913316</v>
      </c>
      <c r="N220" s="302">
        <v>3.2489468106403407E-2</v>
      </c>
      <c r="O220" s="302">
        <f t="shared" si="107"/>
        <v>3.7644090985186427</v>
      </c>
    </row>
    <row r="221" spans="1:15" s="236" customFormat="1" x14ac:dyDescent="0.2">
      <c r="A221" s="237" t="str">
        <f>name!E$12</f>
        <v>Elementary occupations</v>
      </c>
      <c r="B221" s="302">
        <v>1.0391733366155345</v>
      </c>
      <c r="C221" s="302">
        <v>6.2311833437986984E-2</v>
      </c>
      <c r="D221" s="302">
        <v>0.22266600326818498</v>
      </c>
      <c r="E221" s="302">
        <f t="shared" si="105"/>
        <v>1.3241511733217064</v>
      </c>
      <c r="F221" s="303"/>
      <c r="G221" s="302">
        <v>1.017184734647651</v>
      </c>
      <c r="H221" s="302">
        <v>8.7720994122255785E-2</v>
      </c>
      <c r="I221" s="302">
        <v>0.10982335951787292</v>
      </c>
      <c r="J221" s="302">
        <f t="shared" si="108"/>
        <v>1.2147290882877799</v>
      </c>
      <c r="K221" s="303"/>
      <c r="L221" s="302">
        <v>0.67043209897150191</v>
      </c>
      <c r="M221" s="302">
        <v>6.9428644987533719E-2</v>
      </c>
      <c r="N221" s="302">
        <v>8.8026552404946917E-2</v>
      </c>
      <c r="O221" s="302">
        <f t="shared" si="107"/>
        <v>0.82788729636398262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12.187000000010102</v>
      </c>
      <c r="C223" s="311">
        <f t="shared" ref="C223:E223" si="109">SUM(C213:C221)</f>
        <v>0.54100000000831772</v>
      </c>
      <c r="D223" s="311">
        <f t="shared" si="109"/>
        <v>1.6069999999807068</v>
      </c>
      <c r="E223" s="311">
        <f t="shared" si="109"/>
        <v>14.334999999999127</v>
      </c>
      <c r="F223" s="311"/>
      <c r="G223" s="311">
        <f t="shared" ref="G223:J223" si="110">SUM(G213:G221)</f>
        <v>14.676999999983259</v>
      </c>
      <c r="H223" s="311">
        <f t="shared" si="110"/>
        <v>0.86200000001523203</v>
      </c>
      <c r="I223" s="311">
        <f t="shared" si="110"/>
        <v>1.1379999999770951</v>
      </c>
      <c r="J223" s="311">
        <f t="shared" si="110"/>
        <v>16.676999999975589</v>
      </c>
      <c r="K223" s="311"/>
      <c r="L223" s="311">
        <f t="shared" ref="L223:O223" si="111">SUM(L213:L221)</f>
        <v>14.066000000126541</v>
      </c>
      <c r="M223" s="311">
        <f t="shared" si="111"/>
        <v>0.88900000000724411</v>
      </c>
      <c r="N223" s="311">
        <f t="shared" si="111"/>
        <v>1.1229999999743394</v>
      </c>
      <c r="O223" s="311">
        <f t="shared" si="111"/>
        <v>16.078000000108123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1.4816039666118863</v>
      </c>
      <c r="C230" s="302">
        <v>3.6196512121307985E-2</v>
      </c>
      <c r="D230" s="302">
        <v>0.14147512580378604</v>
      </c>
      <c r="E230" s="302">
        <f>SUM(B230:D230)</f>
        <v>1.6592756045369803</v>
      </c>
      <c r="F230" s="303"/>
      <c r="G230" s="302">
        <v>1.4015535549208811</v>
      </c>
      <c r="H230" s="302">
        <v>3.7202237881031594E-2</v>
      </c>
      <c r="I230" s="302">
        <v>6.1976162764322371E-2</v>
      </c>
      <c r="J230" s="302">
        <f>SUM(G230:I230)</f>
        <v>1.5007319555662348</v>
      </c>
      <c r="K230" s="303"/>
      <c r="L230" s="302">
        <v>1.338750245507232</v>
      </c>
      <c r="M230" s="302">
        <v>4.2321615743152324E-2</v>
      </c>
      <c r="N230" s="302">
        <v>6.2442746100974188E-2</v>
      </c>
      <c r="O230" s="302">
        <f>SUM(L230:N230)</f>
        <v>1.4435146073513585</v>
      </c>
    </row>
    <row r="231" spans="1:15" s="236" customFormat="1" x14ac:dyDescent="0.2">
      <c r="A231" s="237" t="str">
        <f>name!E$5</f>
        <v>Professional occupations</v>
      </c>
      <c r="B231" s="302">
        <v>0.76942650490145392</v>
      </c>
      <c r="C231" s="302">
        <v>8.0690204154000633E-2</v>
      </c>
      <c r="D231" s="302">
        <v>3.5975126377942396E-2</v>
      </c>
      <c r="E231" s="302">
        <f t="shared" ref="E231:E238" si="112">SUM(B231:D231)</f>
        <v>0.88609183543339698</v>
      </c>
      <c r="F231" s="303"/>
      <c r="G231" s="302">
        <v>0.8245345324963772</v>
      </c>
      <c r="H231" s="302">
        <v>8.2209574575144717E-2</v>
      </c>
      <c r="I231" s="302">
        <v>1.3689027232747885E-2</v>
      </c>
      <c r="J231" s="302">
        <f t="shared" ref="J231:J233" si="113">SUM(G231:I231)</f>
        <v>0.92043313430426976</v>
      </c>
      <c r="K231" s="303"/>
      <c r="L231" s="302">
        <v>0.94731910092081895</v>
      </c>
      <c r="M231" s="302">
        <v>0.1029925712021813</v>
      </c>
      <c r="N231" s="302">
        <v>1.0167725418449946E-2</v>
      </c>
      <c r="O231" s="302">
        <f t="shared" ref="O231:O238" si="114">SUM(L231:N231)</f>
        <v>1.0604793975414502</v>
      </c>
    </row>
    <row r="232" spans="1:15" s="236" customFormat="1" x14ac:dyDescent="0.2">
      <c r="A232" s="237" t="str">
        <f>name!E$6</f>
        <v>Associate professional occupations</v>
      </c>
      <c r="B232" s="302">
        <v>0.95006863853877055</v>
      </c>
      <c r="C232" s="302">
        <v>5.3926007336780948E-2</v>
      </c>
      <c r="D232" s="302">
        <v>3.9251253664571842E-2</v>
      </c>
      <c r="E232" s="302">
        <f t="shared" si="112"/>
        <v>1.0432458995401235</v>
      </c>
      <c r="F232" s="303"/>
      <c r="G232" s="302">
        <v>0.89359344847545963</v>
      </c>
      <c r="H232" s="302">
        <v>4.8498777645461212E-2</v>
      </c>
      <c r="I232" s="302">
        <v>1.4796302934952257E-2</v>
      </c>
      <c r="J232" s="302">
        <f t="shared" si="113"/>
        <v>0.95688852905587307</v>
      </c>
      <c r="K232" s="303"/>
      <c r="L232" s="302">
        <v>0.88036596553253776</v>
      </c>
      <c r="M232" s="302">
        <v>3.7994253233350456E-2</v>
      </c>
      <c r="N232" s="302">
        <v>1.2184004150458439E-2</v>
      </c>
      <c r="O232" s="302">
        <f t="shared" si="114"/>
        <v>0.93054422291634664</v>
      </c>
    </row>
    <row r="233" spans="1:15" s="236" customFormat="1" x14ac:dyDescent="0.2">
      <c r="A233" s="237" t="str">
        <f>name!E$7</f>
        <v>Administrative and secretarial occupations</v>
      </c>
      <c r="B233" s="302">
        <v>0.35615873572502321</v>
      </c>
      <c r="C233" s="302">
        <v>0.10684729337032406</v>
      </c>
      <c r="D233" s="302">
        <v>4.7244698421107373E-2</v>
      </c>
      <c r="E233" s="302">
        <f t="shared" si="112"/>
        <v>0.51025072751645462</v>
      </c>
      <c r="F233" s="303"/>
      <c r="G233" s="302">
        <v>0.30609516896724154</v>
      </c>
      <c r="H233" s="302">
        <v>8.8280948063403558E-2</v>
      </c>
      <c r="I233" s="302">
        <v>1.7981259724047113E-2</v>
      </c>
      <c r="J233" s="302">
        <f t="shared" si="113"/>
        <v>0.41235737675469225</v>
      </c>
      <c r="K233" s="303"/>
      <c r="L233" s="302">
        <v>0.2164629600659759</v>
      </c>
      <c r="M233" s="302">
        <v>5.9291842444830087E-2</v>
      </c>
      <c r="N233" s="302">
        <v>1.0554186841871344E-2</v>
      </c>
      <c r="O233" s="302">
        <f t="shared" si="114"/>
        <v>0.28630898935267735</v>
      </c>
    </row>
    <row r="234" spans="1:15" s="236" customFormat="1" x14ac:dyDescent="0.2">
      <c r="A234" s="237" t="str">
        <f>name!E$8</f>
        <v>Skilled trades occupations</v>
      </c>
      <c r="B234" s="302">
        <v>0.53827200647488538</v>
      </c>
      <c r="C234" s="302">
        <v>4.0386484582013479E-2</v>
      </c>
      <c r="D234" s="302">
        <v>0.56455023356530309</v>
      </c>
      <c r="E234" s="302">
        <f t="shared" si="112"/>
        <v>1.1432087246222018</v>
      </c>
      <c r="F234" s="303"/>
      <c r="G234" s="302">
        <v>0.36863459266406812</v>
      </c>
      <c r="H234" s="302">
        <v>2.9604273548751767E-2</v>
      </c>
      <c r="I234" s="302">
        <v>0.16949888837499846</v>
      </c>
      <c r="J234" s="302">
        <f>SUM(G234:I234)</f>
        <v>0.56773775458781839</v>
      </c>
      <c r="K234" s="303"/>
      <c r="L234" s="302">
        <v>0.28619687285022422</v>
      </c>
      <c r="M234" s="302">
        <v>4.8615045434470865E-2</v>
      </c>
      <c r="N234" s="302">
        <v>0.22727454838149241</v>
      </c>
      <c r="O234" s="302">
        <f t="shared" si="114"/>
        <v>0.56208646666618756</v>
      </c>
    </row>
    <row r="235" spans="1:15" s="236" customFormat="1" x14ac:dyDescent="0.2">
      <c r="A235" s="237" t="str">
        <f>name!E$9</f>
        <v>Caring, leisure and other service occupations</v>
      </c>
      <c r="B235" s="302">
        <v>0.13530450614230713</v>
      </c>
      <c r="C235" s="302">
        <v>1.4628898713844905E-2</v>
      </c>
      <c r="D235" s="302">
        <v>1.177205415066198E-2</v>
      </c>
      <c r="E235" s="302">
        <f t="shared" si="112"/>
        <v>0.16170545900681402</v>
      </c>
      <c r="F235" s="303"/>
      <c r="G235" s="302">
        <v>0.12981940935806466</v>
      </c>
      <c r="H235" s="302">
        <v>1.0711847056224388E-2</v>
      </c>
      <c r="I235" s="302">
        <v>5.7431279804950443E-3</v>
      </c>
      <c r="J235" s="302">
        <f t="shared" ref="J235:J238" si="115">SUM(G235:I235)</f>
        <v>0.14627438439478407</v>
      </c>
      <c r="K235" s="303"/>
      <c r="L235" s="302">
        <v>0.19323866713508614</v>
      </c>
      <c r="M235" s="302">
        <v>1.0944510892984448E-2</v>
      </c>
      <c r="N235" s="302">
        <v>7.0418096158394033E-3</v>
      </c>
      <c r="O235" s="302">
        <f t="shared" si="114"/>
        <v>0.21122498764391001</v>
      </c>
    </row>
    <row r="236" spans="1:15" s="236" customFormat="1" x14ac:dyDescent="0.2">
      <c r="A236" s="237" t="str">
        <f>name!E$10</f>
        <v>Sales and customer service occupations</v>
      </c>
      <c r="B236" s="302">
        <v>0.26864662159113645</v>
      </c>
      <c r="C236" s="302">
        <v>9.1150941432332239E-2</v>
      </c>
      <c r="D236" s="302">
        <v>6.6040649955046146E-2</v>
      </c>
      <c r="E236" s="302">
        <f t="shared" si="112"/>
        <v>0.42583821297851482</v>
      </c>
      <c r="F236" s="303"/>
      <c r="G236" s="302">
        <v>0.20245882780029184</v>
      </c>
      <c r="H236" s="302">
        <v>7.0833149175570514E-2</v>
      </c>
      <c r="I236" s="302">
        <v>1.9198606492621121E-2</v>
      </c>
      <c r="J236" s="302">
        <f t="shared" si="115"/>
        <v>0.2924905834684835</v>
      </c>
      <c r="K236" s="303"/>
      <c r="L236" s="302">
        <v>0.20120453573239169</v>
      </c>
      <c r="M236" s="302">
        <v>7.5275309974544014E-2</v>
      </c>
      <c r="N236" s="302">
        <v>1.5513959190817795E-2</v>
      </c>
      <c r="O236" s="302">
        <f t="shared" si="114"/>
        <v>0.29199380489775351</v>
      </c>
    </row>
    <row r="237" spans="1:15" s="236" customFormat="1" x14ac:dyDescent="0.2">
      <c r="A237" s="237" t="str">
        <f>name!E$11</f>
        <v>Process, plant and machine operatives</v>
      </c>
      <c r="B237" s="302">
        <v>2.1539853608473063</v>
      </c>
      <c r="C237" s="302">
        <v>2.9828859913112606E-2</v>
      </c>
      <c r="D237" s="302">
        <v>7.7921889659105306E-2</v>
      </c>
      <c r="E237" s="302">
        <f t="shared" si="112"/>
        <v>2.2617361104195242</v>
      </c>
      <c r="F237" s="303"/>
      <c r="G237" s="302">
        <v>1.4784998327605101</v>
      </c>
      <c r="H237" s="302">
        <v>2.3590280534904307E-2</v>
      </c>
      <c r="I237" s="302">
        <v>3.1225395344551866E-2</v>
      </c>
      <c r="J237" s="302">
        <f t="shared" si="115"/>
        <v>1.5333155086399661</v>
      </c>
      <c r="K237" s="303"/>
      <c r="L237" s="302">
        <v>1.4529126204134259</v>
      </c>
      <c r="M237" s="302">
        <v>4.9152947628678313E-2</v>
      </c>
      <c r="N237" s="302">
        <v>3.3635620451309668E-2</v>
      </c>
      <c r="O237" s="302">
        <f t="shared" si="114"/>
        <v>1.535701188493414</v>
      </c>
    </row>
    <row r="238" spans="1:15" s="236" customFormat="1" x14ac:dyDescent="0.2">
      <c r="A238" s="237" t="str">
        <f>name!E$12</f>
        <v>Elementary occupations</v>
      </c>
      <c r="B238" s="302">
        <v>0.58053365916997635</v>
      </c>
      <c r="C238" s="302">
        <v>0.18734479838878842</v>
      </c>
      <c r="D238" s="302">
        <v>7.0768968404961913E-2</v>
      </c>
      <c r="E238" s="302">
        <f t="shared" si="112"/>
        <v>0.83864742596372666</v>
      </c>
      <c r="F238" s="303"/>
      <c r="G238" s="302">
        <v>0.38281063255215381</v>
      </c>
      <c r="H238" s="302">
        <v>0.13406891153418024</v>
      </c>
      <c r="I238" s="302">
        <v>1.7891229147338508E-2</v>
      </c>
      <c r="J238" s="302">
        <f t="shared" si="115"/>
        <v>0.53477077323367261</v>
      </c>
      <c r="K238" s="303"/>
      <c r="L238" s="302">
        <v>0.24154903188074933</v>
      </c>
      <c r="M238" s="302">
        <v>0.11441190344731669</v>
      </c>
      <c r="N238" s="302">
        <v>1.9185399847223731E-2</v>
      </c>
      <c r="O238" s="302">
        <f t="shared" si="114"/>
        <v>0.37514633517528978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7.2340000000027462</v>
      </c>
      <c r="C240" s="311">
        <f t="shared" ref="C240:E240" si="116">SUM(C230:C238)</f>
        <v>0.64100000001250534</v>
      </c>
      <c r="D240" s="311">
        <f t="shared" si="116"/>
        <v>1.0550000000024859</v>
      </c>
      <c r="E240" s="311">
        <f t="shared" si="116"/>
        <v>8.9300000000177366</v>
      </c>
      <c r="F240" s="311"/>
      <c r="G240" s="311">
        <f t="shared" ref="G240:J240" si="117">SUM(G230:G238)</f>
        <v>5.9879999999950471</v>
      </c>
      <c r="H240" s="311">
        <f t="shared" si="117"/>
        <v>0.52500000001467229</v>
      </c>
      <c r="I240" s="311">
        <f t="shared" si="117"/>
        <v>0.35199999999607462</v>
      </c>
      <c r="J240" s="311">
        <f t="shared" si="117"/>
        <v>6.8650000000057947</v>
      </c>
      <c r="K240" s="311"/>
      <c r="L240" s="311">
        <f t="shared" ref="L240:O240" si="118">SUM(L230:L238)</f>
        <v>5.758000000038443</v>
      </c>
      <c r="M240" s="311">
        <f t="shared" si="118"/>
        <v>0.5410000000015085</v>
      </c>
      <c r="N240" s="311">
        <f t="shared" si="118"/>
        <v>0.39799999999843688</v>
      </c>
      <c r="O240" s="311">
        <f t="shared" si="118"/>
        <v>6.697000000038388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0.1618386576403176</v>
      </c>
      <c r="C247" s="302">
        <v>1.9185235620841779E-3</v>
      </c>
      <c r="D247" s="302">
        <v>2.3523865266038644E-2</v>
      </c>
      <c r="E247" s="302">
        <f>SUM(B247:D247)</f>
        <v>0.18728104646844043</v>
      </c>
      <c r="F247" s="303"/>
      <c r="G247" s="302">
        <v>0.17579796796756972</v>
      </c>
      <c r="H247" s="302">
        <v>1.5589646409141365E-2</v>
      </c>
      <c r="I247" s="302">
        <v>1.7842409400542263E-2</v>
      </c>
      <c r="J247" s="302">
        <f>SUM(G247:I247)</f>
        <v>0.20923002377725336</v>
      </c>
      <c r="K247" s="303"/>
      <c r="L247" s="302">
        <v>0.14967287981884739</v>
      </c>
      <c r="M247" s="302">
        <v>1.3498125677956526E-2</v>
      </c>
      <c r="N247" s="302">
        <v>1.738642733891458E-2</v>
      </c>
      <c r="O247" s="302">
        <f>SUM(L247:N247)</f>
        <v>0.18055743283571848</v>
      </c>
    </row>
    <row r="248" spans="1:15" s="236" customFormat="1" x14ac:dyDescent="0.2">
      <c r="A248" s="237" t="str">
        <f>name!E$5</f>
        <v>Professional occupations</v>
      </c>
      <c r="B248" s="302">
        <v>0.22019153372034372</v>
      </c>
      <c r="C248" s="302">
        <v>1.0299727447556565E-3</v>
      </c>
      <c r="D248" s="302">
        <v>1.1485431912013375E-2</v>
      </c>
      <c r="E248" s="302">
        <f t="shared" ref="E248:E255" si="119">SUM(B248:D248)</f>
        <v>0.23270693837711276</v>
      </c>
      <c r="F248" s="303"/>
      <c r="G248" s="302">
        <v>0.26479668590711514</v>
      </c>
      <c r="H248" s="302">
        <v>9.1421621308624759E-3</v>
      </c>
      <c r="I248" s="302">
        <v>6.0754958459580599E-3</v>
      </c>
      <c r="J248" s="302">
        <f t="shared" ref="J248:J250" si="120">SUM(G248:I248)</f>
        <v>0.2800143438839357</v>
      </c>
      <c r="K248" s="303"/>
      <c r="L248" s="302">
        <v>0.26134801753134423</v>
      </c>
      <c r="M248" s="302">
        <v>6.8831607950273314E-3</v>
      </c>
      <c r="N248" s="302">
        <v>4.4818231266539601E-3</v>
      </c>
      <c r="O248" s="302">
        <f t="shared" ref="O248:O255" si="121">SUM(L248:N248)</f>
        <v>0.27271300145302552</v>
      </c>
    </row>
    <row r="249" spans="1:15" s="236" customFormat="1" x14ac:dyDescent="0.2">
      <c r="A249" s="237" t="str">
        <f>name!E$6</f>
        <v>Associate professional occupations</v>
      </c>
      <c r="B249" s="302">
        <v>0.16456502272292148</v>
      </c>
      <c r="C249" s="302">
        <v>1.7952803055567884E-3</v>
      </c>
      <c r="D249" s="302">
        <v>7.2979974090748136E-3</v>
      </c>
      <c r="E249" s="302">
        <f t="shared" si="119"/>
        <v>0.17365830043755306</v>
      </c>
      <c r="F249" s="303"/>
      <c r="G249" s="302">
        <v>0.18495163172450024</v>
      </c>
      <c r="H249" s="302">
        <v>1.3829164689572434E-2</v>
      </c>
      <c r="I249" s="302">
        <v>4.4532476513689653E-3</v>
      </c>
      <c r="J249" s="302">
        <f t="shared" si="120"/>
        <v>0.20323404406544163</v>
      </c>
      <c r="K249" s="303"/>
      <c r="L249" s="302">
        <v>0.1573883006988355</v>
      </c>
      <c r="M249" s="302">
        <v>9.8539104921744735E-3</v>
      </c>
      <c r="N249" s="302">
        <v>4.1661796478398164E-3</v>
      </c>
      <c r="O249" s="302">
        <f t="shared" si="121"/>
        <v>0.17140839083884979</v>
      </c>
    </row>
    <row r="250" spans="1:15" s="236" customFormat="1" x14ac:dyDescent="0.2">
      <c r="A250" s="237" t="str">
        <f>name!E$7</f>
        <v>Administrative and secretarial occupations</v>
      </c>
      <c r="B250" s="302">
        <v>0.16205735473700675</v>
      </c>
      <c r="C250" s="302">
        <v>9.3752099736923132E-3</v>
      </c>
      <c r="D250" s="302">
        <v>5.4415412314612792E-3</v>
      </c>
      <c r="E250" s="302">
        <f t="shared" si="119"/>
        <v>0.17687410594216035</v>
      </c>
      <c r="F250" s="303"/>
      <c r="G250" s="302">
        <v>0.14811155129475792</v>
      </c>
      <c r="H250" s="302">
        <v>6.4266228253420904E-2</v>
      </c>
      <c r="I250" s="302">
        <v>6.6913164987821129E-3</v>
      </c>
      <c r="J250" s="302">
        <f t="shared" si="120"/>
        <v>0.21906909604696093</v>
      </c>
      <c r="K250" s="303"/>
      <c r="L250" s="302">
        <v>0.11930898282262682</v>
      </c>
      <c r="M250" s="302">
        <v>3.8699581081562198E-2</v>
      </c>
      <c r="N250" s="302">
        <v>5.1990829336465731E-3</v>
      </c>
      <c r="O250" s="302">
        <f t="shared" si="121"/>
        <v>0.16320764683783559</v>
      </c>
    </row>
    <row r="251" spans="1:15" s="236" customFormat="1" x14ac:dyDescent="0.2">
      <c r="A251" s="237" t="str">
        <f>name!E$8</f>
        <v>Skilled trades occupations</v>
      </c>
      <c r="B251" s="302">
        <v>0.48084731955109267</v>
      </c>
      <c r="C251" s="302">
        <v>4.2349191349702305E-3</v>
      </c>
      <c r="D251" s="302">
        <v>2.4007769599708944E-2</v>
      </c>
      <c r="E251" s="302">
        <f t="shared" si="119"/>
        <v>0.50909000828577178</v>
      </c>
      <c r="F251" s="303"/>
      <c r="G251" s="302">
        <v>0.39004939962971663</v>
      </c>
      <c r="H251" s="302">
        <v>1.7164034835853742E-2</v>
      </c>
      <c r="I251" s="302">
        <v>9.7867123163437927E-3</v>
      </c>
      <c r="J251" s="302">
        <f>SUM(G251:I251)</f>
        <v>0.41700014678191416</v>
      </c>
      <c r="K251" s="303"/>
      <c r="L251" s="302">
        <v>0.28702751638125518</v>
      </c>
      <c r="M251" s="302">
        <v>1.73903003437102E-2</v>
      </c>
      <c r="N251" s="302">
        <v>1.1580717001511543E-2</v>
      </c>
      <c r="O251" s="302">
        <f t="shared" si="121"/>
        <v>0.3159985337264769</v>
      </c>
    </row>
    <row r="252" spans="1:15" s="236" customFormat="1" x14ac:dyDescent="0.2">
      <c r="A252" s="237" t="str">
        <f>name!E$9</f>
        <v>Caring, leisure and other service occupations</v>
      </c>
      <c r="B252" s="302">
        <v>3.8334896008540717E-2</v>
      </c>
      <c r="C252" s="302">
        <v>8.3518077341895207E-4</v>
      </c>
      <c r="D252" s="302">
        <v>7.9728956489816922E-4</v>
      </c>
      <c r="E252" s="302">
        <f t="shared" si="119"/>
        <v>3.9967366346857838E-2</v>
      </c>
      <c r="F252" s="303"/>
      <c r="G252" s="302">
        <v>3.9701975705210439E-2</v>
      </c>
      <c r="H252" s="302">
        <v>5.2423552831103422E-3</v>
      </c>
      <c r="I252" s="302">
        <v>5.6702794121712909E-4</v>
      </c>
      <c r="J252" s="302">
        <f t="shared" ref="J252:J255" si="122">SUM(G252:I252)</f>
        <v>4.5511358929537914E-2</v>
      </c>
      <c r="K252" s="303"/>
      <c r="L252" s="302">
        <v>4.6311237576894482E-2</v>
      </c>
      <c r="M252" s="302">
        <v>4.4804688925037441E-3</v>
      </c>
      <c r="N252" s="302">
        <v>7.9242136820833586E-4</v>
      </c>
      <c r="O252" s="302">
        <f t="shared" si="121"/>
        <v>5.1584127837606561E-2</v>
      </c>
    </row>
    <row r="253" spans="1:15" s="236" customFormat="1" x14ac:dyDescent="0.2">
      <c r="A253" s="237" t="str">
        <f>name!E$10</f>
        <v>Sales and customer service occupations</v>
      </c>
      <c r="B253" s="302">
        <v>1.4747433675709949E-2</v>
      </c>
      <c r="C253" s="302">
        <v>1.1722536473538637E-3</v>
      </c>
      <c r="D253" s="302">
        <v>1.5901548041276582E-3</v>
      </c>
      <c r="E253" s="302">
        <f t="shared" si="119"/>
        <v>1.750984212719147E-2</v>
      </c>
      <c r="F253" s="303"/>
      <c r="G253" s="302">
        <v>1.3978779008956868E-2</v>
      </c>
      <c r="H253" s="302">
        <v>7.1902445093145534E-3</v>
      </c>
      <c r="I253" s="302">
        <v>1.1399641144588086E-3</v>
      </c>
      <c r="J253" s="302">
        <f t="shared" si="122"/>
        <v>2.2308987632730228E-2</v>
      </c>
      <c r="K253" s="303"/>
      <c r="L253" s="302">
        <v>1.4882348124019278E-2</v>
      </c>
      <c r="M253" s="302">
        <v>6.9645838264932054E-3</v>
      </c>
      <c r="N253" s="302">
        <v>1.3076847634469458E-3</v>
      </c>
      <c r="O253" s="302">
        <f t="shared" si="121"/>
        <v>2.3154616713959426E-2</v>
      </c>
    </row>
    <row r="254" spans="1:15" s="236" customFormat="1" x14ac:dyDescent="0.2">
      <c r="A254" s="237" t="str">
        <f>name!E$11</f>
        <v>Process, plant and machine operatives</v>
      </c>
      <c r="B254" s="302">
        <v>0.275265885365784</v>
      </c>
      <c r="C254" s="302">
        <v>6.2835515092020148E-3</v>
      </c>
      <c r="D254" s="302">
        <v>1.209824883816954E-2</v>
      </c>
      <c r="E254" s="302">
        <f t="shared" si="119"/>
        <v>0.29364768571315558</v>
      </c>
      <c r="F254" s="303"/>
      <c r="G254" s="302">
        <v>0.21174342372644636</v>
      </c>
      <c r="H254" s="302">
        <v>2.997341161385083E-2</v>
      </c>
      <c r="I254" s="302">
        <v>6.8447118646155552E-3</v>
      </c>
      <c r="J254" s="302">
        <f t="shared" si="122"/>
        <v>0.24856154720491275</v>
      </c>
      <c r="K254" s="303"/>
      <c r="L254" s="302">
        <v>0.21347550542762614</v>
      </c>
      <c r="M254" s="302">
        <v>4.8042098501053745E-2</v>
      </c>
      <c r="N254" s="302">
        <v>7.1197110574236361E-3</v>
      </c>
      <c r="O254" s="302">
        <f t="shared" si="121"/>
        <v>0.26863731498610355</v>
      </c>
    </row>
    <row r="255" spans="1:15" s="236" customFormat="1" x14ac:dyDescent="0.2">
      <c r="A255" s="237" t="str">
        <f>name!E$12</f>
        <v>Elementary occupations</v>
      </c>
      <c r="B255" s="302">
        <v>7.3151896580017819E-2</v>
      </c>
      <c r="C255" s="302">
        <v>3.3551083494101899E-3</v>
      </c>
      <c r="D255" s="302">
        <v>8.7577013747955589E-3</v>
      </c>
      <c r="E255" s="302">
        <f t="shared" si="119"/>
        <v>8.5264706304223573E-2</v>
      </c>
      <c r="F255" s="303"/>
      <c r="G255" s="302">
        <v>5.5868585036022482E-2</v>
      </c>
      <c r="H255" s="302">
        <v>1.7602752278027756E-2</v>
      </c>
      <c r="I255" s="302">
        <v>3.5991143666083813E-3</v>
      </c>
      <c r="J255" s="302">
        <f t="shared" si="122"/>
        <v>7.7070451680658625E-2</v>
      </c>
      <c r="K255" s="303"/>
      <c r="L255" s="302">
        <v>3.6585211628253282E-2</v>
      </c>
      <c r="M255" s="302">
        <v>1.2187770390340894E-2</v>
      </c>
      <c r="N255" s="302">
        <v>3.9659527625866813E-3</v>
      </c>
      <c r="O255" s="302">
        <f t="shared" si="121"/>
        <v>5.2738934781180857E-2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1.5910000000017346</v>
      </c>
      <c r="C257" s="311">
        <f t="shared" ref="C257:E257" si="123">SUM(C247:C255)</f>
        <v>3.0000000000444189E-2</v>
      </c>
      <c r="D257" s="311">
        <f t="shared" si="123"/>
        <v>9.5000000000287993E-2</v>
      </c>
      <c r="E257" s="311">
        <f t="shared" si="123"/>
        <v>1.7160000000024669</v>
      </c>
      <c r="F257" s="311"/>
      <c r="G257" s="311">
        <f t="shared" ref="G257:J257" si="124">SUM(G247:G255)</f>
        <v>1.4850000000002961</v>
      </c>
      <c r="H257" s="311">
        <f t="shared" si="124"/>
        <v>0.18000000000315441</v>
      </c>
      <c r="I257" s="311">
        <f t="shared" si="124"/>
        <v>5.6999999999895079E-2</v>
      </c>
      <c r="J257" s="311">
        <f t="shared" si="124"/>
        <v>1.7220000000033453</v>
      </c>
      <c r="K257" s="311"/>
      <c r="L257" s="311">
        <f t="shared" ref="L257:O257" si="125">SUM(L247:L255)</f>
        <v>1.286000000009702</v>
      </c>
      <c r="M257" s="311">
        <f t="shared" si="125"/>
        <v>0.15800000000082229</v>
      </c>
      <c r="N257" s="311">
        <f t="shared" si="125"/>
        <v>5.6000000000232072E-2</v>
      </c>
      <c r="O257" s="311">
        <f t="shared" si="125"/>
        <v>1.500000000010757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5.0542512937219595</v>
      </c>
      <c r="C264" s="302">
        <v>0.32590736926894376</v>
      </c>
      <c r="D264" s="302">
        <v>0.64949774415983252</v>
      </c>
      <c r="E264" s="302">
        <f>SUM(B264:D264)</f>
        <v>6.0296564071507355</v>
      </c>
      <c r="F264" s="303"/>
      <c r="G264" s="302">
        <v>3.9857661133856683</v>
      </c>
      <c r="H264" s="302">
        <v>0.61615479789619665</v>
      </c>
      <c r="I264" s="302">
        <v>0.5923120067342218</v>
      </c>
      <c r="J264" s="302">
        <f>SUM(G264:I264)</f>
        <v>5.1942329180160867</v>
      </c>
      <c r="K264" s="303"/>
      <c r="L264" s="302">
        <v>3.5950016896966601</v>
      </c>
      <c r="M264" s="302">
        <v>0.64046386091792873</v>
      </c>
      <c r="N264" s="302">
        <v>0.50758296640064249</v>
      </c>
      <c r="O264" s="302">
        <f>SUM(L264:N264)</f>
        <v>4.7430485170152314</v>
      </c>
    </row>
    <row r="265" spans="1:15" s="236" customFormat="1" x14ac:dyDescent="0.2">
      <c r="A265" s="237" t="str">
        <f>name!E$5</f>
        <v>Professional occupations</v>
      </c>
      <c r="B265" s="302">
        <v>5.6956998524057427</v>
      </c>
      <c r="C265" s="302">
        <v>0.21573004397292028</v>
      </c>
      <c r="D265" s="302">
        <v>0.33476013831262069</v>
      </c>
      <c r="E265" s="302">
        <f t="shared" ref="E265:E272" si="126">SUM(B265:D265)</f>
        <v>6.246190034691284</v>
      </c>
      <c r="F265" s="303"/>
      <c r="G265" s="302">
        <v>5.0218960448198917</v>
      </c>
      <c r="H265" s="302">
        <v>0.37415002719479218</v>
      </c>
      <c r="I265" s="302">
        <v>0.24997205538495915</v>
      </c>
      <c r="J265" s="302">
        <f t="shared" ref="J265:J267" si="127">SUM(G265:I265)</f>
        <v>5.6460181273996435</v>
      </c>
      <c r="K265" s="303"/>
      <c r="L265" s="302">
        <v>5.2366764284518679</v>
      </c>
      <c r="M265" s="302">
        <v>0.35508707277889967</v>
      </c>
      <c r="N265" s="302">
        <v>0.15183922940024819</v>
      </c>
      <c r="O265" s="302">
        <f t="shared" ref="O265:O272" si="128">SUM(L265:N265)</f>
        <v>5.7436027306310153</v>
      </c>
    </row>
    <row r="266" spans="1:15" s="236" customFormat="1" x14ac:dyDescent="0.2">
      <c r="A266" s="237" t="str">
        <f>name!E$6</f>
        <v>Associate professional occupations</v>
      </c>
      <c r="B266" s="302">
        <v>5.4303451306656605</v>
      </c>
      <c r="C266" s="302">
        <v>0.23449512225935026</v>
      </c>
      <c r="D266" s="302">
        <v>0.14734561103688645</v>
      </c>
      <c r="E266" s="302">
        <f t="shared" si="126"/>
        <v>5.8121858639618971</v>
      </c>
      <c r="F266" s="303"/>
      <c r="G266" s="302">
        <v>4.4149590030765644</v>
      </c>
      <c r="H266" s="302">
        <v>0.36276567299809392</v>
      </c>
      <c r="I266" s="302">
        <v>0.10782305543480433</v>
      </c>
      <c r="J266" s="302">
        <f t="shared" si="127"/>
        <v>4.8855477315094626</v>
      </c>
      <c r="K266" s="303"/>
      <c r="L266" s="302">
        <v>3.825078661364707</v>
      </c>
      <c r="M266" s="302">
        <v>0.29807547564156939</v>
      </c>
      <c r="N266" s="302">
        <v>8.8613049697817248E-2</v>
      </c>
      <c r="O266" s="302">
        <f t="shared" si="128"/>
        <v>4.2117671867040931</v>
      </c>
    </row>
    <row r="267" spans="1:15" s="236" customFormat="1" x14ac:dyDescent="0.2">
      <c r="A267" s="237" t="str">
        <f>name!E$7</f>
        <v>Administrative and secretarial occupations</v>
      </c>
      <c r="B267" s="302">
        <v>1.9336374044460414</v>
      </c>
      <c r="C267" s="302">
        <v>0.95984485368568118</v>
      </c>
      <c r="D267" s="302">
        <v>0.11332120781933588</v>
      </c>
      <c r="E267" s="302">
        <f t="shared" si="126"/>
        <v>3.0068034659510587</v>
      </c>
      <c r="F267" s="303"/>
      <c r="G267" s="302">
        <v>1.3268901037786027</v>
      </c>
      <c r="H267" s="302">
        <v>1.2871505892312225</v>
      </c>
      <c r="I267" s="302">
        <v>0.10183158781306509</v>
      </c>
      <c r="J267" s="302">
        <f t="shared" si="127"/>
        <v>2.7158722808228903</v>
      </c>
      <c r="K267" s="303"/>
      <c r="L267" s="302">
        <v>0.94814861744149692</v>
      </c>
      <c r="M267" s="302">
        <v>0.96616246004119044</v>
      </c>
      <c r="N267" s="302">
        <v>6.9662644507248725E-2</v>
      </c>
      <c r="O267" s="302">
        <f t="shared" si="128"/>
        <v>1.9839737219899363</v>
      </c>
    </row>
    <row r="268" spans="1:15" s="236" customFormat="1" x14ac:dyDescent="0.2">
      <c r="A268" s="237" t="str">
        <f>name!E$8</f>
        <v>Skilled trades occupations</v>
      </c>
      <c r="B268" s="302">
        <v>10.677115633499314</v>
      </c>
      <c r="C268" s="302">
        <v>0.40109311357833588</v>
      </c>
      <c r="D268" s="302">
        <v>0.71595325995672021</v>
      </c>
      <c r="E268" s="302">
        <f t="shared" si="126"/>
        <v>11.79416200703437</v>
      </c>
      <c r="F268" s="303"/>
      <c r="G268" s="302">
        <v>6.3014816629010744</v>
      </c>
      <c r="H268" s="302">
        <v>0.3584535929840203</v>
      </c>
      <c r="I268" s="302">
        <v>0.41353538027175474</v>
      </c>
      <c r="J268" s="302">
        <f>SUM(G268:I268)</f>
        <v>7.0734706361568493</v>
      </c>
      <c r="K268" s="303"/>
      <c r="L268" s="302">
        <v>4.5952212650529907</v>
      </c>
      <c r="M268" s="302">
        <v>0.37684371892135571</v>
      </c>
      <c r="N268" s="302">
        <v>0.33473506812468207</v>
      </c>
      <c r="O268" s="302">
        <f t="shared" si="128"/>
        <v>5.3068000520990282</v>
      </c>
    </row>
    <row r="269" spans="1:15" s="236" customFormat="1" x14ac:dyDescent="0.2">
      <c r="A269" s="237" t="str">
        <f>name!E$9</f>
        <v>Caring, leisure and other service occupations</v>
      </c>
      <c r="B269" s="302">
        <v>0.52228822418552723</v>
      </c>
      <c r="C269" s="302">
        <v>5.1388214224231711E-2</v>
      </c>
      <c r="D269" s="302">
        <v>5.607158939822407E-2</v>
      </c>
      <c r="E269" s="302">
        <f t="shared" si="126"/>
        <v>0.629748027807983</v>
      </c>
      <c r="F269" s="303"/>
      <c r="G269" s="302">
        <v>0.378139699150493</v>
      </c>
      <c r="H269" s="302">
        <v>6.354409200751801E-2</v>
      </c>
      <c r="I269" s="302">
        <v>6.2814348459544825E-2</v>
      </c>
      <c r="J269" s="302">
        <f t="shared" ref="J269:J272" si="129">SUM(G269:I269)</f>
        <v>0.50449813961755585</v>
      </c>
      <c r="K269" s="303"/>
      <c r="L269" s="302">
        <v>0.47796373830622885</v>
      </c>
      <c r="M269" s="302">
        <v>4.7841803946030048E-2</v>
      </c>
      <c r="N269" s="302">
        <v>8.098440091604503E-2</v>
      </c>
      <c r="O269" s="302">
        <f t="shared" si="128"/>
        <v>0.60678994316830392</v>
      </c>
    </row>
    <row r="270" spans="1:15" s="236" customFormat="1" x14ac:dyDescent="0.2">
      <c r="A270" s="237" t="str">
        <f>name!E$10</f>
        <v>Sales and customer service occupations</v>
      </c>
      <c r="B270" s="302">
        <v>0.52886005702548344</v>
      </c>
      <c r="C270" s="302">
        <v>0.10099988418435453</v>
      </c>
      <c r="D270" s="302">
        <v>6.0593661050284194E-2</v>
      </c>
      <c r="E270" s="302">
        <f t="shared" si="126"/>
        <v>0.6904536022601222</v>
      </c>
      <c r="F270" s="303"/>
      <c r="G270" s="302">
        <v>0.34563049189684142</v>
      </c>
      <c r="H270" s="302">
        <v>0.13964065248615731</v>
      </c>
      <c r="I270" s="302">
        <v>3.9266542811521206E-2</v>
      </c>
      <c r="J270" s="302">
        <f t="shared" si="129"/>
        <v>0.52453768719451999</v>
      </c>
      <c r="K270" s="303"/>
      <c r="L270" s="302">
        <v>0.36401758647253668</v>
      </c>
      <c r="M270" s="302">
        <v>0.15965722173011865</v>
      </c>
      <c r="N270" s="302">
        <v>3.4173159681197988E-2</v>
      </c>
      <c r="O270" s="302">
        <f t="shared" si="128"/>
        <v>0.55784796788385327</v>
      </c>
    </row>
    <row r="271" spans="1:15" s="236" customFormat="1" x14ac:dyDescent="0.2">
      <c r="A271" s="237" t="str">
        <f>name!E$11</f>
        <v>Process, plant and machine operatives</v>
      </c>
      <c r="B271" s="302">
        <v>2.909502110540183</v>
      </c>
      <c r="C271" s="302">
        <v>0.20683002967996408</v>
      </c>
      <c r="D271" s="302">
        <v>7.9243385557038179E-2</v>
      </c>
      <c r="E271" s="302">
        <f t="shared" si="126"/>
        <v>3.1955755257771852</v>
      </c>
      <c r="F271" s="303"/>
      <c r="G271" s="302">
        <v>1.59011985136654</v>
      </c>
      <c r="H271" s="302">
        <v>0.21761164022614207</v>
      </c>
      <c r="I271" s="302">
        <v>5.2590689748594842E-2</v>
      </c>
      <c r="J271" s="302">
        <f t="shared" si="129"/>
        <v>1.8603221813412769</v>
      </c>
      <c r="K271" s="303"/>
      <c r="L271" s="302">
        <v>1.3271078531650367</v>
      </c>
      <c r="M271" s="302">
        <v>0.2195982531597083</v>
      </c>
      <c r="N271" s="302">
        <v>4.6579678913870465E-2</v>
      </c>
      <c r="O271" s="302">
        <f t="shared" si="128"/>
        <v>1.5932857852386153</v>
      </c>
    </row>
    <row r="272" spans="1:15" s="236" customFormat="1" x14ac:dyDescent="0.2">
      <c r="A272" s="237" t="str">
        <f>name!E$12</f>
        <v>Elementary occupations</v>
      </c>
      <c r="B272" s="302">
        <v>1.2033002934405477</v>
      </c>
      <c r="C272" s="302">
        <v>0.2937113691735237</v>
      </c>
      <c r="D272" s="302">
        <v>5.0213402721833209E-2</v>
      </c>
      <c r="E272" s="302">
        <f t="shared" si="126"/>
        <v>1.5472250653359045</v>
      </c>
      <c r="F272" s="303"/>
      <c r="G272" s="302">
        <v>0.64911702956259854</v>
      </c>
      <c r="H272" s="302">
        <v>0.32252893502782592</v>
      </c>
      <c r="I272" s="302">
        <v>3.1854333337434752E-2</v>
      </c>
      <c r="J272" s="302">
        <f t="shared" si="129"/>
        <v>1.0035002979278593</v>
      </c>
      <c r="K272" s="303"/>
      <c r="L272" s="302">
        <v>0.40678416009711488</v>
      </c>
      <c r="M272" s="302">
        <v>0.22427013287964193</v>
      </c>
      <c r="N272" s="302">
        <v>2.18298023603412E-2</v>
      </c>
      <c r="O272" s="302">
        <f t="shared" si="128"/>
        <v>0.65288409533709801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33.954999999930465</v>
      </c>
      <c r="C274" s="311">
        <f t="shared" ref="C274:E274" si="130">SUM(C264:C272)</f>
        <v>2.7900000000273053</v>
      </c>
      <c r="D274" s="311">
        <f t="shared" si="130"/>
        <v>2.2070000000127754</v>
      </c>
      <c r="E274" s="311">
        <f t="shared" si="130"/>
        <v>38.951999999970539</v>
      </c>
      <c r="F274" s="311"/>
      <c r="G274" s="311">
        <f t="shared" ref="G274:J274" si="131">SUM(G264:G272)</f>
        <v>24.013999999938274</v>
      </c>
      <c r="H274" s="311">
        <f t="shared" si="131"/>
        <v>3.7420000000519691</v>
      </c>
      <c r="I274" s="311">
        <f t="shared" si="131"/>
        <v>1.651999999995901</v>
      </c>
      <c r="J274" s="311">
        <f t="shared" si="131"/>
        <v>29.407999999986146</v>
      </c>
      <c r="K274" s="311"/>
      <c r="L274" s="311">
        <f t="shared" ref="L274:O274" si="132">SUM(L264:L272)</f>
        <v>20.776000000048636</v>
      </c>
      <c r="M274" s="311">
        <f t="shared" si="132"/>
        <v>3.2880000000164431</v>
      </c>
      <c r="N274" s="311">
        <f t="shared" si="132"/>
        <v>1.3360000000020933</v>
      </c>
      <c r="O274" s="311">
        <f t="shared" si="132"/>
        <v>25.400000000067177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3.7204720670169533</v>
      </c>
      <c r="C281" s="302">
        <v>0.16876953702405129</v>
      </c>
      <c r="D281" s="302">
        <v>0.3389154123483869</v>
      </c>
      <c r="E281" s="302">
        <f>SUM(B281:D281)</f>
        <v>4.2281570163893916</v>
      </c>
      <c r="F281" s="303"/>
      <c r="G281" s="302">
        <v>5.235845135078006</v>
      </c>
      <c r="H281" s="302">
        <v>0.3177594705247892</v>
      </c>
      <c r="I281" s="302">
        <v>0.43587608566892033</v>
      </c>
      <c r="J281" s="302">
        <f>SUM(G281:I281)</f>
        <v>5.9894806912717158</v>
      </c>
      <c r="K281" s="303"/>
      <c r="L281" s="302">
        <v>2.9254202861013456</v>
      </c>
      <c r="M281" s="302">
        <v>0.1838114586124717</v>
      </c>
      <c r="N281" s="302">
        <v>0.27695805833810566</v>
      </c>
      <c r="O281" s="302">
        <f>SUM(L281:N281)</f>
        <v>3.3861898030519226</v>
      </c>
    </row>
    <row r="282" spans="1:15" s="236" customFormat="1" x14ac:dyDescent="0.2">
      <c r="A282" s="237" t="str">
        <f>name!E$5</f>
        <v>Professional occupations</v>
      </c>
      <c r="B282" s="302">
        <v>6.6771434997044157</v>
      </c>
      <c r="C282" s="302">
        <v>0.14823247248044738</v>
      </c>
      <c r="D282" s="302">
        <v>0.30749416967096982</v>
      </c>
      <c r="E282" s="302">
        <f t="shared" ref="E282:E289" si="133">SUM(B282:D282)</f>
        <v>7.1328701418558333</v>
      </c>
      <c r="F282" s="303"/>
      <c r="G282" s="302">
        <v>10.637659929031415</v>
      </c>
      <c r="H282" s="302">
        <v>0.29439027847620364</v>
      </c>
      <c r="I282" s="302">
        <v>0.398594591530604</v>
      </c>
      <c r="J282" s="302">
        <f t="shared" ref="J282:J284" si="134">SUM(G282:I282)</f>
        <v>11.330644799038222</v>
      </c>
      <c r="K282" s="303"/>
      <c r="L282" s="302">
        <v>6.7347918535810427</v>
      </c>
      <c r="M282" s="302">
        <v>0.16400146063248433</v>
      </c>
      <c r="N282" s="302">
        <v>0.19325948973494814</v>
      </c>
      <c r="O282" s="302">
        <f t="shared" ref="O282:O289" si="135">SUM(L282:N282)</f>
        <v>7.0920528039484747</v>
      </c>
    </row>
    <row r="283" spans="1:15" s="236" customFormat="1" x14ac:dyDescent="0.2">
      <c r="A283" s="237" t="str">
        <f>name!E$6</f>
        <v>Associate professional occupations</v>
      </c>
      <c r="B283" s="302">
        <v>3.7712417799434252</v>
      </c>
      <c r="C283" s="302">
        <v>0.19215952759152591</v>
      </c>
      <c r="D283" s="302">
        <v>0.31580678302661641</v>
      </c>
      <c r="E283" s="302">
        <f t="shared" si="133"/>
        <v>4.2792080905615677</v>
      </c>
      <c r="F283" s="303"/>
      <c r="G283" s="302">
        <v>5.5505284968460185</v>
      </c>
      <c r="H283" s="302">
        <v>0.33947267669406594</v>
      </c>
      <c r="I283" s="302">
        <v>0.34521774238382574</v>
      </c>
      <c r="J283" s="302">
        <f t="shared" si="134"/>
        <v>6.2352189159239098</v>
      </c>
      <c r="K283" s="303"/>
      <c r="L283" s="302">
        <v>2.9385141714720016</v>
      </c>
      <c r="M283" s="302">
        <v>0.1766089385837534</v>
      </c>
      <c r="N283" s="302">
        <v>0.20479453114026505</v>
      </c>
      <c r="O283" s="302">
        <f t="shared" si="135"/>
        <v>3.3199176411960201</v>
      </c>
    </row>
    <row r="284" spans="1:15" s="236" customFormat="1" x14ac:dyDescent="0.2">
      <c r="A284" s="237" t="str">
        <f>name!E$7</f>
        <v>Administrative and secretarial occupations</v>
      </c>
      <c r="B284" s="302">
        <v>1.4269402316964233</v>
      </c>
      <c r="C284" s="302">
        <v>0.42395546732226613</v>
      </c>
      <c r="D284" s="302">
        <v>5.9161055423449141E-2</v>
      </c>
      <c r="E284" s="302">
        <f t="shared" si="133"/>
        <v>1.9100567544421385</v>
      </c>
      <c r="F284" s="303"/>
      <c r="G284" s="302">
        <v>1.7505310227906372</v>
      </c>
      <c r="H284" s="302">
        <v>0.64887302285648696</v>
      </c>
      <c r="I284" s="302">
        <v>6.4160448191956723E-2</v>
      </c>
      <c r="J284" s="302">
        <f t="shared" si="134"/>
        <v>2.4635644938390806</v>
      </c>
      <c r="K284" s="303"/>
      <c r="L284" s="302">
        <v>0.75424532478641482</v>
      </c>
      <c r="M284" s="302">
        <v>0.25639849535095971</v>
      </c>
      <c r="N284" s="302">
        <v>4.0218559923596166E-2</v>
      </c>
      <c r="O284" s="302">
        <f t="shared" si="135"/>
        <v>1.0508623800609707</v>
      </c>
    </row>
    <row r="285" spans="1:15" s="236" customFormat="1" x14ac:dyDescent="0.2">
      <c r="A285" s="237" t="str">
        <f>name!E$8</f>
        <v>Skilled trades occupations</v>
      </c>
      <c r="B285" s="302">
        <v>2.5957763615607332</v>
      </c>
      <c r="C285" s="302">
        <v>0.16940809003846155</v>
      </c>
      <c r="D285" s="302">
        <v>0.26298805347921794</v>
      </c>
      <c r="E285" s="302">
        <f t="shared" si="133"/>
        <v>3.0281725050784125</v>
      </c>
      <c r="F285" s="303"/>
      <c r="G285" s="302">
        <v>2.712916064946997</v>
      </c>
      <c r="H285" s="302">
        <v>0.16050742625075359</v>
      </c>
      <c r="I285" s="302">
        <v>0.22587340008372009</v>
      </c>
      <c r="J285" s="302">
        <f>SUM(G285:I285)</f>
        <v>3.0992968912814707</v>
      </c>
      <c r="K285" s="303"/>
      <c r="L285" s="302">
        <v>1.2317625148435147</v>
      </c>
      <c r="M285" s="302">
        <v>0.11319622931725665</v>
      </c>
      <c r="N285" s="302">
        <v>0.15445800715407063</v>
      </c>
      <c r="O285" s="302">
        <f t="shared" si="135"/>
        <v>1.499416751314842</v>
      </c>
    </row>
    <row r="286" spans="1:15" s="236" customFormat="1" x14ac:dyDescent="0.2">
      <c r="A286" s="237" t="str">
        <f>name!E$9</f>
        <v>Caring, leisure and other service occupations</v>
      </c>
      <c r="B286" s="302">
        <v>0.1672690299374478</v>
      </c>
      <c r="C286" s="302">
        <v>7.5525933439362758E-2</v>
      </c>
      <c r="D286" s="302">
        <v>1.4277849122072604E-2</v>
      </c>
      <c r="E286" s="302">
        <f t="shared" si="133"/>
        <v>0.25707281249888314</v>
      </c>
      <c r="F286" s="303"/>
      <c r="G286" s="302">
        <v>0.19383965287926028</v>
      </c>
      <c r="H286" s="302">
        <v>0.11164923055801713</v>
      </c>
      <c r="I286" s="302">
        <v>1.9225198519412765E-2</v>
      </c>
      <c r="J286" s="302">
        <f t="shared" ref="J286:J289" si="136">SUM(G286:I286)</f>
        <v>0.32471408195669021</v>
      </c>
      <c r="K286" s="303"/>
      <c r="L286" s="302">
        <v>0.10946706309889724</v>
      </c>
      <c r="M286" s="302">
        <v>4.5678902948120284E-2</v>
      </c>
      <c r="N286" s="302">
        <v>1.2989576052304686E-2</v>
      </c>
      <c r="O286" s="302">
        <f t="shared" si="135"/>
        <v>0.16813554209932222</v>
      </c>
    </row>
    <row r="287" spans="1:15" s="236" customFormat="1" x14ac:dyDescent="0.2">
      <c r="A287" s="237" t="str">
        <f>name!E$10</f>
        <v>Sales and customer service occupations</v>
      </c>
      <c r="B287" s="302">
        <v>0.49877326365882019</v>
      </c>
      <c r="C287" s="302">
        <v>0.19853564098064844</v>
      </c>
      <c r="D287" s="302">
        <v>5.3530405195106323E-2</v>
      </c>
      <c r="E287" s="302">
        <f t="shared" si="133"/>
        <v>0.75083930983457492</v>
      </c>
      <c r="F287" s="303"/>
      <c r="G287" s="302">
        <v>0.59536547269038642</v>
      </c>
      <c r="H287" s="302">
        <v>0.30280633372046095</v>
      </c>
      <c r="I287" s="302">
        <v>4.5714693067269711E-2</v>
      </c>
      <c r="J287" s="302">
        <f t="shared" si="136"/>
        <v>0.94388649947811709</v>
      </c>
      <c r="K287" s="303"/>
      <c r="L287" s="302">
        <v>0.32924780348675714</v>
      </c>
      <c r="M287" s="302">
        <v>0.25517041359369574</v>
      </c>
      <c r="N287" s="302">
        <v>2.8336952612746505E-2</v>
      </c>
      <c r="O287" s="302">
        <f t="shared" si="135"/>
        <v>0.61275516969319932</v>
      </c>
    </row>
    <row r="288" spans="1:15" s="236" customFormat="1" x14ac:dyDescent="0.2">
      <c r="A288" s="237" t="str">
        <f>name!E$11</f>
        <v>Process, plant and machine operatives</v>
      </c>
      <c r="B288" s="302">
        <v>0.94002361323475225</v>
      </c>
      <c r="C288" s="302">
        <v>0.28872256996514023</v>
      </c>
      <c r="D288" s="302">
        <v>9.4556616631227969E-2</v>
      </c>
      <c r="E288" s="302">
        <f t="shared" si="133"/>
        <v>1.3233027998311204</v>
      </c>
      <c r="F288" s="303"/>
      <c r="G288" s="302">
        <v>0.86657559441700394</v>
      </c>
      <c r="H288" s="302">
        <v>0.35329060678441049</v>
      </c>
      <c r="I288" s="302">
        <v>0.11027139276864545</v>
      </c>
      <c r="J288" s="302">
        <f t="shared" si="136"/>
        <v>1.3301375939700597</v>
      </c>
      <c r="K288" s="303"/>
      <c r="L288" s="302">
        <v>0.44105099919270724</v>
      </c>
      <c r="M288" s="302">
        <v>0.24280775773259342</v>
      </c>
      <c r="N288" s="302">
        <v>6.6355083999395242E-2</v>
      </c>
      <c r="O288" s="302">
        <f t="shared" si="135"/>
        <v>0.7502138409246959</v>
      </c>
    </row>
    <row r="289" spans="1:15" s="236" customFormat="1" x14ac:dyDescent="0.2">
      <c r="A289" s="237" t="str">
        <f>name!E$12</f>
        <v>Elementary occupations</v>
      </c>
      <c r="B289" s="302">
        <v>0.46436015312589995</v>
      </c>
      <c r="C289" s="302">
        <v>0.11869076117085058</v>
      </c>
      <c r="D289" s="302">
        <v>6.5269655114206585E-2</v>
      </c>
      <c r="E289" s="302">
        <f t="shared" si="133"/>
        <v>0.64832056941095706</v>
      </c>
      <c r="F289" s="303"/>
      <c r="G289" s="302">
        <v>0.43073863119089673</v>
      </c>
      <c r="H289" s="302">
        <v>0.14725095416318895</v>
      </c>
      <c r="I289" s="302">
        <v>5.5066447790865246E-2</v>
      </c>
      <c r="J289" s="302">
        <f t="shared" si="136"/>
        <v>0.63305603314495096</v>
      </c>
      <c r="K289" s="303"/>
      <c r="L289" s="302">
        <v>0.16949998345573869</v>
      </c>
      <c r="M289" s="302">
        <v>5.3326343228287713E-2</v>
      </c>
      <c r="N289" s="302">
        <v>3.3629741055340563E-2</v>
      </c>
      <c r="O289" s="302">
        <f t="shared" si="135"/>
        <v>0.25645606773936697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20.261999999878871</v>
      </c>
      <c r="C291" s="311">
        <f t="shared" ref="C291:E291" si="137">SUM(C281:C289)</f>
        <v>1.7840000000127543</v>
      </c>
      <c r="D291" s="311">
        <f t="shared" si="137"/>
        <v>1.5120000000112539</v>
      </c>
      <c r="E291" s="311">
        <f t="shared" si="137"/>
        <v>23.557999999902876</v>
      </c>
      <c r="F291" s="311"/>
      <c r="G291" s="311">
        <f t="shared" ref="G291:J291" si="138">SUM(G281:G289)</f>
        <v>27.973999999870614</v>
      </c>
      <c r="H291" s="311">
        <f t="shared" si="138"/>
        <v>2.676000000028377</v>
      </c>
      <c r="I291" s="311">
        <f t="shared" si="138"/>
        <v>1.7000000000052198</v>
      </c>
      <c r="J291" s="311">
        <f t="shared" si="138"/>
        <v>32.34999999990422</v>
      </c>
      <c r="K291" s="311"/>
      <c r="L291" s="311">
        <f t="shared" ref="L291:O291" si="139">SUM(L281:L289)</f>
        <v>15.634000000018421</v>
      </c>
      <c r="M291" s="311">
        <f t="shared" si="139"/>
        <v>1.4909999999996228</v>
      </c>
      <c r="N291" s="311">
        <f t="shared" si="139"/>
        <v>1.0110000000107726</v>
      </c>
      <c r="O291" s="311">
        <f t="shared" si="139"/>
        <v>18.136000000028815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2.031876037336215</v>
      </c>
      <c r="C298" s="302">
        <v>0.11398860010076399</v>
      </c>
      <c r="D298" s="302">
        <v>0.18255169051324671</v>
      </c>
      <c r="E298" s="302">
        <f>SUM(B298:D298)</f>
        <v>2.3284163279502259</v>
      </c>
      <c r="F298" s="303"/>
      <c r="G298" s="302">
        <v>2.2084698840324601</v>
      </c>
      <c r="H298" s="302">
        <v>0.16230714101096702</v>
      </c>
      <c r="I298" s="302">
        <v>0.29539287860487529</v>
      </c>
      <c r="J298" s="302">
        <f>SUM(G298:I298)</f>
        <v>2.6661699036483024</v>
      </c>
      <c r="K298" s="303"/>
      <c r="L298" s="302">
        <v>1.7272466544265066</v>
      </c>
      <c r="M298" s="302">
        <v>0.16790212187446465</v>
      </c>
      <c r="N298" s="302">
        <v>0.29556879562871419</v>
      </c>
      <c r="O298" s="302">
        <f>SUM(L298:N298)</f>
        <v>2.1907175719296856</v>
      </c>
    </row>
    <row r="299" spans="1:15" s="236" customFormat="1" x14ac:dyDescent="0.2">
      <c r="A299" s="237" t="str">
        <f>name!E$5</f>
        <v>Professional occupations</v>
      </c>
      <c r="B299" s="302">
        <v>2.412360467512348</v>
      </c>
      <c r="C299" s="302">
        <v>9.2814360807828955E-2</v>
      </c>
      <c r="D299" s="302">
        <v>7.5250504973787491E-2</v>
      </c>
      <c r="E299" s="302">
        <f t="shared" ref="E299:E306" si="140">SUM(B299:D299)</f>
        <v>2.5804253332939648</v>
      </c>
      <c r="F299" s="303"/>
      <c r="G299" s="302">
        <v>2.9391532402369753</v>
      </c>
      <c r="H299" s="302">
        <v>0.13241954061999495</v>
      </c>
      <c r="I299" s="302">
        <v>0.10072611243062221</v>
      </c>
      <c r="J299" s="302">
        <f t="shared" ref="J299:J301" si="141">SUM(G299:I299)</f>
        <v>3.1722988932875924</v>
      </c>
      <c r="K299" s="303"/>
      <c r="L299" s="302">
        <v>2.6120294519804257</v>
      </c>
      <c r="M299" s="302">
        <v>0.13977764780732849</v>
      </c>
      <c r="N299" s="302">
        <v>8.4296434571375076E-2</v>
      </c>
      <c r="O299" s="302">
        <f t="shared" ref="O299:O306" si="142">SUM(L299:N299)</f>
        <v>2.8361035343591294</v>
      </c>
    </row>
    <row r="300" spans="1:15" s="236" customFormat="1" x14ac:dyDescent="0.2">
      <c r="A300" s="237" t="str">
        <f>name!E$6</f>
        <v>Associate professional occupations</v>
      </c>
      <c r="B300" s="302">
        <v>1.7875613023864534</v>
      </c>
      <c r="C300" s="302">
        <v>0.10862289548173308</v>
      </c>
      <c r="D300" s="302">
        <v>6.0752897539485429E-2</v>
      </c>
      <c r="E300" s="302">
        <f t="shared" si="140"/>
        <v>1.9569370954076719</v>
      </c>
      <c r="F300" s="303"/>
      <c r="G300" s="302">
        <v>1.9896585881901205</v>
      </c>
      <c r="H300" s="302">
        <v>0.12833068226957778</v>
      </c>
      <c r="I300" s="302">
        <v>9.3020979582585969E-2</v>
      </c>
      <c r="J300" s="302">
        <f t="shared" si="141"/>
        <v>2.2110102500422841</v>
      </c>
      <c r="K300" s="303"/>
      <c r="L300" s="302">
        <v>1.4917360036342813</v>
      </c>
      <c r="M300" s="302">
        <v>0.1184715830463644</v>
      </c>
      <c r="N300" s="302">
        <v>9.0143794415021752E-2</v>
      </c>
      <c r="O300" s="302">
        <f t="shared" si="142"/>
        <v>1.7003513810956676</v>
      </c>
    </row>
    <row r="301" spans="1:15" s="236" customFormat="1" x14ac:dyDescent="0.2">
      <c r="A301" s="237" t="str">
        <f>name!E$7</f>
        <v>Administrative and secretarial occupations</v>
      </c>
      <c r="B301" s="302">
        <v>0.90182473130363494</v>
      </c>
      <c r="C301" s="302">
        <v>0.27903403723803222</v>
      </c>
      <c r="D301" s="302">
        <v>4.442928985530141E-2</v>
      </c>
      <c r="E301" s="302">
        <f t="shared" si="140"/>
        <v>1.2252880583969685</v>
      </c>
      <c r="F301" s="303"/>
      <c r="G301" s="302">
        <v>0.82229358259262519</v>
      </c>
      <c r="H301" s="302">
        <v>0.27196817609050239</v>
      </c>
      <c r="I301" s="302">
        <v>8.3200285891936607E-2</v>
      </c>
      <c r="J301" s="302">
        <f t="shared" si="141"/>
        <v>1.1774620445750641</v>
      </c>
      <c r="K301" s="303"/>
      <c r="L301" s="302">
        <v>0.55605757009619272</v>
      </c>
      <c r="M301" s="302">
        <v>0.20125141628930282</v>
      </c>
      <c r="N301" s="302">
        <v>6.1843771375074796E-2</v>
      </c>
      <c r="O301" s="302">
        <f t="shared" si="142"/>
        <v>0.81915275776057039</v>
      </c>
    </row>
    <row r="302" spans="1:15" s="236" customFormat="1" x14ac:dyDescent="0.2">
      <c r="A302" s="237" t="str">
        <f>name!E$8</f>
        <v>Skilled trades occupations</v>
      </c>
      <c r="B302" s="302">
        <v>1.9927361668219825</v>
      </c>
      <c r="C302" s="302">
        <v>9.6744619837979287E-2</v>
      </c>
      <c r="D302" s="302">
        <v>0.14186490106866803</v>
      </c>
      <c r="E302" s="302">
        <f t="shared" si="140"/>
        <v>2.2313456877286297</v>
      </c>
      <c r="F302" s="303"/>
      <c r="G302" s="302">
        <v>1.5962823464047711</v>
      </c>
      <c r="H302" s="302">
        <v>6.176444974259631E-2</v>
      </c>
      <c r="I302" s="302">
        <v>8.6196359777929193E-2</v>
      </c>
      <c r="J302" s="302">
        <f>SUM(G302:I302)</f>
        <v>1.7442431559252964</v>
      </c>
      <c r="K302" s="303"/>
      <c r="L302" s="302">
        <v>1.0669537738685235</v>
      </c>
      <c r="M302" s="302">
        <v>6.0429184236848225E-2</v>
      </c>
      <c r="N302" s="302">
        <v>0.11302753230969387</v>
      </c>
      <c r="O302" s="302">
        <f t="shared" si="142"/>
        <v>1.2404104904150657</v>
      </c>
    </row>
    <row r="303" spans="1:15" s="236" customFormat="1" x14ac:dyDescent="0.2">
      <c r="A303" s="237" t="str">
        <f>name!E$9</f>
        <v>Caring, leisure and other service occupations</v>
      </c>
      <c r="B303" s="302">
        <v>0.32674789986381403</v>
      </c>
      <c r="C303" s="302">
        <v>7.0605529246419538E-2</v>
      </c>
      <c r="D303" s="302">
        <v>2.8372389543864916E-2</v>
      </c>
      <c r="E303" s="302">
        <f t="shared" si="140"/>
        <v>0.42572581865409848</v>
      </c>
      <c r="F303" s="303"/>
      <c r="G303" s="302">
        <v>0.2666154472623033</v>
      </c>
      <c r="H303" s="302">
        <v>5.9495256143186112E-2</v>
      </c>
      <c r="I303" s="302">
        <v>6.862715571293071E-2</v>
      </c>
      <c r="J303" s="302">
        <f t="shared" ref="J303:J306" si="143">SUM(G303:I303)</f>
        <v>0.39473785911842013</v>
      </c>
      <c r="K303" s="303"/>
      <c r="L303" s="302">
        <v>0.22683645908409927</v>
      </c>
      <c r="M303" s="302">
        <v>4.8381307086248444E-2</v>
      </c>
      <c r="N303" s="302">
        <v>8.1409554393404721E-2</v>
      </c>
      <c r="O303" s="302">
        <f t="shared" si="142"/>
        <v>0.35662732056375246</v>
      </c>
    </row>
    <row r="304" spans="1:15" s="236" customFormat="1" x14ac:dyDescent="0.2">
      <c r="A304" s="237" t="str">
        <f>name!E$10</f>
        <v>Sales and customer service occupations</v>
      </c>
      <c r="B304" s="302">
        <v>0.29957361913090974</v>
      </c>
      <c r="C304" s="302">
        <v>0.14361675249009301</v>
      </c>
      <c r="D304" s="302">
        <v>1.9109607485425513E-2</v>
      </c>
      <c r="E304" s="302">
        <f t="shared" si="140"/>
        <v>0.46229997910642823</v>
      </c>
      <c r="F304" s="303"/>
      <c r="G304" s="302">
        <v>0.27697010410263229</v>
      </c>
      <c r="H304" s="302">
        <v>0.1286059664188573</v>
      </c>
      <c r="I304" s="302">
        <v>2.6600995241978224E-2</v>
      </c>
      <c r="J304" s="302">
        <f t="shared" si="143"/>
        <v>0.43217706576346782</v>
      </c>
      <c r="K304" s="303"/>
      <c r="L304" s="302">
        <v>0.23729161727644357</v>
      </c>
      <c r="M304" s="302">
        <v>0.13891368757321551</v>
      </c>
      <c r="N304" s="302">
        <v>2.6906038576971106E-2</v>
      </c>
      <c r="O304" s="302">
        <f t="shared" si="142"/>
        <v>0.40311134342663019</v>
      </c>
    </row>
    <row r="305" spans="1:15" s="236" customFormat="1" x14ac:dyDescent="0.2">
      <c r="A305" s="237" t="str">
        <f>name!E$11</f>
        <v>Process, plant and machine operatives</v>
      </c>
      <c r="B305" s="302">
        <v>1.0124337815055982</v>
      </c>
      <c r="C305" s="302">
        <v>7.4046527465807352E-2</v>
      </c>
      <c r="D305" s="302">
        <v>5.5392641451183194E-2</v>
      </c>
      <c r="E305" s="302">
        <f t="shared" si="140"/>
        <v>1.1418729504225886</v>
      </c>
      <c r="F305" s="303"/>
      <c r="G305" s="302">
        <v>0.73245674323871046</v>
      </c>
      <c r="H305" s="302">
        <v>5.6898819226420545E-2</v>
      </c>
      <c r="I305" s="302">
        <v>8.6973659906816755E-2</v>
      </c>
      <c r="J305" s="302">
        <f t="shared" si="143"/>
        <v>0.87632922237194777</v>
      </c>
      <c r="K305" s="303"/>
      <c r="L305" s="302">
        <v>0.51754624734484866</v>
      </c>
      <c r="M305" s="302">
        <v>6.7275345711895029E-2</v>
      </c>
      <c r="N305" s="302">
        <v>7.3245612002874508E-2</v>
      </c>
      <c r="O305" s="302">
        <f t="shared" si="142"/>
        <v>0.65806720505961824</v>
      </c>
    </row>
    <row r="306" spans="1:15" s="236" customFormat="1" x14ac:dyDescent="0.2">
      <c r="A306" s="237" t="str">
        <f>name!E$12</f>
        <v>Elementary occupations</v>
      </c>
      <c r="B306" s="302">
        <v>0.49388599409529432</v>
      </c>
      <c r="C306" s="302">
        <v>4.9526677335350634E-2</v>
      </c>
      <c r="D306" s="302">
        <v>2.2276077571300491E-2</v>
      </c>
      <c r="E306" s="302">
        <f t="shared" si="140"/>
        <v>0.56568874900194543</v>
      </c>
      <c r="F306" s="303"/>
      <c r="G306" s="302">
        <v>0.36010006390312677</v>
      </c>
      <c r="H306" s="302">
        <v>4.1209968483975339E-2</v>
      </c>
      <c r="I306" s="302">
        <v>2.2261572842393797E-2</v>
      </c>
      <c r="J306" s="302">
        <f t="shared" si="143"/>
        <v>0.42357160522949588</v>
      </c>
      <c r="K306" s="303"/>
      <c r="L306" s="302">
        <v>0.19230222232583385</v>
      </c>
      <c r="M306" s="302">
        <v>2.459770637122672E-2</v>
      </c>
      <c r="N306" s="302">
        <v>2.0558466724523675E-2</v>
      </c>
      <c r="O306" s="302">
        <f t="shared" si="142"/>
        <v>0.23745839542158426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11.25899999995625</v>
      </c>
      <c r="C308" s="311">
        <f t="shared" ref="C308:E308" si="144">SUM(C298:C306)</f>
        <v>1.029000000004008</v>
      </c>
      <c r="D308" s="311">
        <f t="shared" si="144"/>
        <v>0.63000000000226319</v>
      </c>
      <c r="E308" s="311">
        <f t="shared" si="144"/>
        <v>12.91799999996252</v>
      </c>
      <c r="F308" s="311"/>
      <c r="G308" s="311">
        <f t="shared" ref="G308:J308" si="145">SUM(G298:G306)</f>
        <v>11.191999999963727</v>
      </c>
      <c r="H308" s="311">
        <f t="shared" si="145"/>
        <v>1.0430000000060777</v>
      </c>
      <c r="I308" s="311">
        <f t="shared" si="145"/>
        <v>0.86299999999206867</v>
      </c>
      <c r="J308" s="311">
        <f t="shared" si="145"/>
        <v>13.097999999961871</v>
      </c>
      <c r="K308" s="311"/>
      <c r="L308" s="311">
        <f t="shared" ref="L308:O308" si="146">SUM(L298:L306)</f>
        <v>8.6280000000371544</v>
      </c>
      <c r="M308" s="311">
        <f t="shared" si="146"/>
        <v>0.96699999999689423</v>
      </c>
      <c r="N308" s="311">
        <f t="shared" si="146"/>
        <v>0.84699999999765363</v>
      </c>
      <c r="O308" s="311">
        <f t="shared" si="146"/>
        <v>10.442000000031703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3.4865981991818717</v>
      </c>
      <c r="C315" s="302">
        <v>0.19248549439565649</v>
      </c>
      <c r="D315" s="302">
        <v>0.51563006224418517</v>
      </c>
      <c r="E315" s="302">
        <f>SUM(B315:D315)</f>
        <v>4.1947137558217129</v>
      </c>
      <c r="F315" s="303"/>
      <c r="G315" s="302">
        <v>3.7633277180714271</v>
      </c>
      <c r="H315" s="302">
        <v>0.3271306919870095</v>
      </c>
      <c r="I315" s="302">
        <v>0.51284480596314774</v>
      </c>
      <c r="J315" s="302">
        <f>SUM(G315:I315)</f>
        <v>4.603303216021585</v>
      </c>
      <c r="K315" s="303"/>
      <c r="L315" s="302">
        <v>3.7388974053798321</v>
      </c>
      <c r="M315" s="302">
        <v>0.35830278629944912</v>
      </c>
      <c r="N315" s="302">
        <v>0.53166290883130629</v>
      </c>
      <c r="O315" s="302">
        <f>SUM(L315:N315)</f>
        <v>4.6288631005105874</v>
      </c>
    </row>
    <row r="316" spans="1:15" s="236" customFormat="1" x14ac:dyDescent="0.2">
      <c r="A316" s="237" t="str">
        <f>name!E$5</f>
        <v>Professional occupations</v>
      </c>
      <c r="B316" s="302">
        <v>4.4755070771622032</v>
      </c>
      <c r="C316" s="302">
        <v>0.1303061565326816</v>
      </c>
      <c r="D316" s="302">
        <v>0.27445527728714975</v>
      </c>
      <c r="E316" s="302">
        <f t="shared" ref="E316:E323" si="147">SUM(B316:D316)</f>
        <v>4.8802685109820345</v>
      </c>
      <c r="F316" s="303"/>
      <c r="G316" s="302">
        <v>5.3764961633316517</v>
      </c>
      <c r="H316" s="302">
        <v>0.22675392938728889</v>
      </c>
      <c r="I316" s="302">
        <v>0.2410995944443515</v>
      </c>
      <c r="J316" s="302">
        <f t="shared" ref="J316:J318" si="148">SUM(G316:I316)</f>
        <v>5.8443496871632927</v>
      </c>
      <c r="K316" s="303"/>
      <c r="L316" s="302">
        <v>5.9172498855358127</v>
      </c>
      <c r="M316" s="302">
        <v>0.25644231357773345</v>
      </c>
      <c r="N316" s="302">
        <v>0.16815652352057375</v>
      </c>
      <c r="O316" s="302">
        <f t="shared" ref="O316:O323" si="149">SUM(L316:N316)</f>
        <v>6.3418487226341203</v>
      </c>
    </row>
    <row r="317" spans="1:15" s="236" customFormat="1" x14ac:dyDescent="0.2">
      <c r="A317" s="237" t="str">
        <f>name!E$6</f>
        <v>Associate professional occupations</v>
      </c>
      <c r="B317" s="302">
        <v>2.8992688156246231</v>
      </c>
      <c r="C317" s="302">
        <v>0.12068976897073605</v>
      </c>
      <c r="D317" s="302">
        <v>0.1479086591143966</v>
      </c>
      <c r="E317" s="302">
        <f t="shared" si="147"/>
        <v>3.1678672437097557</v>
      </c>
      <c r="F317" s="303"/>
      <c r="G317" s="302">
        <v>3.2586294398568243</v>
      </c>
      <c r="H317" s="302">
        <v>0.17714423315570371</v>
      </c>
      <c r="I317" s="302">
        <v>0.11590260385982507</v>
      </c>
      <c r="J317" s="302">
        <f t="shared" si="148"/>
        <v>3.5516762768723531</v>
      </c>
      <c r="K317" s="303"/>
      <c r="L317" s="302">
        <v>2.9751607218367728</v>
      </c>
      <c r="M317" s="302">
        <v>0.17896384359390793</v>
      </c>
      <c r="N317" s="302">
        <v>0.10309484928882903</v>
      </c>
      <c r="O317" s="302">
        <f t="shared" si="149"/>
        <v>3.2572194147195099</v>
      </c>
    </row>
    <row r="318" spans="1:15" s="236" customFormat="1" x14ac:dyDescent="0.2">
      <c r="A318" s="237" t="str">
        <f>name!E$7</f>
        <v>Administrative and secretarial occupations</v>
      </c>
      <c r="B318" s="302">
        <v>1.2395955428118424</v>
      </c>
      <c r="C318" s="302">
        <v>0.40853521684210647</v>
      </c>
      <c r="D318" s="302">
        <v>0.11573853513341863</v>
      </c>
      <c r="E318" s="302">
        <f t="shared" si="147"/>
        <v>1.7638692947873673</v>
      </c>
      <c r="F318" s="303"/>
      <c r="G318" s="302">
        <v>1.22192916450482</v>
      </c>
      <c r="H318" s="302">
        <v>0.54738302896393998</v>
      </c>
      <c r="I318" s="302">
        <v>8.9033565057870426E-2</v>
      </c>
      <c r="J318" s="302">
        <f t="shared" si="148"/>
        <v>1.8583457585266303</v>
      </c>
      <c r="K318" s="303"/>
      <c r="L318" s="302">
        <v>1.0342574681618277</v>
      </c>
      <c r="M318" s="302">
        <v>0.41154095993426976</v>
      </c>
      <c r="N318" s="302">
        <v>7.2294663215131505E-2</v>
      </c>
      <c r="O318" s="302">
        <f t="shared" si="149"/>
        <v>1.5180930913112292</v>
      </c>
    </row>
    <row r="319" spans="1:15" s="236" customFormat="1" x14ac:dyDescent="0.2">
      <c r="A319" s="237" t="str">
        <f>name!E$8</f>
        <v>Skilled trades occupations</v>
      </c>
      <c r="B319" s="302">
        <v>4.1646592298980538</v>
      </c>
      <c r="C319" s="302">
        <v>0.10505265186206524</v>
      </c>
      <c r="D319" s="302">
        <v>0.50174612398295149</v>
      </c>
      <c r="E319" s="302">
        <f t="shared" si="147"/>
        <v>4.7714580057430709</v>
      </c>
      <c r="F319" s="303"/>
      <c r="G319" s="302">
        <v>3.2470278488835311</v>
      </c>
      <c r="H319" s="302">
        <v>7.0072170803538308E-2</v>
      </c>
      <c r="I319" s="302">
        <v>0.33804318241501158</v>
      </c>
      <c r="J319" s="302">
        <f>SUM(G319:I319)</f>
        <v>3.6551432021020807</v>
      </c>
      <c r="K319" s="303"/>
      <c r="L319" s="302">
        <v>2.5874254727656205</v>
      </c>
      <c r="M319" s="302">
        <v>8.1190245806138109E-2</v>
      </c>
      <c r="N319" s="302">
        <v>0.36747960775895455</v>
      </c>
      <c r="O319" s="302">
        <f t="shared" si="149"/>
        <v>3.0360953263307131</v>
      </c>
    </row>
    <row r="320" spans="1:15" s="236" customFormat="1" x14ac:dyDescent="0.2">
      <c r="A320" s="237" t="str">
        <f>name!E$9</f>
        <v>Caring, leisure and other service occupations</v>
      </c>
      <c r="B320" s="302">
        <v>0.28269942688947264</v>
      </c>
      <c r="C320" s="302">
        <v>0.11622167208366298</v>
      </c>
      <c r="D320" s="302">
        <v>9.357031305480118E-2</v>
      </c>
      <c r="E320" s="302">
        <f t="shared" si="147"/>
        <v>0.49249141202793678</v>
      </c>
      <c r="F320" s="303"/>
      <c r="G320" s="302">
        <v>0.22321774695868291</v>
      </c>
      <c r="H320" s="302">
        <v>0.13207571116234212</v>
      </c>
      <c r="I320" s="302">
        <v>9.0490436068334359E-2</v>
      </c>
      <c r="J320" s="302">
        <f t="shared" ref="J320:J323" si="150">SUM(G320:I320)</f>
        <v>0.44578389418935938</v>
      </c>
      <c r="K320" s="303"/>
      <c r="L320" s="302">
        <v>0.19630827991300751</v>
      </c>
      <c r="M320" s="302">
        <v>0.1076475054615568</v>
      </c>
      <c r="N320" s="302">
        <v>0.13122265528418345</v>
      </c>
      <c r="O320" s="302">
        <f t="shared" si="149"/>
        <v>0.43517844065874778</v>
      </c>
    </row>
    <row r="321" spans="1:15" s="236" customFormat="1" x14ac:dyDescent="0.2">
      <c r="A321" s="237" t="str">
        <f>name!E$10</f>
        <v>Sales and customer service occupations</v>
      </c>
      <c r="B321" s="302">
        <v>0.552500960031863</v>
      </c>
      <c r="C321" s="302">
        <v>7.6416116468692535E-2</v>
      </c>
      <c r="D321" s="302">
        <v>5.6398467782171592E-2</v>
      </c>
      <c r="E321" s="302">
        <f t="shared" si="147"/>
        <v>0.68531554428272712</v>
      </c>
      <c r="F321" s="303"/>
      <c r="G321" s="302">
        <v>0.51815837335405113</v>
      </c>
      <c r="H321" s="302">
        <v>9.9754233677072313E-2</v>
      </c>
      <c r="I321" s="302">
        <v>3.8627774807152078E-2</v>
      </c>
      <c r="J321" s="302">
        <f t="shared" si="150"/>
        <v>0.65654038183827546</v>
      </c>
      <c r="K321" s="303"/>
      <c r="L321" s="302">
        <v>0.51832969260234052</v>
      </c>
      <c r="M321" s="302">
        <v>0.11491138614810051</v>
      </c>
      <c r="N321" s="302">
        <v>4.2057628922024339E-2</v>
      </c>
      <c r="O321" s="302">
        <f t="shared" si="149"/>
        <v>0.67529870767246536</v>
      </c>
    </row>
    <row r="322" spans="1:15" s="236" customFormat="1" x14ac:dyDescent="0.2">
      <c r="A322" s="237" t="str">
        <f>name!E$11</f>
        <v>Process, plant and machine operatives</v>
      </c>
      <c r="B322" s="302">
        <v>1.514333280195344</v>
      </c>
      <c r="C322" s="302">
        <v>6.6720793493654465E-2</v>
      </c>
      <c r="D322" s="302">
        <v>7.4371715970523777E-2</v>
      </c>
      <c r="E322" s="302">
        <f t="shared" si="147"/>
        <v>1.6554257896595221</v>
      </c>
      <c r="F322" s="303"/>
      <c r="G322" s="302">
        <v>1.1112885023955594</v>
      </c>
      <c r="H322" s="302">
        <v>5.9585470740191583E-2</v>
      </c>
      <c r="I322" s="302">
        <v>6.1029813776149668E-2</v>
      </c>
      <c r="J322" s="302">
        <f t="shared" si="150"/>
        <v>1.2319037869119005</v>
      </c>
      <c r="K322" s="303"/>
      <c r="L322" s="302">
        <v>1.0741954393256592</v>
      </c>
      <c r="M322" s="302">
        <v>7.9409973821407701E-2</v>
      </c>
      <c r="N322" s="302">
        <v>7.3430588198457755E-2</v>
      </c>
      <c r="O322" s="302">
        <f t="shared" si="149"/>
        <v>1.2270360013455248</v>
      </c>
    </row>
    <row r="323" spans="1:15" s="236" customFormat="1" x14ac:dyDescent="0.2">
      <c r="A323" s="237" t="str">
        <f>name!E$12</f>
        <v>Elementary occupations</v>
      </c>
      <c r="B323" s="302">
        <v>0.79283746813346634</v>
      </c>
      <c r="C323" s="302">
        <v>7.3572129356118371E-2</v>
      </c>
      <c r="D323" s="302">
        <v>7.2180845442112881E-2</v>
      </c>
      <c r="E323" s="302">
        <f t="shared" si="147"/>
        <v>0.93859044293169758</v>
      </c>
      <c r="F323" s="303"/>
      <c r="G323" s="302">
        <v>0.57992504258987032</v>
      </c>
      <c r="H323" s="302">
        <v>7.7100530138888734E-2</v>
      </c>
      <c r="I323" s="302">
        <v>4.3928223603408041E-2</v>
      </c>
      <c r="J323" s="302">
        <f t="shared" si="150"/>
        <v>0.70095379633216714</v>
      </c>
      <c r="K323" s="303"/>
      <c r="L323" s="302">
        <v>0.39717563457082145</v>
      </c>
      <c r="M323" s="302">
        <v>5.6590985356159612E-2</v>
      </c>
      <c r="N323" s="302">
        <v>4.6600574982943142E-2</v>
      </c>
      <c r="O323" s="302">
        <f t="shared" si="149"/>
        <v>0.50036719490992421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19.407999999928744</v>
      </c>
      <c r="C325" s="311">
        <f t="shared" ref="C325:E325" si="151">SUM(C315:C323)</f>
        <v>1.2900000000053742</v>
      </c>
      <c r="D325" s="311">
        <f t="shared" si="151"/>
        <v>1.8520000000117109</v>
      </c>
      <c r="E325" s="311">
        <f t="shared" si="151"/>
        <v>22.549999999945825</v>
      </c>
      <c r="F325" s="311"/>
      <c r="G325" s="311">
        <f t="shared" ref="G325:J325" si="152">SUM(G315:G323)</f>
        <v>19.299999999946415</v>
      </c>
      <c r="H325" s="311">
        <f t="shared" si="152"/>
        <v>1.7170000000159751</v>
      </c>
      <c r="I325" s="311">
        <f t="shared" si="152"/>
        <v>1.5309999999952504</v>
      </c>
      <c r="J325" s="311">
        <f t="shared" si="152"/>
        <v>22.547999999957643</v>
      </c>
      <c r="K325" s="311"/>
      <c r="L325" s="311">
        <f t="shared" ref="L325:O325" si="153">SUM(L315:L323)</f>
        <v>18.439000000091696</v>
      </c>
      <c r="M325" s="311">
        <f t="shared" si="153"/>
        <v>1.6449999999987235</v>
      </c>
      <c r="N325" s="311">
        <f t="shared" si="153"/>
        <v>1.5360000000024041</v>
      </c>
      <c r="O325" s="311">
        <f t="shared" si="153"/>
        <v>21.620000000092819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1.3573969760270479</v>
      </c>
      <c r="C332" s="302">
        <v>1.5233488619342385E-2</v>
      </c>
      <c r="D332" s="302">
        <v>0.18684065165678887</v>
      </c>
      <c r="E332" s="302">
        <f>SUM(B332:D332)</f>
        <v>1.5594711163031791</v>
      </c>
      <c r="F332" s="303"/>
      <c r="G332" s="302">
        <v>1.8496515210765023</v>
      </c>
      <c r="H332" s="302">
        <v>0.17395400841842446</v>
      </c>
      <c r="I332" s="302">
        <v>0.21096755774471643</v>
      </c>
      <c r="J332" s="302">
        <f>SUM(G332:I332)</f>
        <v>2.2345730872396432</v>
      </c>
      <c r="K332" s="303"/>
      <c r="L332" s="302">
        <v>1.2890965484838601</v>
      </c>
      <c r="M332" s="302">
        <v>0.17681034002205931</v>
      </c>
      <c r="N332" s="302">
        <v>0.16931837077474435</v>
      </c>
      <c r="O332" s="302">
        <f>SUM(L332:N332)</f>
        <v>1.6352252592806638</v>
      </c>
    </row>
    <row r="333" spans="1:15" s="236" customFormat="1" x14ac:dyDescent="0.2">
      <c r="A333" s="237" t="str">
        <f>name!E$5</f>
        <v>Professional occupations</v>
      </c>
      <c r="B333" s="302">
        <v>2.7631071699689902</v>
      </c>
      <c r="C333" s="302">
        <v>1.8164353889368615E-2</v>
      </c>
      <c r="D333" s="302">
        <v>0.10372068657229518</v>
      </c>
      <c r="E333" s="302">
        <f t="shared" ref="E333:E340" si="154">SUM(B333:D333)</f>
        <v>2.8849922104306538</v>
      </c>
      <c r="F333" s="303"/>
      <c r="G333" s="302">
        <v>4.1991673247337911</v>
      </c>
      <c r="H333" s="302">
        <v>0.19203244164449512</v>
      </c>
      <c r="I333" s="302">
        <v>9.8745393036245757E-2</v>
      </c>
      <c r="J333" s="302">
        <f t="shared" ref="J333:J335" si="155">SUM(G333:I333)</f>
        <v>4.4899451594145319</v>
      </c>
      <c r="K333" s="303"/>
      <c r="L333" s="302">
        <v>3.366831286606669</v>
      </c>
      <c r="M333" s="302">
        <v>0.1749401796993347</v>
      </c>
      <c r="N333" s="302">
        <v>5.8370103017701444E-2</v>
      </c>
      <c r="O333" s="302">
        <f t="shared" ref="O333:O340" si="156">SUM(L333:N333)</f>
        <v>3.6001415693237053</v>
      </c>
    </row>
    <row r="334" spans="1:15" s="236" customFormat="1" x14ac:dyDescent="0.2">
      <c r="A334" s="237" t="str">
        <f>name!E$6</f>
        <v>Associate professional occupations</v>
      </c>
      <c r="B334" s="302">
        <v>1.2644390284954357</v>
      </c>
      <c r="C334" s="302">
        <v>1.4186872607160131E-2</v>
      </c>
      <c r="D334" s="302">
        <v>7.6062054566768234E-2</v>
      </c>
      <c r="E334" s="302">
        <f t="shared" si="154"/>
        <v>1.3546879556693641</v>
      </c>
      <c r="F334" s="303"/>
      <c r="G334" s="302">
        <v>1.8571380847844727</v>
      </c>
      <c r="H334" s="302">
        <v>0.12247206292642077</v>
      </c>
      <c r="I334" s="302">
        <v>7.0847587660987421E-2</v>
      </c>
      <c r="J334" s="302">
        <f t="shared" si="155"/>
        <v>2.0504577353718809</v>
      </c>
      <c r="K334" s="303"/>
      <c r="L334" s="302">
        <v>1.2182386625780735</v>
      </c>
      <c r="M334" s="302">
        <v>9.0394174978752892E-2</v>
      </c>
      <c r="N334" s="302">
        <v>5.6965877317167082E-2</v>
      </c>
      <c r="O334" s="302">
        <f t="shared" si="156"/>
        <v>1.3655987148739934</v>
      </c>
    </row>
    <row r="335" spans="1:15" s="236" customFormat="1" x14ac:dyDescent="0.2">
      <c r="A335" s="237" t="str">
        <f>name!E$7</f>
        <v>Administrative and secretarial occupations</v>
      </c>
      <c r="B335" s="302">
        <v>1.1128491710678843</v>
      </c>
      <c r="C335" s="302">
        <v>2.4403632943565165E-2</v>
      </c>
      <c r="D335" s="302">
        <v>2.2540548305883094E-2</v>
      </c>
      <c r="E335" s="302">
        <f t="shared" si="154"/>
        <v>1.1597933523173325</v>
      </c>
      <c r="F335" s="303"/>
      <c r="G335" s="302">
        <v>1.4245578939716856</v>
      </c>
      <c r="H335" s="302">
        <v>0.1424849068016667</v>
      </c>
      <c r="I335" s="302">
        <v>1.8740389303415546E-2</v>
      </c>
      <c r="J335" s="302">
        <f t="shared" si="155"/>
        <v>1.5857831900767678</v>
      </c>
      <c r="K335" s="303"/>
      <c r="L335" s="302">
        <v>0.9137141297511987</v>
      </c>
      <c r="M335" s="302">
        <v>8.4597335312071198E-2</v>
      </c>
      <c r="N335" s="302">
        <v>1.3587195439776106E-2</v>
      </c>
      <c r="O335" s="302">
        <f t="shared" si="156"/>
        <v>1.011898660503046</v>
      </c>
    </row>
    <row r="336" spans="1:15" s="236" customFormat="1" x14ac:dyDescent="0.2">
      <c r="A336" s="237" t="str">
        <f>name!E$8</f>
        <v>Skilled trades occupations</v>
      </c>
      <c r="B336" s="302">
        <v>2.5497055665007515</v>
      </c>
      <c r="C336" s="302">
        <v>1.5789253697640924E-2</v>
      </c>
      <c r="D336" s="302">
        <v>0.11885537468638853</v>
      </c>
      <c r="E336" s="302">
        <f t="shared" si="154"/>
        <v>2.684350194884781</v>
      </c>
      <c r="F336" s="303"/>
      <c r="G336" s="302">
        <v>2.6320058021199957</v>
      </c>
      <c r="H336" s="302">
        <v>0.10684801766827152</v>
      </c>
      <c r="I336" s="302">
        <v>9.4334859637584714E-2</v>
      </c>
      <c r="J336" s="302">
        <f>SUM(G336:I336)</f>
        <v>2.8331886794258518</v>
      </c>
      <c r="K336" s="303"/>
      <c r="L336" s="302">
        <v>1.6222478031273058</v>
      </c>
      <c r="M336" s="302">
        <v>8.277239151383925E-2</v>
      </c>
      <c r="N336" s="302">
        <v>7.4193273771028342E-2</v>
      </c>
      <c r="O336" s="302">
        <f t="shared" si="156"/>
        <v>1.7792134684121732</v>
      </c>
    </row>
    <row r="337" spans="1:15" s="236" customFormat="1" x14ac:dyDescent="0.2">
      <c r="A337" s="237" t="str">
        <f>name!E$9</f>
        <v>Caring, leisure and other service occupations</v>
      </c>
      <c r="B337" s="302">
        <v>0.38972057838986057</v>
      </c>
      <c r="C337" s="302">
        <v>9.0535147142249174E-3</v>
      </c>
      <c r="D337" s="302">
        <v>1.761126555433536E-2</v>
      </c>
      <c r="E337" s="302">
        <f t="shared" si="154"/>
        <v>0.41638535865842086</v>
      </c>
      <c r="F337" s="303"/>
      <c r="G337" s="302">
        <v>0.4901054299061639</v>
      </c>
      <c r="H337" s="302">
        <v>4.8047448641386777E-2</v>
      </c>
      <c r="I337" s="302">
        <v>1.6525827336755256E-2</v>
      </c>
      <c r="J337" s="302">
        <f t="shared" ref="J337:J340" si="157">SUM(G337:I337)</f>
        <v>0.5546787058843059</v>
      </c>
      <c r="K337" s="303"/>
      <c r="L337" s="302">
        <v>0.50457510316856169</v>
      </c>
      <c r="M337" s="302">
        <v>2.5548070733802879E-2</v>
      </c>
      <c r="N337" s="302">
        <v>1.824426812501731E-2</v>
      </c>
      <c r="O337" s="302">
        <f t="shared" si="156"/>
        <v>0.54836744202738186</v>
      </c>
    </row>
    <row r="338" spans="1:15" s="236" customFormat="1" x14ac:dyDescent="0.2">
      <c r="A338" s="237" t="str">
        <f>name!E$10</f>
        <v>Sales and customer service occupations</v>
      </c>
      <c r="B338" s="302">
        <v>0.30034271993070977</v>
      </c>
      <c r="C338" s="302">
        <v>7.3226876157202461E-3</v>
      </c>
      <c r="D338" s="302">
        <v>1.4572295482080218E-2</v>
      </c>
      <c r="E338" s="302">
        <f t="shared" si="154"/>
        <v>0.32223770302851024</v>
      </c>
      <c r="F338" s="303"/>
      <c r="G338" s="302">
        <v>0.35309104176662592</v>
      </c>
      <c r="H338" s="302">
        <v>5.1716936992676765E-2</v>
      </c>
      <c r="I338" s="302">
        <v>1.0903197983997404E-2</v>
      </c>
      <c r="J338" s="302">
        <f t="shared" si="157"/>
        <v>0.4157111767433001</v>
      </c>
      <c r="K338" s="303"/>
      <c r="L338" s="302">
        <v>0.29211105185763991</v>
      </c>
      <c r="M338" s="302">
        <v>3.009146413790912E-2</v>
      </c>
      <c r="N338" s="302">
        <v>7.7126514494458391E-3</v>
      </c>
      <c r="O338" s="302">
        <f t="shared" si="156"/>
        <v>0.32991516744499488</v>
      </c>
    </row>
    <row r="339" spans="1:15" s="236" customFormat="1" x14ac:dyDescent="0.2">
      <c r="A339" s="237" t="str">
        <f>name!E$11</f>
        <v>Process, plant and machine operatives</v>
      </c>
      <c r="B339" s="302">
        <v>1.7188398398859959</v>
      </c>
      <c r="C339" s="302">
        <v>9.804834566694719E-3</v>
      </c>
      <c r="D339" s="302">
        <v>2.4428631029606927E-2</v>
      </c>
      <c r="E339" s="302">
        <f t="shared" si="154"/>
        <v>1.7530733054822976</v>
      </c>
      <c r="F339" s="303"/>
      <c r="G339" s="302">
        <v>1.6707612145890212</v>
      </c>
      <c r="H339" s="302">
        <v>7.7744012226013834E-2</v>
      </c>
      <c r="I339" s="302">
        <v>2.2416573019899876E-2</v>
      </c>
      <c r="J339" s="302">
        <f t="shared" si="157"/>
        <v>1.7709217998349349</v>
      </c>
      <c r="K339" s="303"/>
      <c r="L339" s="302">
        <v>1.0990001646383529</v>
      </c>
      <c r="M339" s="302">
        <v>2.688199788681192E-2</v>
      </c>
      <c r="N339" s="302">
        <v>1.3528001585825384E-2</v>
      </c>
      <c r="O339" s="302">
        <f t="shared" si="156"/>
        <v>1.1394101641109904</v>
      </c>
    </row>
    <row r="340" spans="1:15" s="236" customFormat="1" x14ac:dyDescent="0.2">
      <c r="A340" s="237" t="str">
        <f>name!E$12</f>
        <v>Elementary occupations</v>
      </c>
      <c r="B340" s="302">
        <v>0.65059894971872112</v>
      </c>
      <c r="C340" s="302">
        <v>1.6041361346990541E-2</v>
      </c>
      <c r="D340" s="302">
        <v>1.7368492153228745E-2</v>
      </c>
      <c r="E340" s="302">
        <f t="shared" si="154"/>
        <v>0.68400880321894042</v>
      </c>
      <c r="F340" s="303"/>
      <c r="G340" s="302">
        <v>0.64252168702350898</v>
      </c>
      <c r="H340" s="302">
        <v>8.1700164687240756E-2</v>
      </c>
      <c r="I340" s="302">
        <v>1.0518614279235422E-2</v>
      </c>
      <c r="J340" s="302">
        <f t="shared" si="157"/>
        <v>0.7347404659899851</v>
      </c>
      <c r="K340" s="303"/>
      <c r="L340" s="302">
        <v>0.32418524981182939</v>
      </c>
      <c r="M340" s="302">
        <v>3.8964045710646607E-2</v>
      </c>
      <c r="N340" s="302">
        <v>8.0802585241594536E-3</v>
      </c>
      <c r="O340" s="302">
        <f t="shared" si="156"/>
        <v>0.37122955404663543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12.106999999985398</v>
      </c>
      <c r="C342" s="311">
        <f t="shared" ref="C342:E342" si="158">SUM(C332:C340)</f>
        <v>0.13000000000070763</v>
      </c>
      <c r="D342" s="311">
        <f t="shared" si="158"/>
        <v>0.58200000000737506</v>
      </c>
      <c r="E342" s="311">
        <f t="shared" si="158"/>
        <v>12.818999999993478</v>
      </c>
      <c r="F342" s="311"/>
      <c r="G342" s="311">
        <f t="shared" ref="G342:J342" si="159">SUM(G332:G340)</f>
        <v>15.118999999971768</v>
      </c>
      <c r="H342" s="311">
        <f t="shared" si="159"/>
        <v>0.99700000000659672</v>
      </c>
      <c r="I342" s="311">
        <f t="shared" si="159"/>
        <v>0.55400000000283778</v>
      </c>
      <c r="J342" s="311">
        <f t="shared" si="159"/>
        <v>16.669999999981204</v>
      </c>
      <c r="K342" s="311"/>
      <c r="L342" s="311">
        <f t="shared" ref="L342:O342" si="160">SUM(L332:L340)</f>
        <v>10.630000000023493</v>
      </c>
      <c r="M342" s="311">
        <f t="shared" si="160"/>
        <v>0.73099999999522769</v>
      </c>
      <c r="N342" s="311">
        <f t="shared" si="160"/>
        <v>0.42000000000486531</v>
      </c>
      <c r="O342" s="311">
        <f t="shared" si="160"/>
        <v>11.781000000023585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1.4220651932593342</v>
      </c>
      <c r="C349" s="302">
        <v>3.3989042112313815E-2</v>
      </c>
      <c r="D349" s="302">
        <v>4.9686247141099121E-2</v>
      </c>
      <c r="E349" s="302">
        <f>SUM(B349:D349)</f>
        <v>1.5057404825127472</v>
      </c>
      <c r="F349" s="303"/>
      <c r="G349" s="302">
        <v>1.4062241973800147</v>
      </c>
      <c r="H349" s="302">
        <v>0.17825749149566147</v>
      </c>
      <c r="I349" s="302">
        <v>0.10808510416392833</v>
      </c>
      <c r="J349" s="302">
        <f>SUM(G349:I349)</f>
        <v>1.6925667930396044</v>
      </c>
      <c r="K349" s="303"/>
      <c r="L349" s="302">
        <v>0.91498597681949956</v>
      </c>
      <c r="M349" s="302">
        <v>0.13392183905356825</v>
      </c>
      <c r="N349" s="302">
        <v>7.8754693655309266E-2</v>
      </c>
      <c r="O349" s="302">
        <f>SUM(L349:N349)</f>
        <v>1.127662509528377</v>
      </c>
    </row>
    <row r="350" spans="1:15" s="236" customFormat="1" x14ac:dyDescent="0.2">
      <c r="A350" s="237" t="str">
        <f>name!E$5</f>
        <v>Professional occupations</v>
      </c>
      <c r="B350" s="302">
        <v>3.2649352974157448</v>
      </c>
      <c r="C350" s="302">
        <v>5.5561267634312773E-2</v>
      </c>
      <c r="D350" s="302">
        <v>6.5907445926414635E-2</v>
      </c>
      <c r="E350" s="302">
        <f t="shared" ref="E350:E357" si="161">SUM(B350:D350)</f>
        <v>3.3864040109764724</v>
      </c>
      <c r="F350" s="303"/>
      <c r="G350" s="302">
        <v>3.6099368997637455</v>
      </c>
      <c r="H350" s="302">
        <v>0.29300692102265935</v>
      </c>
      <c r="I350" s="302">
        <v>0.12998170175261742</v>
      </c>
      <c r="J350" s="302">
        <f t="shared" ref="J350:J352" si="162">SUM(G350:I350)</f>
        <v>4.0329255225390224</v>
      </c>
      <c r="K350" s="303"/>
      <c r="L350" s="302">
        <v>2.7366472709490766</v>
      </c>
      <c r="M350" s="302">
        <v>0.21975988410102529</v>
      </c>
      <c r="N350" s="302">
        <v>5.8206359758896591E-2</v>
      </c>
      <c r="O350" s="302">
        <f t="shared" ref="O350:O357" si="163">SUM(L350:N350)</f>
        <v>3.0146135148089983</v>
      </c>
    </row>
    <row r="351" spans="1:15" s="236" customFormat="1" x14ac:dyDescent="0.2">
      <c r="A351" s="237" t="str">
        <f>name!E$6</f>
        <v>Associate professional occupations</v>
      </c>
      <c r="B351" s="302">
        <v>1.3989683319695438</v>
      </c>
      <c r="C351" s="302">
        <v>2.5867132352666636E-2</v>
      </c>
      <c r="D351" s="302">
        <v>4.0692547885898663E-2</v>
      </c>
      <c r="E351" s="302">
        <f t="shared" si="161"/>
        <v>1.4655280122081091</v>
      </c>
      <c r="F351" s="303"/>
      <c r="G351" s="302">
        <v>1.4856035334502427</v>
      </c>
      <c r="H351" s="302">
        <v>0.11603723016097231</v>
      </c>
      <c r="I351" s="302">
        <v>6.8418135862353277E-2</v>
      </c>
      <c r="J351" s="302">
        <f t="shared" si="162"/>
        <v>1.6700588994735681</v>
      </c>
      <c r="K351" s="303"/>
      <c r="L351" s="302">
        <v>0.93521222633729428</v>
      </c>
      <c r="M351" s="302">
        <v>7.2393672919589327E-2</v>
      </c>
      <c r="N351" s="302">
        <v>4.6606354269649951E-2</v>
      </c>
      <c r="O351" s="302">
        <f t="shared" si="163"/>
        <v>1.0542122535265337</v>
      </c>
    </row>
    <row r="352" spans="1:15" s="236" customFormat="1" x14ac:dyDescent="0.2">
      <c r="A352" s="237" t="str">
        <f>name!E$7</f>
        <v>Administrative and secretarial occupations</v>
      </c>
      <c r="B352" s="302">
        <v>1.0946788093815452</v>
      </c>
      <c r="C352" s="302">
        <v>7.6202635147579634E-2</v>
      </c>
      <c r="D352" s="302">
        <v>8.303564120195164E-3</v>
      </c>
      <c r="E352" s="302">
        <f t="shared" si="161"/>
        <v>1.1791850086493199</v>
      </c>
      <c r="F352" s="303"/>
      <c r="G352" s="302">
        <v>1.0557822508013188</v>
      </c>
      <c r="H352" s="302">
        <v>0.27661253012549447</v>
      </c>
      <c r="I352" s="302">
        <v>9.3179885924237048E-3</v>
      </c>
      <c r="J352" s="302">
        <f t="shared" si="162"/>
        <v>1.341712769519237</v>
      </c>
      <c r="K352" s="303"/>
      <c r="L352" s="302">
        <v>0.75750082268726249</v>
      </c>
      <c r="M352" s="302">
        <v>0.17298425977488813</v>
      </c>
      <c r="N352" s="302">
        <v>6.4271814507573313E-3</v>
      </c>
      <c r="O352" s="302">
        <f t="shared" si="163"/>
        <v>0.93691226391290805</v>
      </c>
    </row>
    <row r="353" spans="1:15" s="236" customFormat="1" x14ac:dyDescent="0.2">
      <c r="A353" s="237" t="str">
        <f>name!E$8</f>
        <v>Skilled trades occupations</v>
      </c>
      <c r="B353" s="302">
        <v>3.2136743177271878</v>
      </c>
      <c r="C353" s="302">
        <v>2.6290474575032911E-2</v>
      </c>
      <c r="D353" s="302">
        <v>0.22276536976049716</v>
      </c>
      <c r="E353" s="302">
        <f t="shared" si="161"/>
        <v>3.462730162062718</v>
      </c>
      <c r="F353" s="303"/>
      <c r="G353" s="302">
        <v>2.3609814210135185</v>
      </c>
      <c r="H353" s="302">
        <v>6.953090949578028E-2</v>
      </c>
      <c r="I353" s="302">
        <v>0.37360635440736939</v>
      </c>
      <c r="J353" s="302">
        <f>SUM(G353:I353)</f>
        <v>2.8041186849166682</v>
      </c>
      <c r="K353" s="303"/>
      <c r="L353" s="302">
        <v>1.2812292844087805</v>
      </c>
      <c r="M353" s="302">
        <v>5.3561777687674263E-2</v>
      </c>
      <c r="N353" s="302">
        <v>0.2554669234761307</v>
      </c>
      <c r="O353" s="302">
        <f t="shared" si="163"/>
        <v>1.5902579855725854</v>
      </c>
    </row>
    <row r="354" spans="1:15" s="236" customFormat="1" x14ac:dyDescent="0.2">
      <c r="A354" s="237" t="str">
        <f>name!E$9</f>
        <v>Caring, leisure and other service occupations</v>
      </c>
      <c r="B354" s="302">
        <v>4.5796643824877949E-2</v>
      </c>
      <c r="C354" s="302">
        <v>4.2610121181427098E-3</v>
      </c>
      <c r="D354" s="302">
        <v>1.4120705196426038E-2</v>
      </c>
      <c r="E354" s="302">
        <f t="shared" si="161"/>
        <v>6.4178361139446694E-2</v>
      </c>
      <c r="F354" s="303"/>
      <c r="G354" s="302">
        <v>4.2942443237532053E-2</v>
      </c>
      <c r="H354" s="302">
        <v>1.6679473376746162E-2</v>
      </c>
      <c r="I354" s="302">
        <v>1.0996172423548455E-2</v>
      </c>
      <c r="J354" s="302">
        <f t="shared" ref="J354:J357" si="164">SUM(G354:I354)</f>
        <v>7.0618089037826667E-2</v>
      </c>
      <c r="K354" s="303"/>
      <c r="L354" s="302">
        <v>3.4630934426601249E-2</v>
      </c>
      <c r="M354" s="302">
        <v>1.0907377527541744E-2</v>
      </c>
      <c r="N354" s="302">
        <v>9.1791440397111738E-3</v>
      </c>
      <c r="O354" s="302">
        <f t="shared" si="163"/>
        <v>5.4717455993854164E-2</v>
      </c>
    </row>
    <row r="355" spans="1:15" s="236" customFormat="1" x14ac:dyDescent="0.2">
      <c r="A355" s="237" t="str">
        <f>name!E$10</f>
        <v>Sales and customer service occupations</v>
      </c>
      <c r="B355" s="302">
        <v>0.14835263490433229</v>
      </c>
      <c r="C355" s="302">
        <v>5.488614070062265E-2</v>
      </c>
      <c r="D355" s="302">
        <v>1.0660709407142257E-2</v>
      </c>
      <c r="E355" s="302">
        <f t="shared" si="161"/>
        <v>0.21389948501209718</v>
      </c>
      <c r="F355" s="303"/>
      <c r="G355" s="302">
        <v>0.13300677484180509</v>
      </c>
      <c r="H355" s="302">
        <v>0.18742880101481058</v>
      </c>
      <c r="I355" s="302">
        <v>1.1534475251926114E-2</v>
      </c>
      <c r="J355" s="302">
        <f t="shared" si="164"/>
        <v>0.33197005110854177</v>
      </c>
      <c r="K355" s="303"/>
      <c r="L355" s="302">
        <v>0.11367679892568215</v>
      </c>
      <c r="M355" s="302">
        <v>0.15407769956621753</v>
      </c>
      <c r="N355" s="302">
        <v>6.4197190484827204E-3</v>
      </c>
      <c r="O355" s="302">
        <f t="shared" si="163"/>
        <v>0.2741742175403824</v>
      </c>
    </row>
    <row r="356" spans="1:15" s="236" customFormat="1" x14ac:dyDescent="0.2">
      <c r="A356" s="237" t="str">
        <f>name!E$11</f>
        <v>Process, plant and machine operatives</v>
      </c>
      <c r="B356" s="302">
        <v>0.77610620830360755</v>
      </c>
      <c r="C356" s="302">
        <v>2.5749296973407828E-2</v>
      </c>
      <c r="D356" s="302">
        <v>3.4306014623927912E-2</v>
      </c>
      <c r="E356" s="302">
        <f t="shared" si="161"/>
        <v>0.83616151990094323</v>
      </c>
      <c r="F356" s="303"/>
      <c r="G356" s="302">
        <v>0.53664304597953394</v>
      </c>
      <c r="H356" s="302">
        <v>7.3452751293688348E-2</v>
      </c>
      <c r="I356" s="302">
        <v>6.9902793087629395E-2</v>
      </c>
      <c r="J356" s="302">
        <f t="shared" si="164"/>
        <v>0.67999859036085164</v>
      </c>
      <c r="K356" s="303"/>
      <c r="L356" s="302">
        <v>0.34546212492169659</v>
      </c>
      <c r="M356" s="302">
        <v>5.9074885086447398E-2</v>
      </c>
      <c r="N356" s="302">
        <v>5.2973383289073479E-2</v>
      </c>
      <c r="O356" s="302">
        <f t="shared" si="163"/>
        <v>0.45751039329721749</v>
      </c>
    </row>
    <row r="357" spans="1:15" s="236" customFormat="1" x14ac:dyDescent="0.2">
      <c r="A357" s="237" t="str">
        <f>name!E$12</f>
        <v>Elementary occupations</v>
      </c>
      <c r="B357" s="302">
        <v>0.30342256317613736</v>
      </c>
      <c r="C357" s="302">
        <v>3.0192998387364018E-2</v>
      </c>
      <c r="D357" s="302">
        <v>1.7557395935889536E-2</v>
      </c>
      <c r="E357" s="302">
        <f t="shared" si="161"/>
        <v>0.35117295749939093</v>
      </c>
      <c r="F357" s="303"/>
      <c r="G357" s="302">
        <v>0.21587943350031721</v>
      </c>
      <c r="H357" s="302">
        <v>8.9993892022903768E-2</v>
      </c>
      <c r="I357" s="302">
        <v>1.5157274451990476E-2</v>
      </c>
      <c r="J357" s="302">
        <f t="shared" si="164"/>
        <v>0.32103059997521149</v>
      </c>
      <c r="K357" s="303"/>
      <c r="L357" s="302">
        <v>0.10465456050485585</v>
      </c>
      <c r="M357" s="302">
        <v>4.8318604284083022E-2</v>
      </c>
      <c r="N357" s="302">
        <v>1.1966241005549171E-2</v>
      </c>
      <c r="O357" s="302">
        <f t="shared" si="163"/>
        <v>0.16493940579448801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11.66799999996231</v>
      </c>
      <c r="C359" s="311">
        <f t="shared" ref="C359:E359" si="165">SUM(C349:C357)</f>
        <v>0.33300000000144298</v>
      </c>
      <c r="D359" s="311">
        <f t="shared" si="165"/>
        <v>0.46399999999749053</v>
      </c>
      <c r="E359" s="311">
        <f t="shared" si="165"/>
        <v>12.464999999961243</v>
      </c>
      <c r="F359" s="311"/>
      <c r="G359" s="311">
        <f t="shared" ref="G359:J359" si="166">SUM(G349:G357)</f>
        <v>10.846999999968029</v>
      </c>
      <c r="H359" s="311">
        <f t="shared" si="166"/>
        <v>1.301000000008717</v>
      </c>
      <c r="I359" s="311">
        <f t="shared" si="166"/>
        <v>0.79699999999378646</v>
      </c>
      <c r="J359" s="311">
        <f t="shared" si="166"/>
        <v>12.944999999970532</v>
      </c>
      <c r="K359" s="311"/>
      <c r="L359" s="311">
        <f t="shared" ref="L359:O359" si="167">SUM(L349:L357)</f>
        <v>7.2239999999807489</v>
      </c>
      <c r="M359" s="311">
        <f t="shared" si="167"/>
        <v>0.92500000000103499</v>
      </c>
      <c r="N359" s="311">
        <f t="shared" si="167"/>
        <v>0.5259999999935604</v>
      </c>
      <c r="O359" s="311">
        <f t="shared" si="167"/>
        <v>8.6749999999753449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0.51263593410732744</v>
      </c>
      <c r="C366" s="302">
        <v>0.10146923387953904</v>
      </c>
      <c r="D366" s="302">
        <v>0.13992104528952642</v>
      </c>
      <c r="E366" s="302">
        <f>SUM(B366:D366)</f>
        <v>0.75402621327639296</v>
      </c>
      <c r="F366" s="303"/>
      <c r="G366" s="302">
        <v>1.2162513818700322</v>
      </c>
      <c r="H366" s="302">
        <v>0.15661138132101096</v>
      </c>
      <c r="I366" s="302">
        <v>0.12524743675508698</v>
      </c>
      <c r="J366" s="302">
        <f>SUM(G366:I366)</f>
        <v>1.4981101999461304</v>
      </c>
      <c r="K366" s="303"/>
      <c r="L366" s="302">
        <v>0.9867972347146593</v>
      </c>
      <c r="M366" s="302">
        <v>0.12286012201337829</v>
      </c>
      <c r="N366" s="302">
        <v>0.10205831981477841</v>
      </c>
      <c r="O366" s="302">
        <f>SUM(L366:N366)</f>
        <v>1.2117156765428161</v>
      </c>
    </row>
    <row r="367" spans="1:15" s="236" customFormat="1" x14ac:dyDescent="0.2">
      <c r="A367" s="237" t="str">
        <f>name!E$5</f>
        <v>Professional occupations</v>
      </c>
      <c r="B367" s="302">
        <v>0.48667120502266004</v>
      </c>
      <c r="C367" s="302">
        <v>7.1389936670464782E-2</v>
      </c>
      <c r="D367" s="302">
        <v>6.3791861459721447E-2</v>
      </c>
      <c r="E367" s="302">
        <f t="shared" ref="E367:E374" si="168">SUM(B367:D367)</f>
        <v>0.62185300315284631</v>
      </c>
      <c r="F367" s="303"/>
      <c r="G367" s="302">
        <v>1.2928167317249717</v>
      </c>
      <c r="H367" s="302">
        <v>0.10130756723742682</v>
      </c>
      <c r="I367" s="302">
        <v>5.2392546505146263E-2</v>
      </c>
      <c r="J367" s="302">
        <f t="shared" ref="J367:J369" si="169">SUM(G367:I367)</f>
        <v>1.4465168454675448</v>
      </c>
      <c r="K367" s="303"/>
      <c r="L367" s="302">
        <v>1.2367800995975067</v>
      </c>
      <c r="M367" s="302">
        <v>7.3688851207896394E-2</v>
      </c>
      <c r="N367" s="302">
        <v>3.34406736828377E-2</v>
      </c>
      <c r="O367" s="302">
        <f t="shared" ref="O367:O374" si="170">SUM(L367:N367)</f>
        <v>1.3439096244882407</v>
      </c>
    </row>
    <row r="368" spans="1:15" s="236" customFormat="1" x14ac:dyDescent="0.2">
      <c r="A368" s="237" t="str">
        <f>name!E$6</f>
        <v>Associate professional occupations</v>
      </c>
      <c r="B368" s="302">
        <v>0.42564985132073396</v>
      </c>
      <c r="C368" s="302">
        <v>0.11745961180589802</v>
      </c>
      <c r="D368" s="302">
        <v>0.11795653368559553</v>
      </c>
      <c r="E368" s="302">
        <f t="shared" si="168"/>
        <v>0.66106599681222755</v>
      </c>
      <c r="F368" s="303"/>
      <c r="G368" s="302">
        <v>1.0594549750861078</v>
      </c>
      <c r="H368" s="302">
        <v>0.13644838804877224</v>
      </c>
      <c r="I368" s="302">
        <v>0.11050003869121494</v>
      </c>
      <c r="J368" s="302">
        <f t="shared" si="169"/>
        <v>1.3064034018260948</v>
      </c>
      <c r="K368" s="303"/>
      <c r="L368" s="302">
        <v>0.86940424759230817</v>
      </c>
      <c r="M368" s="302">
        <v>8.8555344791428375E-2</v>
      </c>
      <c r="N368" s="302">
        <v>8.4674548225377927E-2</v>
      </c>
      <c r="O368" s="302">
        <f t="shared" si="170"/>
        <v>1.0426341406091144</v>
      </c>
    </row>
    <row r="369" spans="1:15" s="236" customFormat="1" x14ac:dyDescent="0.2">
      <c r="A369" s="237" t="str">
        <f>name!E$7</f>
        <v>Administrative and secretarial occupations</v>
      </c>
      <c r="B369" s="302">
        <v>0.24204700033643614</v>
      </c>
      <c r="C369" s="302">
        <v>0.33835493805120309</v>
      </c>
      <c r="D369" s="302">
        <v>2.9868223713023886E-2</v>
      </c>
      <c r="E369" s="302">
        <f t="shared" si="168"/>
        <v>0.61027016210066309</v>
      </c>
      <c r="F369" s="303"/>
      <c r="G369" s="302">
        <v>0.57865757547509555</v>
      </c>
      <c r="H369" s="302">
        <v>0.34445048132090517</v>
      </c>
      <c r="I369" s="302">
        <v>2.6484631047800883E-2</v>
      </c>
      <c r="J369" s="302">
        <f t="shared" si="169"/>
        <v>0.94959268784380158</v>
      </c>
      <c r="K369" s="303"/>
      <c r="L369" s="302">
        <v>0.405048362189526</v>
      </c>
      <c r="M369" s="302">
        <v>0.17684039583373704</v>
      </c>
      <c r="N369" s="302">
        <v>1.3047845369068256E-2</v>
      </c>
      <c r="O369" s="302">
        <f t="shared" si="170"/>
        <v>0.59493660339233123</v>
      </c>
    </row>
    <row r="370" spans="1:15" s="236" customFormat="1" x14ac:dyDescent="0.2">
      <c r="A370" s="237" t="str">
        <f>name!E$8</f>
        <v>Skilled trades occupations</v>
      </c>
      <c r="B370" s="302">
        <v>1.2593492652455041</v>
      </c>
      <c r="C370" s="302">
        <v>0.2135609006408089</v>
      </c>
      <c r="D370" s="302">
        <v>0.7063690040346805</v>
      </c>
      <c r="E370" s="302">
        <f t="shared" si="168"/>
        <v>2.1792791699209935</v>
      </c>
      <c r="F370" s="303"/>
      <c r="G370" s="302">
        <v>2.0604420557646006</v>
      </c>
      <c r="H370" s="302">
        <v>0.17411043433128137</v>
      </c>
      <c r="I370" s="302">
        <v>0.47133960890648807</v>
      </c>
      <c r="J370" s="302">
        <f>SUM(G370:I370)</f>
        <v>2.7058920990023703</v>
      </c>
      <c r="K370" s="303"/>
      <c r="L370" s="302">
        <v>1.349397151361885</v>
      </c>
      <c r="M370" s="302">
        <v>0.17904111337152229</v>
      </c>
      <c r="N370" s="302">
        <v>0.34230142532565749</v>
      </c>
      <c r="O370" s="302">
        <f t="shared" si="170"/>
        <v>1.8707396900590647</v>
      </c>
    </row>
    <row r="371" spans="1:15" s="236" customFormat="1" x14ac:dyDescent="0.2">
      <c r="A371" s="237" t="str">
        <f>name!E$9</f>
        <v>Caring, leisure and other service occupations</v>
      </c>
      <c r="B371" s="302">
        <v>1.4045110328140022E-2</v>
      </c>
      <c r="C371" s="302">
        <v>1.9416221576174855E-2</v>
      </c>
      <c r="D371" s="302">
        <v>8.8542540018713509E-3</v>
      </c>
      <c r="E371" s="302">
        <f t="shared" si="168"/>
        <v>4.2315585906186226E-2</v>
      </c>
      <c r="F371" s="303"/>
      <c r="G371" s="302">
        <v>3.2554916103379024E-2</v>
      </c>
      <c r="H371" s="302">
        <v>1.8816241610158067E-2</v>
      </c>
      <c r="I371" s="302">
        <v>8.834254277747167E-3</v>
      </c>
      <c r="J371" s="302">
        <f t="shared" ref="J371:J374" si="171">SUM(G371:I371)</f>
        <v>6.0205411991284256E-2</v>
      </c>
      <c r="K371" s="303"/>
      <c r="L371" s="302">
        <v>3.2877334889597522E-2</v>
      </c>
      <c r="M371" s="302">
        <v>1.1024494373978852E-2</v>
      </c>
      <c r="N371" s="302">
        <v>8.983545847548683E-3</v>
      </c>
      <c r="O371" s="302">
        <f t="shared" si="170"/>
        <v>5.2885375111125052E-2</v>
      </c>
    </row>
    <row r="372" spans="1:15" s="236" customFormat="1" x14ac:dyDescent="0.2">
      <c r="A372" s="237" t="str">
        <f>name!E$10</f>
        <v>Sales and customer service occupations</v>
      </c>
      <c r="B372" s="302">
        <v>0.18207791276576296</v>
      </c>
      <c r="C372" s="302">
        <v>9.7310000230293528E-2</v>
      </c>
      <c r="D372" s="302">
        <v>3.1937040545541147E-2</v>
      </c>
      <c r="E372" s="302">
        <f t="shared" si="168"/>
        <v>0.31132495354159762</v>
      </c>
      <c r="F372" s="303"/>
      <c r="G372" s="302">
        <v>0.3588639489413365</v>
      </c>
      <c r="H372" s="302">
        <v>9.8746047013882662E-2</v>
      </c>
      <c r="I372" s="302">
        <v>1.9132263896702729E-2</v>
      </c>
      <c r="J372" s="302">
        <f t="shared" si="171"/>
        <v>0.47674225985192192</v>
      </c>
      <c r="K372" s="303"/>
      <c r="L372" s="302">
        <v>0.3050613655940333</v>
      </c>
      <c r="M372" s="302">
        <v>7.5339351868327659E-2</v>
      </c>
      <c r="N372" s="302">
        <v>1.3387639980579196E-2</v>
      </c>
      <c r="O372" s="302">
        <f t="shared" si="170"/>
        <v>0.39378835744294011</v>
      </c>
    </row>
    <row r="373" spans="1:15" s="236" customFormat="1" x14ac:dyDescent="0.2">
      <c r="A373" s="237" t="str">
        <f>name!E$11</f>
        <v>Process, plant and machine operatives</v>
      </c>
      <c r="B373" s="302">
        <v>0.49549759612221234</v>
      </c>
      <c r="C373" s="302">
        <v>0.16840865066396668</v>
      </c>
      <c r="D373" s="302">
        <v>9.5666818714322976E-2</v>
      </c>
      <c r="E373" s="302">
        <f t="shared" si="168"/>
        <v>0.75957306550050196</v>
      </c>
      <c r="F373" s="303"/>
      <c r="G373" s="302">
        <v>0.84492231277010776</v>
      </c>
      <c r="H373" s="302">
        <v>0.14254441953018374</v>
      </c>
      <c r="I373" s="302">
        <v>8.0747809418417915E-2</v>
      </c>
      <c r="J373" s="302">
        <f t="shared" si="171"/>
        <v>1.0682145417187094</v>
      </c>
      <c r="K373" s="303"/>
      <c r="L373" s="302">
        <v>0.67392752468749395</v>
      </c>
      <c r="M373" s="302">
        <v>0.19538804375222424</v>
      </c>
      <c r="N373" s="302">
        <v>7.3865032034240982E-2</v>
      </c>
      <c r="O373" s="302">
        <f t="shared" si="170"/>
        <v>0.94318060047395924</v>
      </c>
    </row>
    <row r="374" spans="1:15" s="236" customFormat="1" x14ac:dyDescent="0.2">
      <c r="A374" s="237" t="str">
        <f>name!E$12</f>
        <v>Elementary occupations</v>
      </c>
      <c r="B374" s="302">
        <v>0.27702612475633032</v>
      </c>
      <c r="C374" s="302">
        <v>6.3630506495761699E-2</v>
      </c>
      <c r="D374" s="302">
        <v>3.3635218560004058E-2</v>
      </c>
      <c r="E374" s="302">
        <f t="shared" si="168"/>
        <v>0.37429184981209607</v>
      </c>
      <c r="F374" s="303"/>
      <c r="G374" s="302">
        <v>0.45903610225825248</v>
      </c>
      <c r="H374" s="302">
        <v>5.2965039603302289E-2</v>
      </c>
      <c r="I374" s="302">
        <v>2.0321410490151501E-2</v>
      </c>
      <c r="J374" s="302">
        <f t="shared" si="171"/>
        <v>0.53232255235170622</v>
      </c>
      <c r="K374" s="303"/>
      <c r="L374" s="302">
        <v>0.26670667942486598</v>
      </c>
      <c r="M374" s="302">
        <v>2.4262282792506879E-2</v>
      </c>
      <c r="N374" s="302">
        <v>1.6240969722185888E-2</v>
      </c>
      <c r="O374" s="302">
        <f t="shared" si="170"/>
        <v>0.3072099319395587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3.895000000005107</v>
      </c>
      <c r="C376" s="311">
        <f t="shared" ref="C376:E376" si="172">SUM(C366:C374)</f>
        <v>1.1910000000141105</v>
      </c>
      <c r="D376" s="311">
        <f t="shared" si="172"/>
        <v>1.2280000000042874</v>
      </c>
      <c r="E376" s="311">
        <f t="shared" si="172"/>
        <v>6.3140000000235048</v>
      </c>
      <c r="F376" s="311"/>
      <c r="G376" s="311">
        <f t="shared" ref="G376:J376" si="173">SUM(G366:G374)</f>
        <v>7.9029999999938845</v>
      </c>
      <c r="H376" s="311">
        <f t="shared" si="173"/>
        <v>1.2260000000169233</v>
      </c>
      <c r="I376" s="311">
        <f t="shared" si="173"/>
        <v>0.91499999998875636</v>
      </c>
      <c r="J376" s="311">
        <f t="shared" si="173"/>
        <v>10.043999999999563</v>
      </c>
      <c r="K376" s="311"/>
      <c r="L376" s="311">
        <f t="shared" ref="L376:O376" si="174">SUM(L366:L374)</f>
        <v>6.1260000000518762</v>
      </c>
      <c r="M376" s="311">
        <f t="shared" si="174"/>
        <v>0.94700000000499995</v>
      </c>
      <c r="N376" s="311">
        <f t="shared" si="174"/>
        <v>0.68800000000227457</v>
      </c>
      <c r="O376" s="311">
        <f t="shared" si="174"/>
        <v>7.7610000000591501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2.4179061390240491</v>
      </c>
      <c r="C383" s="302">
        <v>0.164246388886679</v>
      </c>
      <c r="D383" s="302">
        <v>0.41467588190507904</v>
      </c>
      <c r="E383" s="302">
        <f>SUM(B383:D383)</f>
        <v>2.9968284098158073</v>
      </c>
      <c r="F383" s="303"/>
      <c r="G383" s="302">
        <v>2.4006781039546659</v>
      </c>
      <c r="H383" s="302">
        <v>0.17951149763628674</v>
      </c>
      <c r="I383" s="302">
        <v>0.25509516180399189</v>
      </c>
      <c r="J383" s="302">
        <f>SUM(G383:I383)</f>
        <v>2.8352847633949443</v>
      </c>
      <c r="K383" s="303"/>
      <c r="L383" s="302">
        <v>1.8926918660519647</v>
      </c>
      <c r="M383" s="302">
        <v>0.15742833785670005</v>
      </c>
      <c r="N383" s="302">
        <v>0.1944277023687635</v>
      </c>
      <c r="O383" s="302">
        <f>SUM(L383:N383)</f>
        <v>2.2445479062774281</v>
      </c>
    </row>
    <row r="384" spans="1:15" s="236" customFormat="1" x14ac:dyDescent="0.2">
      <c r="A384" s="237" t="str">
        <f>name!E$5</f>
        <v>Professional occupations</v>
      </c>
      <c r="B384" s="302">
        <v>2.6867923454262472</v>
      </c>
      <c r="C384" s="302">
        <v>0.11491339142867676</v>
      </c>
      <c r="D384" s="302">
        <v>0.24782793100058062</v>
      </c>
      <c r="E384" s="302">
        <f t="shared" ref="E384:E391" si="175">SUM(B384:D384)</f>
        <v>3.0495336678555045</v>
      </c>
      <c r="F384" s="303"/>
      <c r="G384" s="302">
        <v>2.9304944298423226</v>
      </c>
      <c r="H384" s="302">
        <v>0.13324314231042081</v>
      </c>
      <c r="I384" s="302">
        <v>0.13119599713098642</v>
      </c>
      <c r="J384" s="302">
        <f t="shared" ref="J384:J386" si="176">SUM(G384:I384)</f>
        <v>3.1949335692837302</v>
      </c>
      <c r="K384" s="303"/>
      <c r="L384" s="302">
        <v>2.4880076460217571</v>
      </c>
      <c r="M384" s="302">
        <v>0.12604923479926164</v>
      </c>
      <c r="N384" s="302">
        <v>8.2790997377206535E-2</v>
      </c>
      <c r="O384" s="302">
        <f t="shared" ref="O384:O391" si="177">SUM(L384:N384)</f>
        <v>2.6968478781982252</v>
      </c>
    </row>
    <row r="385" spans="1:15" s="236" customFormat="1" x14ac:dyDescent="0.2">
      <c r="A385" s="237" t="str">
        <f>name!E$6</f>
        <v>Associate professional occupations</v>
      </c>
      <c r="B385" s="302">
        <v>2.1924683682264483</v>
      </c>
      <c r="C385" s="302">
        <v>0.17836799812557036</v>
      </c>
      <c r="D385" s="302">
        <v>0.46275035827875166</v>
      </c>
      <c r="E385" s="302">
        <f t="shared" si="175"/>
        <v>2.8335867246307704</v>
      </c>
      <c r="F385" s="303"/>
      <c r="G385" s="302">
        <v>2.287386911146355</v>
      </c>
      <c r="H385" s="302">
        <v>0.15264269394738525</v>
      </c>
      <c r="I385" s="302">
        <v>0.23463793019367227</v>
      </c>
      <c r="J385" s="302">
        <f t="shared" si="176"/>
        <v>2.6746675352874121</v>
      </c>
      <c r="K385" s="303"/>
      <c r="L385" s="302">
        <v>1.7176579012074045</v>
      </c>
      <c r="M385" s="302">
        <v>0.10408245043629305</v>
      </c>
      <c r="N385" s="302">
        <v>0.17773971525593382</v>
      </c>
      <c r="O385" s="302">
        <f t="shared" si="177"/>
        <v>1.9994800668996313</v>
      </c>
    </row>
    <row r="386" spans="1:15" s="236" customFormat="1" x14ac:dyDescent="0.2">
      <c r="A386" s="237" t="str">
        <f>name!E$7</f>
        <v>Administrative and secretarial occupations</v>
      </c>
      <c r="B386" s="302">
        <v>1.5029270676900801</v>
      </c>
      <c r="C386" s="302">
        <v>0.46642460616849946</v>
      </c>
      <c r="D386" s="302">
        <v>0.12009333709495593</v>
      </c>
      <c r="E386" s="302">
        <f t="shared" si="175"/>
        <v>2.0894450109535354</v>
      </c>
      <c r="F386" s="303"/>
      <c r="G386" s="302">
        <v>1.4601642545841069</v>
      </c>
      <c r="H386" s="302">
        <v>0.32642707478643335</v>
      </c>
      <c r="I386" s="302">
        <v>5.6368885628555958E-2</v>
      </c>
      <c r="J386" s="302">
        <f t="shared" si="176"/>
        <v>1.8429602149990962</v>
      </c>
      <c r="K386" s="303"/>
      <c r="L386" s="302">
        <v>0.85681020490687165</v>
      </c>
      <c r="M386" s="302">
        <v>0.18976260761747121</v>
      </c>
      <c r="N386" s="302">
        <v>2.6816773290655221E-2</v>
      </c>
      <c r="O386" s="302">
        <f t="shared" si="177"/>
        <v>1.073389585814998</v>
      </c>
    </row>
    <row r="387" spans="1:15" s="236" customFormat="1" x14ac:dyDescent="0.2">
      <c r="A387" s="237" t="str">
        <f>name!E$8</f>
        <v>Skilled trades occupations</v>
      </c>
      <c r="B387" s="302">
        <v>3.8390570008628182</v>
      </c>
      <c r="C387" s="302">
        <v>0.31005938704423514</v>
      </c>
      <c r="D387" s="302">
        <v>1.9771631777666698</v>
      </c>
      <c r="E387" s="302">
        <f t="shared" si="175"/>
        <v>6.1262795656737232</v>
      </c>
      <c r="F387" s="303"/>
      <c r="G387" s="302">
        <v>2.6610776139803067</v>
      </c>
      <c r="H387" s="302">
        <v>0.13556740696664854</v>
      </c>
      <c r="I387" s="302">
        <v>0.87288974170059974</v>
      </c>
      <c r="J387" s="302">
        <f>SUM(G387:I387)</f>
        <v>3.669534762647555</v>
      </c>
      <c r="K387" s="303"/>
      <c r="L387" s="302">
        <v>2.1658875720773558</v>
      </c>
      <c r="M387" s="302">
        <v>0.11537448421313194</v>
      </c>
      <c r="N387" s="302">
        <v>0.57459004012870263</v>
      </c>
      <c r="O387" s="302">
        <f t="shared" si="177"/>
        <v>2.8558520964191905</v>
      </c>
    </row>
    <row r="388" spans="1:15" s="236" customFormat="1" x14ac:dyDescent="0.2">
      <c r="A388" s="237" t="str">
        <f>name!E$9</f>
        <v>Caring, leisure and other service occupations</v>
      </c>
      <c r="B388" s="302">
        <v>9.1500221527214237E-2</v>
      </c>
      <c r="C388" s="302">
        <v>6.5920242874022608E-2</v>
      </c>
      <c r="D388" s="302">
        <v>3.1748796742727937E-2</v>
      </c>
      <c r="E388" s="302">
        <f t="shared" si="175"/>
        <v>0.18916926114396479</v>
      </c>
      <c r="F388" s="303"/>
      <c r="G388" s="302">
        <v>8.2761698838721462E-2</v>
      </c>
      <c r="H388" s="302">
        <v>6.2009205014322659E-2</v>
      </c>
      <c r="I388" s="302">
        <v>1.8572642800835128E-2</v>
      </c>
      <c r="J388" s="302">
        <f t="shared" ref="J388:J391" si="178">SUM(G388:I388)</f>
        <v>0.16334354665387923</v>
      </c>
      <c r="K388" s="303"/>
      <c r="L388" s="302">
        <v>7.0772488928278254E-2</v>
      </c>
      <c r="M388" s="302">
        <v>5.85962020372141E-2</v>
      </c>
      <c r="N388" s="302">
        <v>1.8205604476262151E-2</v>
      </c>
      <c r="O388" s="302">
        <f t="shared" si="177"/>
        <v>0.14757429544175452</v>
      </c>
    </row>
    <row r="389" spans="1:15" s="236" customFormat="1" x14ac:dyDescent="0.2">
      <c r="A389" s="237" t="str">
        <f>name!E$10</f>
        <v>Sales and customer service occupations</v>
      </c>
      <c r="B389" s="302">
        <v>0.73807515829433168</v>
      </c>
      <c r="C389" s="302">
        <v>0.15006512234971434</v>
      </c>
      <c r="D389" s="302">
        <v>0.10336690474203995</v>
      </c>
      <c r="E389" s="302">
        <f t="shared" si="175"/>
        <v>0.99150718538608595</v>
      </c>
      <c r="F389" s="303"/>
      <c r="G389" s="302">
        <v>0.62976987806912577</v>
      </c>
      <c r="H389" s="302">
        <v>8.6236481481684807E-2</v>
      </c>
      <c r="I389" s="302">
        <v>4.0492056792793295E-2</v>
      </c>
      <c r="J389" s="302">
        <f t="shared" si="178"/>
        <v>0.75649841634360393</v>
      </c>
      <c r="K389" s="303"/>
      <c r="L389" s="302">
        <v>0.53027451008314652</v>
      </c>
      <c r="M389" s="302">
        <v>5.1880875167673486E-2</v>
      </c>
      <c r="N389" s="302">
        <v>2.7597747173296171E-2</v>
      </c>
      <c r="O389" s="302">
        <f t="shared" si="177"/>
        <v>0.60975313242411622</v>
      </c>
    </row>
    <row r="390" spans="1:15" s="236" customFormat="1" x14ac:dyDescent="0.2">
      <c r="A390" s="237" t="str">
        <f>name!E$11</f>
        <v>Process, plant and machine operatives</v>
      </c>
      <c r="B390" s="302">
        <v>1.7822597608209079</v>
      </c>
      <c r="C390" s="302">
        <v>0.25477526247110782</v>
      </c>
      <c r="D390" s="302">
        <v>0.28611098094338394</v>
      </c>
      <c r="E390" s="302">
        <f t="shared" si="175"/>
        <v>2.3231460042354</v>
      </c>
      <c r="F390" s="303"/>
      <c r="G390" s="302">
        <v>1.243662023395812</v>
      </c>
      <c r="H390" s="302">
        <v>0.16224693031362011</v>
      </c>
      <c r="I390" s="302">
        <v>0.16148593240077685</v>
      </c>
      <c r="J390" s="302">
        <f t="shared" si="178"/>
        <v>1.5673948861102089</v>
      </c>
      <c r="K390" s="303"/>
      <c r="L390" s="302">
        <v>1.0118229455785475</v>
      </c>
      <c r="M390" s="302">
        <v>0.1696099794856131</v>
      </c>
      <c r="N390" s="302">
        <v>0.14213734121405963</v>
      </c>
      <c r="O390" s="302">
        <f t="shared" si="177"/>
        <v>1.3235702662782203</v>
      </c>
    </row>
    <row r="391" spans="1:15" s="236" customFormat="1" x14ac:dyDescent="0.2">
      <c r="A391" s="237" t="str">
        <f>name!E$12</f>
        <v>Elementary occupations</v>
      </c>
      <c r="B391" s="302">
        <v>0.85601393808619008</v>
      </c>
      <c r="C391" s="302">
        <v>0.12722760067050476</v>
      </c>
      <c r="D391" s="302">
        <v>0.15326263155150882</v>
      </c>
      <c r="E391" s="302">
        <f t="shared" si="175"/>
        <v>1.1365041703082037</v>
      </c>
      <c r="F391" s="303"/>
      <c r="G391" s="302">
        <v>0.56600508611949163</v>
      </c>
      <c r="H391" s="302">
        <v>5.3115567556413411E-2</v>
      </c>
      <c r="I391" s="302">
        <v>4.6261651525696723E-2</v>
      </c>
      <c r="J391" s="302">
        <f t="shared" si="178"/>
        <v>0.6653823052016018</v>
      </c>
      <c r="K391" s="303"/>
      <c r="L391" s="302">
        <v>0.35907486518607357</v>
      </c>
      <c r="M391" s="302">
        <v>1.9215828390470112E-2</v>
      </c>
      <c r="N391" s="302">
        <v>3.7694078722191139E-2</v>
      </c>
      <c r="O391" s="302">
        <f t="shared" si="177"/>
        <v>0.41598477229873482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16.106999999958287</v>
      </c>
      <c r="C393" s="311">
        <f t="shared" ref="C393:E393" si="179">SUM(C383:C391)</f>
        <v>1.8320000000190104</v>
      </c>
      <c r="D393" s="311">
        <f t="shared" si="179"/>
        <v>3.7970000000256974</v>
      </c>
      <c r="E393" s="311">
        <f t="shared" si="179"/>
        <v>21.736000000002996</v>
      </c>
      <c r="F393" s="311"/>
      <c r="G393" s="311">
        <f t="shared" ref="G393:J393" si="180">SUM(G383:G391)</f>
        <v>14.261999999930911</v>
      </c>
      <c r="H393" s="311">
        <f t="shared" si="180"/>
        <v>1.2910000000132156</v>
      </c>
      <c r="I393" s="311">
        <f t="shared" si="180"/>
        <v>1.8169999999779081</v>
      </c>
      <c r="J393" s="311">
        <f t="shared" si="180"/>
        <v>17.36999999992203</v>
      </c>
      <c r="K393" s="311"/>
      <c r="L393" s="311">
        <f t="shared" ref="L393:O393" si="181">SUM(L383:L391)</f>
        <v>11.0930000000414</v>
      </c>
      <c r="M393" s="311">
        <f t="shared" si="181"/>
        <v>0.99200000000382849</v>
      </c>
      <c r="N393" s="311">
        <f t="shared" si="181"/>
        <v>1.2820000000070708</v>
      </c>
      <c r="O393" s="311">
        <f t="shared" si="181"/>
        <v>13.3670000000523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1.8899550666522802</v>
      </c>
      <c r="C400" s="302">
        <v>0.10939664345725515</v>
      </c>
      <c r="D400" s="302">
        <v>0.91348080001689014</v>
      </c>
      <c r="E400" s="302">
        <f>SUM(B400:D400)</f>
        <v>2.9128325101264254</v>
      </c>
      <c r="F400" s="303"/>
      <c r="G400" s="302">
        <v>3.592450953351463</v>
      </c>
      <c r="H400" s="302">
        <v>0.34217142589152655</v>
      </c>
      <c r="I400" s="302">
        <v>1.4011457303942829</v>
      </c>
      <c r="J400" s="302">
        <f>SUM(G400:I400)</f>
        <v>5.3357681096372724</v>
      </c>
      <c r="K400" s="303"/>
      <c r="L400" s="302">
        <v>2.7161963113793526</v>
      </c>
      <c r="M400" s="302">
        <v>0.30198138829236804</v>
      </c>
      <c r="N400" s="302">
        <v>1.3285692301408598</v>
      </c>
      <c r="O400" s="302">
        <f>SUM(L400:N400)</f>
        <v>4.3467469298125803</v>
      </c>
    </row>
    <row r="401" spans="1:15" s="236" customFormat="1" x14ac:dyDescent="0.2">
      <c r="A401" s="237" t="str">
        <f>name!E$5</f>
        <v>Professional occupations</v>
      </c>
      <c r="B401" s="302">
        <v>3.3786649284379204</v>
      </c>
      <c r="C401" s="302">
        <v>9.7822385829992711E-2</v>
      </c>
      <c r="D401" s="302">
        <v>0.56371215817016618</v>
      </c>
      <c r="E401" s="302">
        <f t="shared" ref="E401:E408" si="182">SUM(B401:D401)</f>
        <v>4.0401994724380792</v>
      </c>
      <c r="F401" s="303"/>
      <c r="G401" s="302">
        <v>7.2456965722055466</v>
      </c>
      <c r="H401" s="302">
        <v>0.30713339432673231</v>
      </c>
      <c r="I401" s="302">
        <v>0.72886928784798344</v>
      </c>
      <c r="J401" s="302">
        <f t="shared" ref="J401:J403" si="183">SUM(G401:I401)</f>
        <v>8.2816992543802623</v>
      </c>
      <c r="K401" s="303"/>
      <c r="L401" s="302">
        <v>6.4042030858315142</v>
      </c>
      <c r="M401" s="302">
        <v>0.25952764309656878</v>
      </c>
      <c r="N401" s="302">
        <v>0.46593867514134768</v>
      </c>
      <c r="O401" s="302">
        <f t="shared" ref="O401:O408" si="184">SUM(L401:N401)</f>
        <v>7.1296694040694311</v>
      </c>
    </row>
    <row r="402" spans="1:15" s="236" customFormat="1" x14ac:dyDescent="0.2">
      <c r="A402" s="237" t="str">
        <f>name!E$6</f>
        <v>Associate professional occupations</v>
      </c>
      <c r="B402" s="302">
        <v>1.7187998309445205</v>
      </c>
      <c r="C402" s="302">
        <v>8.8201784464894156E-2</v>
      </c>
      <c r="D402" s="302">
        <v>0.35565120545991735</v>
      </c>
      <c r="E402" s="302">
        <f t="shared" si="182"/>
        <v>2.1626528208693321</v>
      </c>
      <c r="F402" s="303"/>
      <c r="G402" s="302">
        <v>3.5569338320637627</v>
      </c>
      <c r="H402" s="302">
        <v>0.23940454476788312</v>
      </c>
      <c r="I402" s="302">
        <v>0.42939600839696562</v>
      </c>
      <c r="J402" s="302">
        <f t="shared" si="183"/>
        <v>4.2257343852286118</v>
      </c>
      <c r="K402" s="303"/>
      <c r="L402" s="302">
        <v>2.5706820545628708</v>
      </c>
      <c r="M402" s="302">
        <v>0.17247972163442288</v>
      </c>
      <c r="N402" s="302">
        <v>0.36365855344634973</v>
      </c>
      <c r="O402" s="302">
        <f t="shared" si="184"/>
        <v>3.1068203296436434</v>
      </c>
    </row>
    <row r="403" spans="1:15" s="236" customFormat="1" x14ac:dyDescent="0.2">
      <c r="A403" s="237" t="str">
        <f>name!E$7</f>
        <v>Administrative and secretarial occupations</v>
      </c>
      <c r="B403" s="302">
        <v>0.55234137798897243</v>
      </c>
      <c r="C403" s="302">
        <v>0.21118519223766019</v>
      </c>
      <c r="D403" s="302">
        <v>0.14836950786583905</v>
      </c>
      <c r="E403" s="302">
        <f t="shared" si="182"/>
        <v>0.91189607809247164</v>
      </c>
      <c r="F403" s="303"/>
      <c r="G403" s="302">
        <v>1.1173942894139055</v>
      </c>
      <c r="H403" s="302">
        <v>0.48778644140796945</v>
      </c>
      <c r="I403" s="302">
        <v>0.15720526119905168</v>
      </c>
      <c r="J403" s="302">
        <f t="shared" si="183"/>
        <v>1.7623859920209266</v>
      </c>
      <c r="K403" s="303"/>
      <c r="L403" s="302">
        <v>0.78567367316418091</v>
      </c>
      <c r="M403" s="302">
        <v>0.30861623404380556</v>
      </c>
      <c r="N403" s="302">
        <v>0.11491207611784819</v>
      </c>
      <c r="O403" s="302">
        <f t="shared" si="184"/>
        <v>1.2092019833258345</v>
      </c>
    </row>
    <row r="404" spans="1:15" s="236" customFormat="1" x14ac:dyDescent="0.2">
      <c r="A404" s="237" t="str">
        <f>name!E$8</f>
        <v>Skilled trades occupations</v>
      </c>
      <c r="B404" s="302">
        <v>2.6706625125326484</v>
      </c>
      <c r="C404" s="302">
        <v>8.943078403106304E-2</v>
      </c>
      <c r="D404" s="302">
        <v>0.85533507510998963</v>
      </c>
      <c r="E404" s="302">
        <f t="shared" si="182"/>
        <v>3.6154283716737008</v>
      </c>
      <c r="F404" s="303"/>
      <c r="G404" s="302">
        <v>3.8178406927312358</v>
      </c>
      <c r="H404" s="302">
        <v>0.13807768292281411</v>
      </c>
      <c r="I404" s="302">
        <v>0.94036613893247467</v>
      </c>
      <c r="J404" s="302">
        <f>SUM(G404:I404)</f>
        <v>4.896284514586525</v>
      </c>
      <c r="K404" s="303"/>
      <c r="L404" s="302">
        <v>2.5588531817345919</v>
      </c>
      <c r="M404" s="302">
        <v>0.12699923017701428</v>
      </c>
      <c r="N404" s="302">
        <v>0.92873283010883623</v>
      </c>
      <c r="O404" s="302">
        <f t="shared" si="184"/>
        <v>3.6145852420204427</v>
      </c>
    </row>
    <row r="405" spans="1:15" s="236" customFormat="1" x14ac:dyDescent="0.2">
      <c r="A405" s="237" t="str">
        <f>name!E$9</f>
        <v>Caring, leisure and other service occupations</v>
      </c>
      <c r="B405" s="302">
        <v>0.11864158518706733</v>
      </c>
      <c r="C405" s="302">
        <v>4.9886316015739104E-2</v>
      </c>
      <c r="D405" s="302">
        <v>9.9427562831056152E-2</v>
      </c>
      <c r="E405" s="302">
        <f t="shared" si="182"/>
        <v>0.26795546403386256</v>
      </c>
      <c r="F405" s="303"/>
      <c r="G405" s="302">
        <v>0.23392550950420701</v>
      </c>
      <c r="H405" s="302">
        <v>9.8790007292641327E-2</v>
      </c>
      <c r="I405" s="302">
        <v>0.1160841397737306</v>
      </c>
      <c r="J405" s="302">
        <f t="shared" ref="J405:J408" si="185">SUM(G405:I405)</f>
        <v>0.44879965657057896</v>
      </c>
      <c r="K405" s="303"/>
      <c r="L405" s="302">
        <v>0.24215192807737282</v>
      </c>
      <c r="M405" s="302">
        <v>6.5239466625690454E-2</v>
      </c>
      <c r="N405" s="302">
        <v>0.11312132411832852</v>
      </c>
      <c r="O405" s="302">
        <f t="shared" si="184"/>
        <v>0.4205127188213918</v>
      </c>
    </row>
    <row r="406" spans="1:15" s="236" customFormat="1" x14ac:dyDescent="0.2">
      <c r="A406" s="237" t="str">
        <f>name!E$10</f>
        <v>Sales and customer service occupations</v>
      </c>
      <c r="B406" s="302">
        <v>0.24156731078196583</v>
      </c>
      <c r="C406" s="302">
        <v>7.197444554106007E-2</v>
      </c>
      <c r="D406" s="302">
        <v>9.2732871726408095E-2</v>
      </c>
      <c r="E406" s="302">
        <f t="shared" si="182"/>
        <v>0.40627462804943398</v>
      </c>
      <c r="F406" s="303"/>
      <c r="G406" s="302">
        <v>0.4220084846132533</v>
      </c>
      <c r="H406" s="302">
        <v>0.15907581508810778</v>
      </c>
      <c r="I406" s="302">
        <v>9.0071702345193475E-2</v>
      </c>
      <c r="J406" s="302">
        <f t="shared" si="185"/>
        <v>0.67115600204655457</v>
      </c>
      <c r="K406" s="303"/>
      <c r="L406" s="302">
        <v>0.37725740699478866</v>
      </c>
      <c r="M406" s="302">
        <v>0.14649346526639562</v>
      </c>
      <c r="N406" s="302">
        <v>6.7184005249552245E-2</v>
      </c>
      <c r="O406" s="302">
        <f t="shared" si="184"/>
        <v>0.59093487751073659</v>
      </c>
    </row>
    <row r="407" spans="1:15" s="236" customFormat="1" x14ac:dyDescent="0.2">
      <c r="A407" s="237" t="str">
        <f>name!E$11</f>
        <v>Process, plant and machine operatives</v>
      </c>
      <c r="B407" s="302">
        <v>0.97090721618824138</v>
      </c>
      <c r="C407" s="302">
        <v>6.6937188803650918E-2</v>
      </c>
      <c r="D407" s="302">
        <v>0.15595937391237211</v>
      </c>
      <c r="E407" s="302">
        <f t="shared" si="182"/>
        <v>1.1938037789042644</v>
      </c>
      <c r="F407" s="303"/>
      <c r="G407" s="302">
        <v>1.3225481369907566</v>
      </c>
      <c r="H407" s="302">
        <v>0.12171905555550953</v>
      </c>
      <c r="I407" s="302">
        <v>0.19191045219069047</v>
      </c>
      <c r="J407" s="302">
        <f t="shared" si="185"/>
        <v>1.6361776447369565</v>
      </c>
      <c r="K407" s="303"/>
      <c r="L407" s="302">
        <v>0.97704276384731825</v>
      </c>
      <c r="M407" s="302">
        <v>9.161360543897519E-2</v>
      </c>
      <c r="N407" s="302">
        <v>0.14962086873413633</v>
      </c>
      <c r="O407" s="302">
        <f t="shared" si="184"/>
        <v>1.2182772380204296</v>
      </c>
    </row>
    <row r="408" spans="1:15" s="236" customFormat="1" x14ac:dyDescent="0.2">
      <c r="A408" s="237" t="str">
        <f>name!E$12</f>
        <v>Elementary occupations</v>
      </c>
      <c r="B408" s="302">
        <v>0.38846017123883664</v>
      </c>
      <c r="C408" s="302">
        <v>5.7165259623011382E-2</v>
      </c>
      <c r="D408" s="302">
        <v>0.10833144493620751</v>
      </c>
      <c r="E408" s="302">
        <f t="shared" si="182"/>
        <v>0.55395687579805553</v>
      </c>
      <c r="F408" s="303"/>
      <c r="G408" s="302">
        <v>0.53120152904637208</v>
      </c>
      <c r="H408" s="302">
        <v>0.10984163276403026</v>
      </c>
      <c r="I408" s="302">
        <v>9.1951278926190524E-2</v>
      </c>
      <c r="J408" s="302">
        <f t="shared" si="185"/>
        <v>0.73299444073659281</v>
      </c>
      <c r="K408" s="303"/>
      <c r="L408" s="302">
        <v>0.29093959435707406</v>
      </c>
      <c r="M408" s="302">
        <v>6.6049245427476796E-2</v>
      </c>
      <c r="N408" s="302">
        <v>8.7262436960256845E-2</v>
      </c>
      <c r="O408" s="302">
        <f t="shared" si="184"/>
        <v>0.44425127674480769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11.929999999952452</v>
      </c>
      <c r="C410" s="311">
        <f t="shared" ref="C410:E410" si="186">SUM(C400:C408)</f>
        <v>0.84200000000432673</v>
      </c>
      <c r="D410" s="311">
        <f t="shared" si="186"/>
        <v>3.2930000000288469</v>
      </c>
      <c r="E410" s="311">
        <f t="shared" si="186"/>
        <v>16.064999999985627</v>
      </c>
      <c r="F410" s="311"/>
      <c r="G410" s="311">
        <f t="shared" ref="G410:J410" si="187">SUM(G400:G408)</f>
        <v>21.839999999920501</v>
      </c>
      <c r="H410" s="311">
        <f t="shared" si="187"/>
        <v>2.0040000000172142</v>
      </c>
      <c r="I410" s="311">
        <f t="shared" si="187"/>
        <v>4.1470000000065639</v>
      </c>
      <c r="J410" s="311">
        <f t="shared" si="187"/>
        <v>27.990999999944286</v>
      </c>
      <c r="K410" s="311"/>
      <c r="L410" s="311">
        <f t="shared" ref="L410:O410" si="188">SUM(L400:L408)</f>
        <v>16.922999999949063</v>
      </c>
      <c r="M410" s="311">
        <f t="shared" si="188"/>
        <v>1.5390000000027173</v>
      </c>
      <c r="N410" s="311">
        <f t="shared" si="188"/>
        <v>3.619000000017516</v>
      </c>
      <c r="O410" s="311">
        <f t="shared" si="188"/>
        <v>22.080999999969301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1.7152172429885104</v>
      </c>
      <c r="C417" s="302">
        <v>3.9308449127372816E-2</v>
      </c>
      <c r="D417" s="302">
        <v>0.16741444696634813</v>
      </c>
      <c r="E417" s="302">
        <f>SUM(B417:D417)</f>
        <v>1.9219401390822313</v>
      </c>
      <c r="F417" s="303"/>
      <c r="G417" s="302">
        <v>2.8319174996426821</v>
      </c>
      <c r="H417" s="302">
        <v>8.9789512327134252E-2</v>
      </c>
      <c r="I417" s="302">
        <v>0.30711215041529089</v>
      </c>
      <c r="J417" s="302">
        <f>SUM(G417:I417)</f>
        <v>3.2288191623851072</v>
      </c>
      <c r="K417" s="303"/>
      <c r="L417" s="302">
        <v>2.9747852405501378</v>
      </c>
      <c r="M417" s="302">
        <v>9.0636521278981599E-2</v>
      </c>
      <c r="N417" s="302">
        <v>0.18125768468812656</v>
      </c>
      <c r="O417" s="302">
        <f>SUM(L417:N417)</f>
        <v>3.2466794465172462</v>
      </c>
    </row>
    <row r="418" spans="1:15" s="236" customFormat="1" x14ac:dyDescent="0.2">
      <c r="A418" s="237" t="str">
        <f>name!E$5</f>
        <v>Professional occupations</v>
      </c>
      <c r="B418" s="302">
        <v>3.1647299285816981</v>
      </c>
      <c r="C418" s="302">
        <v>4.1499149788725737E-2</v>
      </c>
      <c r="D418" s="302">
        <v>0.23108219544530628</v>
      </c>
      <c r="E418" s="302">
        <f t="shared" ref="E418:E425" si="189">SUM(B418:D418)</f>
        <v>3.4373112738157303</v>
      </c>
      <c r="F418" s="303"/>
      <c r="G418" s="302">
        <v>5.9570597982988529</v>
      </c>
      <c r="H418" s="302">
        <v>8.6232153357914024E-2</v>
      </c>
      <c r="I418" s="302">
        <v>0.27864286496071317</v>
      </c>
      <c r="J418" s="302">
        <f t="shared" ref="J418:J420" si="190">SUM(G418:I418)</f>
        <v>6.32193481661748</v>
      </c>
      <c r="K418" s="303"/>
      <c r="L418" s="302">
        <v>6.801778639182821</v>
      </c>
      <c r="M418" s="302">
        <v>8.7034991483354252E-2</v>
      </c>
      <c r="N418" s="302">
        <v>9.9884766659162683E-2</v>
      </c>
      <c r="O418" s="302">
        <f t="shared" ref="O418:O425" si="191">SUM(L418:N418)</f>
        <v>6.9886983973253383</v>
      </c>
    </row>
    <row r="419" spans="1:15" s="236" customFormat="1" x14ac:dyDescent="0.2">
      <c r="A419" s="237" t="str">
        <f>name!E$6</f>
        <v>Associate professional occupations</v>
      </c>
      <c r="B419" s="302">
        <v>1.9966442783624825</v>
      </c>
      <c r="C419" s="302">
        <v>7.323400673528227E-2</v>
      </c>
      <c r="D419" s="302">
        <v>8.9913897827351916E-2</v>
      </c>
      <c r="E419" s="302">
        <f t="shared" si="189"/>
        <v>2.1597921829251163</v>
      </c>
      <c r="F419" s="303"/>
      <c r="G419" s="302">
        <v>3.5939752754571446</v>
      </c>
      <c r="H419" s="302">
        <v>0.12868018445324139</v>
      </c>
      <c r="I419" s="302">
        <v>0.28390118851584351</v>
      </c>
      <c r="J419" s="302">
        <f t="shared" si="190"/>
        <v>4.0065566484262289</v>
      </c>
      <c r="K419" s="303"/>
      <c r="L419" s="302">
        <v>3.2076845099251172</v>
      </c>
      <c r="M419" s="302">
        <v>0.1275524295958736</v>
      </c>
      <c r="N419" s="302">
        <v>0.10917238748971281</v>
      </c>
      <c r="O419" s="302">
        <f t="shared" si="191"/>
        <v>3.4444093270107037</v>
      </c>
    </row>
    <row r="420" spans="1:15" s="236" customFormat="1" x14ac:dyDescent="0.2">
      <c r="A420" s="237" t="str">
        <f>name!E$7</f>
        <v>Administrative and secretarial occupations</v>
      </c>
      <c r="B420" s="302">
        <v>0.90325886576746328</v>
      </c>
      <c r="C420" s="302">
        <v>0.20216569373608015</v>
      </c>
      <c r="D420" s="302">
        <v>5.4036209746778939E-2</v>
      </c>
      <c r="E420" s="302">
        <f t="shared" si="189"/>
        <v>1.1594607692503225</v>
      </c>
      <c r="F420" s="303"/>
      <c r="G420" s="302">
        <v>1.3055588943287366</v>
      </c>
      <c r="H420" s="302">
        <v>0.30749327310977059</v>
      </c>
      <c r="I420" s="302">
        <v>0.10514955113961474</v>
      </c>
      <c r="J420" s="302">
        <f t="shared" si="190"/>
        <v>1.718201718578122</v>
      </c>
      <c r="K420" s="303"/>
      <c r="L420" s="302">
        <v>0.76200223126760769</v>
      </c>
      <c r="M420" s="302">
        <v>0.23369369632349632</v>
      </c>
      <c r="N420" s="302">
        <v>0.44019743858737542</v>
      </c>
      <c r="O420" s="302">
        <f t="shared" si="191"/>
        <v>1.4358933661784794</v>
      </c>
    </row>
    <row r="421" spans="1:15" s="236" customFormat="1" x14ac:dyDescent="0.2">
      <c r="A421" s="237" t="str">
        <f>name!E$8</f>
        <v>Skilled trades occupations</v>
      </c>
      <c r="B421" s="302">
        <v>2.9729747724387567</v>
      </c>
      <c r="C421" s="302">
        <v>5.5879202957486225E-2</v>
      </c>
      <c r="D421" s="302">
        <v>0.2398480777944208</v>
      </c>
      <c r="E421" s="302">
        <f t="shared" si="189"/>
        <v>3.2687020531906641</v>
      </c>
      <c r="F421" s="303"/>
      <c r="G421" s="302">
        <v>3.5953958328985829</v>
      </c>
      <c r="H421" s="302">
        <v>5.6599410101321579E-2</v>
      </c>
      <c r="I421" s="302">
        <v>0.39311273340293412</v>
      </c>
      <c r="J421" s="302">
        <f>SUM(G421:I421)</f>
        <v>4.0451079764028384</v>
      </c>
      <c r="K421" s="303"/>
      <c r="L421" s="302">
        <v>3.1208004132725682</v>
      </c>
      <c r="M421" s="302">
        <v>4.2245733562139461E-2</v>
      </c>
      <c r="N421" s="302">
        <v>0.44370589569604213</v>
      </c>
      <c r="O421" s="302">
        <f t="shared" si="191"/>
        <v>3.6067520425307498</v>
      </c>
    </row>
    <row r="422" spans="1:15" s="236" customFormat="1" x14ac:dyDescent="0.2">
      <c r="A422" s="237" t="str">
        <f>name!E$9</f>
        <v>Caring, leisure and other service occupations</v>
      </c>
      <c r="B422" s="302">
        <v>0.22162555290546451</v>
      </c>
      <c r="C422" s="302">
        <v>1.2137337852517156E-2</v>
      </c>
      <c r="D422" s="302">
        <v>1.0446689006490591E-2</v>
      </c>
      <c r="E422" s="302">
        <f t="shared" si="189"/>
        <v>0.24420957976447227</v>
      </c>
      <c r="F422" s="303"/>
      <c r="G422" s="302">
        <v>0.31399522451274658</v>
      </c>
      <c r="H422" s="302">
        <v>1.5604779904215993E-2</v>
      </c>
      <c r="I422" s="302">
        <v>0.31708562867000911</v>
      </c>
      <c r="J422" s="302">
        <f t="shared" ref="J422:J425" si="192">SUM(G422:I422)</f>
        <v>0.64668563308697169</v>
      </c>
      <c r="K422" s="303"/>
      <c r="L422" s="302">
        <v>0.32949178912058641</v>
      </c>
      <c r="M422" s="302">
        <v>9.8739758289233502E-3</v>
      </c>
      <c r="N422" s="302">
        <v>0.2718012862040764</v>
      </c>
      <c r="O422" s="302">
        <f t="shared" si="191"/>
        <v>0.61116705115358616</v>
      </c>
    </row>
    <row r="423" spans="1:15" s="236" customFormat="1" x14ac:dyDescent="0.2">
      <c r="A423" s="237" t="str">
        <f>name!E$10</f>
        <v>Sales and customer service occupations</v>
      </c>
      <c r="B423" s="302">
        <v>1.308711221708263</v>
      </c>
      <c r="C423" s="302">
        <v>0.49440978920689438</v>
      </c>
      <c r="D423" s="302">
        <v>0.10677702886065164</v>
      </c>
      <c r="E423" s="302">
        <f t="shared" si="189"/>
        <v>1.909898039775809</v>
      </c>
      <c r="F423" s="303"/>
      <c r="G423" s="302">
        <v>1.8281190373585818</v>
      </c>
      <c r="H423" s="302">
        <v>0.80431012784549938</v>
      </c>
      <c r="I423" s="302">
        <v>8.2499674651956179E-2</v>
      </c>
      <c r="J423" s="302">
        <f t="shared" si="192"/>
        <v>2.7149288398560376</v>
      </c>
      <c r="K423" s="303"/>
      <c r="L423" s="302">
        <v>1.826551511069159</v>
      </c>
      <c r="M423" s="302">
        <v>0.90961086157891669</v>
      </c>
      <c r="N423" s="302">
        <v>4.7772279526338043E-2</v>
      </c>
      <c r="O423" s="302">
        <f t="shared" si="191"/>
        <v>2.7839346521744139</v>
      </c>
    </row>
    <row r="424" spans="1:15" s="236" customFormat="1" x14ac:dyDescent="0.2">
      <c r="A424" s="237" t="str">
        <f>name!E$11</f>
        <v>Process, plant and machine operatives</v>
      </c>
      <c r="B424" s="302">
        <v>0.56796423428617659</v>
      </c>
      <c r="C424" s="302">
        <v>1.2547349723513939E-2</v>
      </c>
      <c r="D424" s="302">
        <v>0.1129850520381583</v>
      </c>
      <c r="E424" s="302">
        <f t="shared" si="189"/>
        <v>0.69349663604784884</v>
      </c>
      <c r="F424" s="303"/>
      <c r="G424" s="302">
        <v>0.70166897377798987</v>
      </c>
      <c r="H424" s="302">
        <v>1.7919212684141549E-2</v>
      </c>
      <c r="I424" s="302">
        <v>5.2282369593324794E-2</v>
      </c>
      <c r="J424" s="302">
        <f t="shared" si="192"/>
        <v>0.77187055605545618</v>
      </c>
      <c r="K424" s="303"/>
      <c r="L424" s="302">
        <v>0.80634181245266712</v>
      </c>
      <c r="M424" s="302">
        <v>2.0328050047446922E-2</v>
      </c>
      <c r="N424" s="302">
        <v>0.1352867146075952</v>
      </c>
      <c r="O424" s="302">
        <f t="shared" si="191"/>
        <v>0.96195657710770932</v>
      </c>
    </row>
    <row r="425" spans="1:15" s="236" customFormat="1" x14ac:dyDescent="0.2">
      <c r="A425" s="237" t="str">
        <f>name!E$12</f>
        <v>Elementary occupations</v>
      </c>
      <c r="B425" s="302">
        <v>0.17687390286255755</v>
      </c>
      <c r="C425" s="302">
        <v>3.0819020888907592E-2</v>
      </c>
      <c r="D425" s="302">
        <v>4.3496402310659134E-2</v>
      </c>
      <c r="E425" s="302">
        <f t="shared" si="189"/>
        <v>0.2511893260621243</v>
      </c>
      <c r="F425" s="303"/>
      <c r="G425" s="302">
        <v>0.22030946362424736</v>
      </c>
      <c r="H425" s="302">
        <v>3.4371346253065191E-2</v>
      </c>
      <c r="I425" s="302">
        <v>0.17621383864341311</v>
      </c>
      <c r="J425" s="302">
        <f t="shared" si="192"/>
        <v>0.43089464852072568</v>
      </c>
      <c r="K425" s="303"/>
      <c r="L425" s="302">
        <v>0.12056385296345609</v>
      </c>
      <c r="M425" s="302">
        <v>1.3023740299471082E-2</v>
      </c>
      <c r="N425" s="302">
        <v>0.18492154663103932</v>
      </c>
      <c r="O425" s="302">
        <f t="shared" si="191"/>
        <v>0.31850913989396651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13.027999999901372</v>
      </c>
      <c r="C427" s="311">
        <f t="shared" ref="C427:E427" si="193">SUM(C417:C425)</f>
        <v>0.96200000001678021</v>
      </c>
      <c r="D427" s="311">
        <f t="shared" si="193"/>
        <v>1.0559999999961658</v>
      </c>
      <c r="E427" s="311">
        <f t="shared" si="193"/>
        <v>15.04599999991432</v>
      </c>
      <c r="F427" s="311"/>
      <c r="G427" s="311">
        <f t="shared" ref="G427:J427" si="194">SUM(G417:G425)</f>
        <v>20.347999999899567</v>
      </c>
      <c r="H427" s="311">
        <f t="shared" si="194"/>
        <v>1.5410000000363042</v>
      </c>
      <c r="I427" s="311">
        <f t="shared" si="194"/>
        <v>1.9959999999930995</v>
      </c>
      <c r="J427" s="311">
        <f t="shared" si="194"/>
        <v>23.884999999928969</v>
      </c>
      <c r="K427" s="311"/>
      <c r="L427" s="311">
        <f t="shared" ref="L427:O427" si="195">SUM(L417:L425)</f>
        <v>19.94999999980412</v>
      </c>
      <c r="M427" s="311">
        <f t="shared" si="195"/>
        <v>1.5339999999986034</v>
      </c>
      <c r="N427" s="311">
        <f t="shared" si="195"/>
        <v>1.9140000000894686</v>
      </c>
      <c r="O427" s="311">
        <f t="shared" si="195"/>
        <v>23.397999999892193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0.69853476707806239</v>
      </c>
      <c r="C434" s="302">
        <v>4.9589916125961857E-2</v>
      </c>
      <c r="D434" s="302">
        <v>3.0473276407147337E-2</v>
      </c>
      <c r="E434" s="302">
        <f>SUM(B434:D434)</f>
        <v>0.77859795961117162</v>
      </c>
      <c r="F434" s="303"/>
      <c r="G434" s="302">
        <v>1.1315933649828389</v>
      </c>
      <c r="H434" s="302">
        <v>5.3675842927197639E-2</v>
      </c>
      <c r="I434" s="302">
        <v>5.3847992924227116E-2</v>
      </c>
      <c r="J434" s="302">
        <f>SUM(G434:I434)</f>
        <v>1.2391172008342637</v>
      </c>
      <c r="K434" s="303"/>
      <c r="L434" s="302">
        <v>1.3619587494455887</v>
      </c>
      <c r="M434" s="302">
        <v>6.9231211810814847E-2</v>
      </c>
      <c r="N434" s="302">
        <v>5.5877183502990792E-2</v>
      </c>
      <c r="O434" s="302">
        <f>SUM(L434:N434)</f>
        <v>1.4870671447593944</v>
      </c>
    </row>
    <row r="435" spans="1:15" s="236" customFormat="1" x14ac:dyDescent="0.2">
      <c r="A435" s="237" t="str">
        <f>name!E$5</f>
        <v>Professional occupations</v>
      </c>
      <c r="B435" s="302">
        <v>1.1153621780501626</v>
      </c>
      <c r="C435" s="302">
        <v>8.0751727593407055E-2</v>
      </c>
      <c r="D435" s="302">
        <v>2.7759646182418607E-2</v>
      </c>
      <c r="E435" s="302">
        <f t="shared" ref="E435:E442" si="196">SUM(B435:D435)</f>
        <v>1.2238735518259882</v>
      </c>
      <c r="F435" s="303"/>
      <c r="G435" s="302">
        <v>1.9325697750394519</v>
      </c>
      <c r="H435" s="302">
        <v>8.5456948946736958E-2</v>
      </c>
      <c r="I435" s="302">
        <v>8.5653098542147074E-2</v>
      </c>
      <c r="J435" s="302">
        <f t="shared" ref="J435:J437" si="197">SUM(G435:I435)</f>
        <v>2.1036798225283362</v>
      </c>
      <c r="K435" s="303"/>
      <c r="L435" s="302">
        <v>2.8531290866017249</v>
      </c>
      <c r="M435" s="302">
        <v>0.11753077927214003</v>
      </c>
      <c r="N435" s="302">
        <v>7.9323588916944951E-2</v>
      </c>
      <c r="O435" s="302">
        <f t="shared" ref="O435:O442" si="198">SUM(L435:N435)</f>
        <v>3.04998345479081</v>
      </c>
    </row>
    <row r="436" spans="1:15" s="236" customFormat="1" x14ac:dyDescent="0.2">
      <c r="A436" s="237" t="str">
        <f>name!E$6</f>
        <v>Associate professional occupations</v>
      </c>
      <c r="B436" s="302">
        <v>0.82616647850930847</v>
      </c>
      <c r="C436" s="302">
        <v>0.12426591153867549</v>
      </c>
      <c r="D436" s="302">
        <v>3.4692918777809195E-2</v>
      </c>
      <c r="E436" s="302">
        <f t="shared" si="196"/>
        <v>0.98512530882579319</v>
      </c>
      <c r="F436" s="303"/>
      <c r="G436" s="302">
        <v>1.2828245373694653</v>
      </c>
      <c r="H436" s="302">
        <v>0.1080183534623429</v>
      </c>
      <c r="I436" s="302">
        <v>2.751813153461425E-2</v>
      </c>
      <c r="J436" s="302">
        <f t="shared" si="197"/>
        <v>1.4183610223664225</v>
      </c>
      <c r="K436" s="303"/>
      <c r="L436" s="302">
        <v>1.4851722947231287</v>
      </c>
      <c r="M436" s="302">
        <v>0.11540122617373745</v>
      </c>
      <c r="N436" s="302">
        <v>3.1488455999561356E-2</v>
      </c>
      <c r="O436" s="302">
        <f t="shared" si="198"/>
        <v>1.6320619768964275</v>
      </c>
    </row>
    <row r="437" spans="1:15" s="236" customFormat="1" x14ac:dyDescent="0.2">
      <c r="A437" s="237" t="str">
        <f>name!E$7</f>
        <v>Administrative and secretarial occupations</v>
      </c>
      <c r="B437" s="302">
        <v>0.43783143074709108</v>
      </c>
      <c r="C437" s="302">
        <v>0.15899442687546092</v>
      </c>
      <c r="D437" s="302">
        <v>1.4311592808233787E-2</v>
      </c>
      <c r="E437" s="302">
        <f t="shared" si="196"/>
        <v>0.61113745043078582</v>
      </c>
      <c r="F437" s="303"/>
      <c r="G437" s="302">
        <v>0.46102918088059069</v>
      </c>
      <c r="H437" s="302">
        <v>3.8503241077256625E-2</v>
      </c>
      <c r="I437" s="302">
        <v>1.0395429153847601E-2</v>
      </c>
      <c r="J437" s="302">
        <f t="shared" si="197"/>
        <v>0.50992785111169492</v>
      </c>
      <c r="K437" s="303"/>
      <c r="L437" s="302">
        <v>0.36658382551845481</v>
      </c>
      <c r="M437" s="302">
        <v>3.8590687713507377E-2</v>
      </c>
      <c r="N437" s="302">
        <v>2.1100361587283012E-2</v>
      </c>
      <c r="O437" s="302">
        <f t="shared" si="198"/>
        <v>0.4262748748192452</v>
      </c>
    </row>
    <row r="438" spans="1:15" s="236" customFormat="1" x14ac:dyDescent="0.2">
      <c r="A438" s="237" t="str">
        <f>name!E$8</f>
        <v>Skilled trades occupations</v>
      </c>
      <c r="B438" s="302">
        <v>0.66762734485414477</v>
      </c>
      <c r="C438" s="302">
        <v>2.8956136229054158E-2</v>
      </c>
      <c r="D438" s="302">
        <v>4.0191012494216909E-2</v>
      </c>
      <c r="E438" s="302">
        <f t="shared" si="196"/>
        <v>0.73677449357741576</v>
      </c>
      <c r="F438" s="303"/>
      <c r="G438" s="302">
        <v>0.86059374558405166</v>
      </c>
      <c r="H438" s="302">
        <v>2.0167555338257565E-2</v>
      </c>
      <c r="I438" s="302">
        <v>7.1157445682168238E-2</v>
      </c>
      <c r="J438" s="302">
        <f>SUM(G438:I438)</f>
        <v>0.95191874660447739</v>
      </c>
      <c r="K438" s="303"/>
      <c r="L438" s="302">
        <v>1.0044573260422271</v>
      </c>
      <c r="M438" s="302">
        <v>2.6287168867645011E-2</v>
      </c>
      <c r="N438" s="302">
        <v>7.8253071474063671E-2</v>
      </c>
      <c r="O438" s="302">
        <f t="shared" si="198"/>
        <v>1.1089975663839358</v>
      </c>
    </row>
    <row r="439" spans="1:15" s="236" customFormat="1" x14ac:dyDescent="0.2">
      <c r="A439" s="237" t="str">
        <f>name!E$9</f>
        <v>Caring, leisure and other service occupations</v>
      </c>
      <c r="B439" s="302">
        <v>5.9617946361137479E-2</v>
      </c>
      <c r="C439" s="302">
        <v>2.9434961958542966E-2</v>
      </c>
      <c r="D439" s="302">
        <v>3.21395249373196E-2</v>
      </c>
      <c r="E439" s="302">
        <f t="shared" si="196"/>
        <v>0.12119243325700005</v>
      </c>
      <c r="F439" s="303"/>
      <c r="G439" s="302">
        <v>6.6512287362126346E-2</v>
      </c>
      <c r="H439" s="302">
        <v>7.1062481254749888E-3</v>
      </c>
      <c r="I439" s="302">
        <v>4.4731658437572059E-3</v>
      </c>
      <c r="J439" s="302">
        <f t="shared" ref="J439:J442" si="199">SUM(G439:I439)</f>
        <v>7.8091701331358537E-2</v>
      </c>
      <c r="K439" s="303"/>
      <c r="L439" s="302">
        <v>8.8666497154414631E-2</v>
      </c>
      <c r="M439" s="302">
        <v>7.8563946095482617E-3</v>
      </c>
      <c r="N439" s="302">
        <v>5.9203066173333938E-3</v>
      </c>
      <c r="O439" s="302">
        <f t="shared" si="198"/>
        <v>0.10244319838129629</v>
      </c>
    </row>
    <row r="440" spans="1:15" s="236" customFormat="1" x14ac:dyDescent="0.2">
      <c r="A440" s="237" t="str">
        <f>name!E$10</f>
        <v>Sales and customer service occupations</v>
      </c>
      <c r="B440" s="302">
        <v>0.21433078565013558</v>
      </c>
      <c r="C440" s="302">
        <v>0.18880313123516265</v>
      </c>
      <c r="D440" s="302">
        <v>1.3568420532207142E-2</v>
      </c>
      <c r="E440" s="302">
        <f t="shared" si="196"/>
        <v>0.41670233741750534</v>
      </c>
      <c r="F440" s="303"/>
      <c r="G440" s="302">
        <v>0.24562553046754135</v>
      </c>
      <c r="H440" s="302">
        <v>5.6091700126587811E-2</v>
      </c>
      <c r="I440" s="302">
        <v>1.3303659020711798E-2</v>
      </c>
      <c r="J440" s="302">
        <f t="shared" si="199"/>
        <v>0.31502088961484093</v>
      </c>
      <c r="K440" s="303"/>
      <c r="L440" s="302">
        <v>0.2890782379057914</v>
      </c>
      <c r="M440" s="302">
        <v>7.4413956041642956E-2</v>
      </c>
      <c r="N440" s="302">
        <v>1.4547438729487057E-2</v>
      </c>
      <c r="O440" s="302">
        <f t="shared" si="198"/>
        <v>0.37803963267692142</v>
      </c>
    </row>
    <row r="441" spans="1:15" s="236" customFormat="1" x14ac:dyDescent="0.2">
      <c r="A441" s="237" t="str">
        <f>name!E$11</f>
        <v>Process, plant and machine operatives</v>
      </c>
      <c r="B441" s="302">
        <v>0.40219887491896544</v>
      </c>
      <c r="C441" s="302">
        <v>5.9817106775997018E-2</v>
      </c>
      <c r="D441" s="302">
        <v>5.1723107348381949E-3</v>
      </c>
      <c r="E441" s="302">
        <f t="shared" si="196"/>
        <v>0.46718829242980064</v>
      </c>
      <c r="F441" s="303"/>
      <c r="G441" s="302">
        <v>0.50326784493958265</v>
      </c>
      <c r="H441" s="302">
        <v>8.0467438095086677E-2</v>
      </c>
      <c r="I441" s="302">
        <v>4.6448566385488006E-2</v>
      </c>
      <c r="J441" s="302">
        <f t="shared" si="199"/>
        <v>0.63018384942015737</v>
      </c>
      <c r="K441" s="303"/>
      <c r="L441" s="302">
        <v>0.57928705136427472</v>
      </c>
      <c r="M441" s="302">
        <v>0.11185588034610205</v>
      </c>
      <c r="N441" s="302">
        <v>6.0409337450074797E-2</v>
      </c>
      <c r="O441" s="302">
        <f t="shared" si="198"/>
        <v>0.75155226916045159</v>
      </c>
    </row>
    <row r="442" spans="1:15" s="236" customFormat="1" x14ac:dyDescent="0.2">
      <c r="A442" s="237" t="str">
        <f>name!E$12</f>
        <v>Elementary occupations</v>
      </c>
      <c r="B442" s="302">
        <v>0.10033019379603041</v>
      </c>
      <c r="C442" s="302">
        <v>6.2386681673389691E-2</v>
      </c>
      <c r="D442" s="302">
        <v>3.1691297127808063E-2</v>
      </c>
      <c r="E442" s="302">
        <f t="shared" si="196"/>
        <v>0.19440817259722815</v>
      </c>
      <c r="F442" s="303"/>
      <c r="G442" s="302">
        <v>0.12398373332901871</v>
      </c>
      <c r="H442" s="302">
        <v>3.1512671903505637E-2</v>
      </c>
      <c r="I442" s="302">
        <v>2.4202510912775099E-2</v>
      </c>
      <c r="J442" s="302">
        <f t="shared" si="199"/>
        <v>0.17969891614529943</v>
      </c>
      <c r="K442" s="303"/>
      <c r="L442" s="302">
        <v>9.066693121414296E-2</v>
      </c>
      <c r="M442" s="302">
        <v>2.3832695169908255E-2</v>
      </c>
      <c r="N442" s="302">
        <v>3.308025572457933E-2</v>
      </c>
      <c r="O442" s="302">
        <f t="shared" si="198"/>
        <v>0.14757988210863054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4.521999999965038</v>
      </c>
      <c r="C444" s="311">
        <f t="shared" ref="C444:E444" si="200">SUM(C434:C442)</f>
        <v>0.78300000000565173</v>
      </c>
      <c r="D444" s="311">
        <f t="shared" si="200"/>
        <v>0.23000000000199883</v>
      </c>
      <c r="E444" s="311">
        <f t="shared" si="200"/>
        <v>5.5349999999726887</v>
      </c>
      <c r="F444" s="311"/>
      <c r="G444" s="311">
        <f t="shared" ref="G444:J444" si="201">SUM(G434:G442)</f>
        <v>6.6079999999546679</v>
      </c>
      <c r="H444" s="311">
        <f t="shared" si="201"/>
        <v>0.4810000000024468</v>
      </c>
      <c r="I444" s="311">
        <f t="shared" si="201"/>
        <v>0.3369999999997364</v>
      </c>
      <c r="J444" s="311">
        <f t="shared" si="201"/>
        <v>7.4259999999568516</v>
      </c>
      <c r="K444" s="311"/>
      <c r="L444" s="311">
        <f t="shared" ref="L444:O444" si="202">SUM(L434:L442)</f>
        <v>8.1189999999697484</v>
      </c>
      <c r="M444" s="311">
        <f t="shared" si="202"/>
        <v>0.58500000000504626</v>
      </c>
      <c r="N444" s="311">
        <f t="shared" si="202"/>
        <v>0.38000000000231837</v>
      </c>
      <c r="O444" s="311">
        <f t="shared" si="202"/>
        <v>9.0839999999771113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0.43686854802275038</v>
      </c>
      <c r="C451" s="302">
        <v>1.0655516213436937E-2</v>
      </c>
      <c r="D451" s="302">
        <v>2.9408602392271613E-2</v>
      </c>
      <c r="E451" s="302">
        <f>SUM(B451:D451)</f>
        <v>0.4769326666284589</v>
      </c>
      <c r="F451" s="303"/>
      <c r="G451" s="302">
        <v>0.52164755806815366</v>
      </c>
      <c r="H451" s="302">
        <v>6.6487059535956673E-3</v>
      </c>
      <c r="I451" s="302">
        <v>1.1353432811117193E-2</v>
      </c>
      <c r="J451" s="302">
        <f>SUM(G451:I451)</f>
        <v>0.53964969683286657</v>
      </c>
      <c r="K451" s="303"/>
      <c r="L451" s="302">
        <v>0.59363712946448666</v>
      </c>
      <c r="M451" s="302">
        <v>9.2094376707225253E-3</v>
      </c>
      <c r="N451" s="302">
        <v>1.3016594406174529E-2</v>
      </c>
      <c r="O451" s="302">
        <f>SUM(L451:N451)</f>
        <v>0.61586316154138376</v>
      </c>
    </row>
    <row r="452" spans="1:15" s="236" customFormat="1" x14ac:dyDescent="0.2">
      <c r="A452" s="237" t="str">
        <f>name!E$5</f>
        <v>Professional occupations</v>
      </c>
      <c r="B452" s="302">
        <v>0.36787201754361559</v>
      </c>
      <c r="C452" s="302">
        <v>3.5853747168889102E-2</v>
      </c>
      <c r="D452" s="302">
        <v>2.6235175281184197E-2</v>
      </c>
      <c r="E452" s="302">
        <f t="shared" ref="E452:E459" si="203">SUM(B452:D452)</f>
        <v>0.4299609399936889</v>
      </c>
      <c r="F452" s="303"/>
      <c r="G452" s="302">
        <v>0.50038648508978467</v>
      </c>
      <c r="H452" s="302">
        <v>2.6910887004454671E-2</v>
      </c>
      <c r="I452" s="302">
        <v>1.2438194340339766E-2</v>
      </c>
      <c r="J452" s="302">
        <f t="shared" ref="J452:J454" si="204">SUM(G452:I452)</f>
        <v>0.53973556643457909</v>
      </c>
      <c r="K452" s="303"/>
      <c r="L452" s="302">
        <v>0.64724641975580544</v>
      </c>
      <c r="M452" s="302">
        <v>3.93081676584911E-2</v>
      </c>
      <c r="N452" s="302">
        <v>1.1657894929074512E-2</v>
      </c>
      <c r="O452" s="302">
        <f t="shared" ref="O452:O459" si="205">SUM(L452:N452)</f>
        <v>0.69821248234337108</v>
      </c>
    </row>
    <row r="453" spans="1:15" s="236" customFormat="1" x14ac:dyDescent="0.2">
      <c r="A453" s="237" t="str">
        <f>name!E$6</f>
        <v>Associate professional occupations</v>
      </c>
      <c r="B453" s="302">
        <v>0.41246829141570013</v>
      </c>
      <c r="C453" s="302">
        <v>8.9466655613870752E-2</v>
      </c>
      <c r="D453" s="302">
        <v>3.2671473012096795E-2</v>
      </c>
      <c r="E453" s="302">
        <f t="shared" si="203"/>
        <v>0.5346064200416677</v>
      </c>
      <c r="F453" s="303"/>
      <c r="G453" s="302">
        <v>0.52886024133824261</v>
      </c>
      <c r="H453" s="302">
        <v>3.3496658990887267E-2</v>
      </c>
      <c r="I453" s="302">
        <v>8.0269540991480485E-3</v>
      </c>
      <c r="J453" s="302">
        <f t="shared" si="204"/>
        <v>0.57038385442827788</v>
      </c>
      <c r="K453" s="303"/>
      <c r="L453" s="302">
        <v>0.69490804755584934</v>
      </c>
      <c r="M453" s="302">
        <v>3.562313788221598E-2</v>
      </c>
      <c r="N453" s="302">
        <v>7.6065569588093709E-3</v>
      </c>
      <c r="O453" s="302">
        <f t="shared" si="205"/>
        <v>0.73813774239687469</v>
      </c>
    </row>
    <row r="454" spans="1:15" s="236" customFormat="1" x14ac:dyDescent="0.2">
      <c r="A454" s="237" t="str">
        <f>name!E$7</f>
        <v>Administrative and secretarial occupations</v>
      </c>
      <c r="B454" s="302">
        <v>0.11276902761897113</v>
      </c>
      <c r="C454" s="302">
        <v>0.11810091905772779</v>
      </c>
      <c r="D454" s="302">
        <v>1.2217280836509966E-2</v>
      </c>
      <c r="E454" s="302">
        <f t="shared" si="203"/>
        <v>0.24308722751320888</v>
      </c>
      <c r="F454" s="303"/>
      <c r="G454" s="302">
        <v>0.12711711031780334</v>
      </c>
      <c r="H454" s="302">
        <v>1.9996350899315146E-2</v>
      </c>
      <c r="I454" s="302">
        <v>1.4885064034657705E-3</v>
      </c>
      <c r="J454" s="302">
        <f t="shared" si="204"/>
        <v>0.14860196762058425</v>
      </c>
      <c r="K454" s="303"/>
      <c r="L454" s="302">
        <v>8.2471883482386599E-2</v>
      </c>
      <c r="M454" s="302">
        <v>1.2350749529061371E-2</v>
      </c>
      <c r="N454" s="302">
        <v>1.7743661959536579E-3</v>
      </c>
      <c r="O454" s="302">
        <f t="shared" si="205"/>
        <v>9.6596999207401626E-2</v>
      </c>
    </row>
    <row r="455" spans="1:15" s="236" customFormat="1" x14ac:dyDescent="0.2">
      <c r="A455" s="237" t="str">
        <f>name!E$8</f>
        <v>Skilled trades occupations</v>
      </c>
      <c r="B455" s="302">
        <v>0.16958738108091964</v>
      </c>
      <c r="C455" s="302">
        <v>1.7830752411775421E-2</v>
      </c>
      <c r="D455" s="302">
        <v>3.8857598969041236E-2</v>
      </c>
      <c r="E455" s="302">
        <f t="shared" si="203"/>
        <v>0.2262757324617363</v>
      </c>
      <c r="F455" s="303"/>
      <c r="G455" s="302">
        <v>0.149901811870716</v>
      </c>
      <c r="H455" s="302">
        <v>1.3216855333962517E-2</v>
      </c>
      <c r="I455" s="302">
        <v>2.7975437747769671E-2</v>
      </c>
      <c r="J455" s="302">
        <f>SUM(G455:I455)</f>
        <v>0.19109410495244819</v>
      </c>
      <c r="K455" s="303"/>
      <c r="L455" s="302">
        <v>0.16109613871739153</v>
      </c>
      <c r="M455" s="302">
        <v>1.8711423920465996E-2</v>
      </c>
      <c r="N455" s="302">
        <v>3.4229153224428786E-2</v>
      </c>
      <c r="O455" s="302">
        <f t="shared" si="205"/>
        <v>0.21403671586228631</v>
      </c>
    </row>
    <row r="456" spans="1:15" s="236" customFormat="1" x14ac:dyDescent="0.2">
      <c r="A456" s="237" t="str">
        <f>name!E$9</f>
        <v>Caring, leisure and other service occupations</v>
      </c>
      <c r="B456" s="302">
        <v>6.9466187612563388E-2</v>
      </c>
      <c r="C456" s="302">
        <v>2.5717353276379688E-2</v>
      </c>
      <c r="D456" s="302">
        <v>3.0902099111287887E-2</v>
      </c>
      <c r="E456" s="302">
        <f t="shared" si="203"/>
        <v>0.12608564000023095</v>
      </c>
      <c r="F456" s="303"/>
      <c r="G456" s="302">
        <v>8.281518198216356E-2</v>
      </c>
      <c r="H456" s="302">
        <v>3.2419889972736433E-2</v>
      </c>
      <c r="I456" s="302">
        <v>3.2407485220103819E-3</v>
      </c>
      <c r="J456" s="302">
        <f t="shared" ref="J456:J459" si="206">SUM(G456:I456)</f>
        <v>0.11847582047691037</v>
      </c>
      <c r="K456" s="303"/>
      <c r="L456" s="302">
        <v>0.11586877857061358</v>
      </c>
      <c r="M456" s="302">
        <v>4.9440948274830754E-2</v>
      </c>
      <c r="N456" s="302">
        <v>4.2909053529583789E-3</v>
      </c>
      <c r="O456" s="302">
        <f t="shared" si="205"/>
        <v>0.16960063219840268</v>
      </c>
    </row>
    <row r="457" spans="1:15" s="236" customFormat="1" x14ac:dyDescent="0.2">
      <c r="A457" s="237" t="str">
        <f>name!E$10</f>
        <v>Sales and customer service occupations</v>
      </c>
      <c r="B457" s="302">
        <v>4.6252116478752756E-2</v>
      </c>
      <c r="C457" s="302">
        <v>2.4414707052046621E-2</v>
      </c>
      <c r="D457" s="302">
        <v>1.2985295884188151E-2</v>
      </c>
      <c r="E457" s="302">
        <f t="shared" si="203"/>
        <v>8.3652119414987527E-2</v>
      </c>
      <c r="F457" s="303"/>
      <c r="G457" s="302">
        <v>5.1780437303143557E-2</v>
      </c>
      <c r="H457" s="302">
        <v>2.1768008153367418E-2</v>
      </c>
      <c r="I457" s="302">
        <v>2.5733061940735151E-3</v>
      </c>
      <c r="J457" s="302">
        <f t="shared" si="206"/>
        <v>7.612175165058449E-2</v>
      </c>
      <c r="K457" s="303"/>
      <c r="L457" s="302">
        <v>6.1840365212861521E-2</v>
      </c>
      <c r="M457" s="302">
        <v>3.6346380119486793E-2</v>
      </c>
      <c r="N457" s="302">
        <v>2.3343642079250385E-3</v>
      </c>
      <c r="O457" s="302">
        <f t="shared" si="205"/>
        <v>0.10052110954027335</v>
      </c>
    </row>
    <row r="458" spans="1:15" s="236" customFormat="1" x14ac:dyDescent="0.2">
      <c r="A458" s="237" t="str">
        <f>name!E$11</f>
        <v>Process, plant and machine operatives</v>
      </c>
      <c r="B458" s="302">
        <v>0.69025716580993257</v>
      </c>
      <c r="C458" s="302">
        <v>1.2600676978887275E-2</v>
      </c>
      <c r="D458" s="302">
        <v>4.8489566427885487E-3</v>
      </c>
      <c r="E458" s="302">
        <f t="shared" si="203"/>
        <v>0.7077067994316083</v>
      </c>
      <c r="F458" s="303"/>
      <c r="G458" s="302">
        <v>0.65656651306398395</v>
      </c>
      <c r="H458" s="302">
        <v>1.2878415716871625E-2</v>
      </c>
      <c r="I458" s="302">
        <v>6.4670598165196044E-3</v>
      </c>
      <c r="J458" s="302">
        <f t="shared" si="206"/>
        <v>0.67591198859737522</v>
      </c>
      <c r="K458" s="303"/>
      <c r="L458" s="302">
        <v>0.82951527511586387</v>
      </c>
      <c r="M458" s="302">
        <v>1.8517482990547885E-2</v>
      </c>
      <c r="N458" s="302">
        <v>7.7210960741586343E-3</v>
      </c>
      <c r="O458" s="302">
        <f t="shared" si="205"/>
        <v>0.85575385418057037</v>
      </c>
    </row>
    <row r="459" spans="1:15" s="236" customFormat="1" x14ac:dyDescent="0.2">
      <c r="A459" s="237" t="str">
        <f>name!E$12</f>
        <v>Elementary occupations</v>
      </c>
      <c r="B459" s="302">
        <v>0.88545926443019596</v>
      </c>
      <c r="C459" s="302">
        <v>0.11035967223041565</v>
      </c>
      <c r="D459" s="302">
        <v>2.9873517871967278E-2</v>
      </c>
      <c r="E459" s="302">
        <f t="shared" si="203"/>
        <v>1.025692454532579</v>
      </c>
      <c r="F459" s="303"/>
      <c r="G459" s="302">
        <v>0.91992466097077219</v>
      </c>
      <c r="H459" s="302">
        <v>6.5664227976046638E-2</v>
      </c>
      <c r="I459" s="302">
        <v>4.4363600653307038E-3</v>
      </c>
      <c r="J459" s="302">
        <f t="shared" si="206"/>
        <v>0.9900252490121495</v>
      </c>
      <c r="K459" s="303"/>
      <c r="L459" s="302">
        <v>1.0514159621874686</v>
      </c>
      <c r="M459" s="302">
        <v>6.3492271960715038E-2</v>
      </c>
      <c r="N459" s="302">
        <v>6.3690686507074613E-3</v>
      </c>
      <c r="O459" s="302">
        <f t="shared" si="205"/>
        <v>1.1212773027988909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3.1910000000134016</v>
      </c>
      <c r="C461" s="311">
        <f t="shared" ref="C461:E461" si="207">SUM(C451:C459)</f>
        <v>0.44500000000342921</v>
      </c>
      <c r="D461" s="311">
        <f t="shared" si="207"/>
        <v>0.21800000000133568</v>
      </c>
      <c r="E461" s="311">
        <f t="shared" si="207"/>
        <v>3.8540000000181664</v>
      </c>
      <c r="F461" s="311"/>
      <c r="G461" s="311">
        <f t="shared" ref="G461:J461" si="208">SUM(G451:G459)</f>
        <v>3.5390000000047639</v>
      </c>
      <c r="H461" s="311">
        <f t="shared" si="208"/>
        <v>0.23300000000123738</v>
      </c>
      <c r="I461" s="311">
        <f t="shared" si="208"/>
        <v>7.7999999999774652E-2</v>
      </c>
      <c r="J461" s="311">
        <f t="shared" si="208"/>
        <v>3.8500000000057755</v>
      </c>
      <c r="K461" s="311"/>
      <c r="L461" s="311">
        <f t="shared" ref="L461:O461" si="209">SUM(L451:L459)</f>
        <v>4.2380000000627271</v>
      </c>
      <c r="M461" s="311">
        <f t="shared" si="209"/>
        <v>0.28300000000653747</v>
      </c>
      <c r="N461" s="311">
        <f t="shared" si="209"/>
        <v>8.9000000000190385E-2</v>
      </c>
      <c r="O461" s="311">
        <f t="shared" si="209"/>
        <v>4.610000000069455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2.2146113292303458</v>
      </c>
      <c r="C468" s="302">
        <v>7.453472206344984E-2</v>
      </c>
      <c r="D468" s="302">
        <v>1.3194499390226983E-2</v>
      </c>
      <c r="E468" s="302">
        <f>SUM(B468:D468)</f>
        <v>2.3023405506840224</v>
      </c>
      <c r="F468" s="303"/>
      <c r="G468" s="302">
        <v>2.6422968486857772</v>
      </c>
      <c r="H468" s="302">
        <v>0.43078552745782306</v>
      </c>
      <c r="I468" s="302">
        <v>0.3379799444274989</v>
      </c>
      <c r="J468" s="302">
        <f>SUM(G468:I468)</f>
        <v>3.4110623205710988</v>
      </c>
      <c r="K468" s="303"/>
      <c r="L468" s="302">
        <v>3.2482557675354591</v>
      </c>
      <c r="M468" s="302">
        <v>0.6742095542190526</v>
      </c>
      <c r="N468" s="302">
        <v>0.38711687783156251</v>
      </c>
      <c r="O468" s="302">
        <f>SUM(L468:N468)</f>
        <v>4.3095821995860746</v>
      </c>
    </row>
    <row r="469" spans="1:15" s="236" customFormat="1" x14ac:dyDescent="0.2">
      <c r="A469" s="237" t="str">
        <f>name!E$5</f>
        <v>Professional occupations</v>
      </c>
      <c r="B469" s="302">
        <v>1.7080822277514585</v>
      </c>
      <c r="C469" s="302">
        <v>0.14976619185356413</v>
      </c>
      <c r="D469" s="302">
        <v>2.2697897428941991E-2</v>
      </c>
      <c r="E469" s="302">
        <f t="shared" ref="E469:E476" si="210">SUM(B469:D469)</f>
        <v>1.8805463170339647</v>
      </c>
      <c r="F469" s="303"/>
      <c r="G469" s="302">
        <v>2.1504250996252696</v>
      </c>
      <c r="H469" s="302">
        <v>0.34750321484982066</v>
      </c>
      <c r="I469" s="302">
        <v>8.548969018900629E-2</v>
      </c>
      <c r="J469" s="302">
        <f t="shared" ref="J469:J471" si="211">SUM(G469:I469)</f>
        <v>2.5834180046640967</v>
      </c>
      <c r="K469" s="303"/>
      <c r="L469" s="302">
        <v>2.6099105707044434</v>
      </c>
      <c r="M469" s="302">
        <v>0.44563755338944294</v>
      </c>
      <c r="N469" s="302">
        <v>8.2953209955513293E-2</v>
      </c>
      <c r="O469" s="302">
        <f t="shared" ref="O469:O476" si="212">SUM(L469:N469)</f>
        <v>3.1385013340493995</v>
      </c>
    </row>
    <row r="470" spans="1:15" s="236" customFormat="1" x14ac:dyDescent="0.2">
      <c r="A470" s="237" t="str">
        <f>name!E$6</f>
        <v>Associate professional occupations</v>
      </c>
      <c r="B470" s="302">
        <v>2.0727036593217334</v>
      </c>
      <c r="C470" s="302">
        <v>8.5350697187001057E-2</v>
      </c>
      <c r="D470" s="302">
        <v>4.0615467901680039E-2</v>
      </c>
      <c r="E470" s="302">
        <f t="shared" si="210"/>
        <v>2.1986698244104144</v>
      </c>
      <c r="F470" s="303"/>
      <c r="G470" s="302">
        <v>2.3470436364978324</v>
      </c>
      <c r="H470" s="302">
        <v>0.25653135247593228</v>
      </c>
      <c r="I470" s="302">
        <v>7.4443014336860139E-2</v>
      </c>
      <c r="J470" s="302">
        <f t="shared" si="211"/>
        <v>2.6780180033106249</v>
      </c>
      <c r="K470" s="303"/>
      <c r="L470" s="302">
        <v>3.076753001198159</v>
      </c>
      <c r="M470" s="302">
        <v>0.24626154637463776</v>
      </c>
      <c r="N470" s="302">
        <v>7.2995851920720986E-2</v>
      </c>
      <c r="O470" s="302">
        <f t="shared" si="212"/>
        <v>3.3960103994935174</v>
      </c>
    </row>
    <row r="471" spans="1:15" s="236" customFormat="1" x14ac:dyDescent="0.2">
      <c r="A471" s="237" t="str">
        <f>name!E$7</f>
        <v>Administrative and secretarial occupations</v>
      </c>
      <c r="B471" s="302">
        <v>0.66889736364919283</v>
      </c>
      <c r="C471" s="302">
        <v>0.22484237896208623</v>
      </c>
      <c r="D471" s="302">
        <v>1.4068625933990884E-2</v>
      </c>
      <c r="E471" s="302">
        <f t="shared" si="210"/>
        <v>0.90780836854526992</v>
      </c>
      <c r="F471" s="303"/>
      <c r="G471" s="302">
        <v>0.63051535979231699</v>
      </c>
      <c r="H471" s="302">
        <v>0.57779745874606081</v>
      </c>
      <c r="I471" s="302">
        <v>1.1441038186849814E-2</v>
      </c>
      <c r="J471" s="302">
        <f t="shared" si="211"/>
        <v>1.2197538567252275</v>
      </c>
      <c r="K471" s="303"/>
      <c r="L471" s="302">
        <v>0.51164870930719075</v>
      </c>
      <c r="M471" s="302">
        <v>0.56707880728088567</v>
      </c>
      <c r="N471" s="302">
        <v>1.4840085998235303E-2</v>
      </c>
      <c r="O471" s="302">
        <f t="shared" si="212"/>
        <v>1.0935676025863119</v>
      </c>
    </row>
    <row r="472" spans="1:15" s="236" customFormat="1" x14ac:dyDescent="0.2">
      <c r="A472" s="237" t="str">
        <f>name!E$8</f>
        <v>Skilled trades occupations</v>
      </c>
      <c r="B472" s="302">
        <v>1.0396829385399502</v>
      </c>
      <c r="C472" s="302">
        <v>0.16087187896847638</v>
      </c>
      <c r="D472" s="302">
        <v>9.4080422600018004E-2</v>
      </c>
      <c r="E472" s="302">
        <f t="shared" si="210"/>
        <v>1.2946352401084447</v>
      </c>
      <c r="F472" s="303"/>
      <c r="G472" s="302">
        <v>1.019525292886118</v>
      </c>
      <c r="H472" s="302">
        <v>0.52831012200748362</v>
      </c>
      <c r="I472" s="302">
        <v>0.36327996739749441</v>
      </c>
      <c r="J472" s="302">
        <f>SUM(G472:I472)</f>
        <v>1.9111153822910962</v>
      </c>
      <c r="K472" s="303"/>
      <c r="L472" s="302">
        <v>1.3903174366530016</v>
      </c>
      <c r="M472" s="302">
        <v>0.82700266632605957</v>
      </c>
      <c r="N472" s="302">
        <v>0.35040419795530647</v>
      </c>
      <c r="O472" s="302">
        <f t="shared" si="212"/>
        <v>2.5677243009343678</v>
      </c>
    </row>
    <row r="473" spans="1:15" s="236" customFormat="1" x14ac:dyDescent="0.2">
      <c r="A473" s="237" t="str">
        <f>name!E$9</f>
        <v>Caring, leisure and other service occupations</v>
      </c>
      <c r="B473" s="302">
        <v>0.38915469761009536</v>
      </c>
      <c r="C473" s="302">
        <v>4.2661414371103261E-2</v>
      </c>
      <c r="D473" s="302">
        <v>6.8889362137184778E-3</v>
      </c>
      <c r="E473" s="302">
        <f t="shared" si="210"/>
        <v>0.43870504819491712</v>
      </c>
      <c r="F473" s="303"/>
      <c r="G473" s="302">
        <v>0.41761487734764857</v>
      </c>
      <c r="H473" s="302">
        <v>0.11071217580558369</v>
      </c>
      <c r="I473" s="302">
        <v>9.6023562096141137E-3</v>
      </c>
      <c r="J473" s="302">
        <f t="shared" ref="J473:J476" si="213">SUM(G473:I473)</f>
        <v>0.53792940936284639</v>
      </c>
      <c r="K473" s="303"/>
      <c r="L473" s="302">
        <v>0.61649459009133123</v>
      </c>
      <c r="M473" s="302">
        <v>8.1801984702576963E-2</v>
      </c>
      <c r="N473" s="302">
        <v>1.4826966424627653E-2</v>
      </c>
      <c r="O473" s="302">
        <f t="shared" si="212"/>
        <v>0.71312354121853583</v>
      </c>
    </row>
    <row r="474" spans="1:15" s="236" customFormat="1" x14ac:dyDescent="0.2">
      <c r="A474" s="237" t="str">
        <f>name!E$10</f>
        <v>Sales and customer service occupations</v>
      </c>
      <c r="B474" s="302">
        <v>0.29816654812173998</v>
      </c>
      <c r="C474" s="302">
        <v>6.0665678413769797E-2</v>
      </c>
      <c r="D474" s="302">
        <v>4.6400930481656924E-3</v>
      </c>
      <c r="E474" s="302">
        <f t="shared" si="210"/>
        <v>0.36347231958367548</v>
      </c>
      <c r="F474" s="303"/>
      <c r="G474" s="302">
        <v>0.32852522081208668</v>
      </c>
      <c r="H474" s="302">
        <v>0.30854155607347555</v>
      </c>
      <c r="I474" s="302">
        <v>5.6763021720156195E-2</v>
      </c>
      <c r="J474" s="302">
        <f t="shared" si="213"/>
        <v>0.69382979860571847</v>
      </c>
      <c r="K474" s="303"/>
      <c r="L474" s="302">
        <v>0.47906322298998194</v>
      </c>
      <c r="M474" s="302">
        <v>0.36478150956766714</v>
      </c>
      <c r="N474" s="302">
        <v>4.9389335070222536E-2</v>
      </c>
      <c r="O474" s="302">
        <f t="shared" si="212"/>
        <v>0.89323406762787161</v>
      </c>
    </row>
    <row r="475" spans="1:15" s="236" customFormat="1" x14ac:dyDescent="0.2">
      <c r="A475" s="237" t="str">
        <f>name!E$11</f>
        <v>Process, plant and machine operatives</v>
      </c>
      <c r="B475" s="302">
        <v>3.6528580404815982</v>
      </c>
      <c r="C475" s="302">
        <v>0.13713873715387484</v>
      </c>
      <c r="D475" s="302">
        <v>2.6002816915826239E-2</v>
      </c>
      <c r="E475" s="302">
        <f t="shared" si="210"/>
        <v>3.8159995945512994</v>
      </c>
      <c r="F475" s="303"/>
      <c r="G475" s="302">
        <v>3.5772808925210189</v>
      </c>
      <c r="H475" s="302">
        <v>0.67553561090958625</v>
      </c>
      <c r="I475" s="302">
        <v>7.700228962177047E-2</v>
      </c>
      <c r="J475" s="302">
        <f t="shared" si="213"/>
        <v>4.3298187930523753</v>
      </c>
      <c r="K475" s="303"/>
      <c r="L475" s="302">
        <v>4.9223998979548167</v>
      </c>
      <c r="M475" s="302">
        <v>0.90353351936805026</v>
      </c>
      <c r="N475" s="302">
        <v>7.8616351734560219E-2</v>
      </c>
      <c r="O475" s="302">
        <f t="shared" si="212"/>
        <v>5.9045497690574269</v>
      </c>
    </row>
    <row r="476" spans="1:15" s="236" customFormat="1" x14ac:dyDescent="0.2">
      <c r="A476" s="237" t="str">
        <f>name!E$12</f>
        <v>Elementary occupations</v>
      </c>
      <c r="B476" s="302">
        <v>3.6438431953380008</v>
      </c>
      <c r="C476" s="302">
        <v>5.1168301028555928E-2</v>
      </c>
      <c r="D476" s="302">
        <v>6.2811240572462096E-2</v>
      </c>
      <c r="E476" s="302">
        <f t="shared" si="210"/>
        <v>3.7578227369390187</v>
      </c>
      <c r="F476" s="303"/>
      <c r="G476" s="302">
        <v>3.3637727718399888</v>
      </c>
      <c r="H476" s="302">
        <v>0.21628298168033469</v>
      </c>
      <c r="I476" s="302">
        <v>3.9998677903533147E-2</v>
      </c>
      <c r="J476" s="302">
        <f t="shared" si="213"/>
        <v>3.6200544314238567</v>
      </c>
      <c r="K476" s="303"/>
      <c r="L476" s="302">
        <v>2.8931568037851174</v>
      </c>
      <c r="M476" s="302">
        <v>8.9692858835597522E-2</v>
      </c>
      <c r="N476" s="302">
        <v>4.9857123106651843E-2</v>
      </c>
      <c r="O476" s="302">
        <f t="shared" si="212"/>
        <v>3.0327067857273668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15.688000000044115</v>
      </c>
      <c r="C478" s="311">
        <f t="shared" ref="C478:E478" si="214">SUM(C468:C476)</f>
        <v>0.98700000000188148</v>
      </c>
      <c r="D478" s="311">
        <f t="shared" si="214"/>
        <v>0.2850000000050304</v>
      </c>
      <c r="E478" s="311">
        <f t="shared" si="214"/>
        <v>16.960000000051025</v>
      </c>
      <c r="F478" s="311"/>
      <c r="G478" s="311">
        <f t="shared" ref="G478:J478" si="215">SUM(G468:G476)</f>
        <v>16.477000000008058</v>
      </c>
      <c r="H478" s="311">
        <f t="shared" si="215"/>
        <v>3.4520000000061009</v>
      </c>
      <c r="I478" s="311">
        <f t="shared" si="215"/>
        <v>1.0559999999927836</v>
      </c>
      <c r="J478" s="311">
        <f t="shared" si="215"/>
        <v>20.985000000006941</v>
      </c>
      <c r="K478" s="311"/>
      <c r="L478" s="311">
        <f t="shared" ref="L478:O478" si="216">SUM(L468:L476)</f>
        <v>19.748000000219498</v>
      </c>
      <c r="M478" s="311">
        <f t="shared" si="216"/>
        <v>4.2000000000639703</v>
      </c>
      <c r="N478" s="311">
        <f t="shared" si="216"/>
        <v>1.1009999999974007</v>
      </c>
      <c r="O478" s="311">
        <f t="shared" si="216"/>
        <v>25.049000000280873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9.2409816909046114</v>
      </c>
      <c r="C485" s="302">
        <v>0.67236177037845501</v>
      </c>
      <c r="D485" s="302">
        <v>2.653648542029889</v>
      </c>
      <c r="E485" s="302">
        <f>SUM(B485:D485)</f>
        <v>12.566992003312954</v>
      </c>
      <c r="F485" s="303"/>
      <c r="G485" s="302">
        <v>13.416462100696915</v>
      </c>
      <c r="H485" s="302">
        <v>1.6099647913539006</v>
      </c>
      <c r="I485" s="302">
        <v>5.2489213926021154</v>
      </c>
      <c r="J485" s="302">
        <f>SUM(G485:I485)</f>
        <v>20.275348284652932</v>
      </c>
      <c r="K485" s="303"/>
      <c r="L485" s="302">
        <v>16.224982125604125</v>
      </c>
      <c r="M485" s="302">
        <v>1.9178607957182932</v>
      </c>
      <c r="N485" s="302">
        <v>5.8446641293545465</v>
      </c>
      <c r="O485" s="302">
        <f>SUM(L485:N485)</f>
        <v>23.987507050676967</v>
      </c>
    </row>
    <row r="486" spans="1:15" s="236" customFormat="1" x14ac:dyDescent="0.2">
      <c r="A486" s="237" t="str">
        <f>name!E$5</f>
        <v>Professional occupations</v>
      </c>
      <c r="B486" s="302">
        <v>9.8740661910651184</v>
      </c>
      <c r="C486" s="302">
        <v>0.41513385281266052</v>
      </c>
      <c r="D486" s="302">
        <v>1.2635778113101663</v>
      </c>
      <c r="E486" s="302">
        <f t="shared" ref="E486:E493" si="217">SUM(B486:D486)</f>
        <v>11.552777855187944</v>
      </c>
      <c r="F486" s="303"/>
      <c r="G486" s="302">
        <v>16.148316563322368</v>
      </c>
      <c r="H486" s="302">
        <v>0.88204895948732476</v>
      </c>
      <c r="I486" s="302">
        <v>2.1193679764295217</v>
      </c>
      <c r="J486" s="302">
        <f t="shared" ref="J486:J488" si="218">SUM(G486:I486)</f>
        <v>19.149733499239215</v>
      </c>
      <c r="K486" s="303"/>
      <c r="L486" s="302">
        <v>22.967043930765293</v>
      </c>
      <c r="M486" s="302">
        <v>1.0660069305523003</v>
      </c>
      <c r="N486" s="302">
        <v>1.799720342467086</v>
      </c>
      <c r="O486" s="302">
        <f t="shared" ref="O486:O493" si="219">SUM(L486:N486)</f>
        <v>25.832771203784681</v>
      </c>
    </row>
    <row r="487" spans="1:15" s="236" customFormat="1" x14ac:dyDescent="0.2">
      <c r="A487" s="237" t="str">
        <f>name!E$6</f>
        <v>Associate professional occupations</v>
      </c>
      <c r="B487" s="302">
        <v>5.891230715607648</v>
      </c>
      <c r="C487" s="302">
        <v>0.51828190060235468</v>
      </c>
      <c r="D487" s="302">
        <v>0.62226873021217688</v>
      </c>
      <c r="E487" s="302">
        <f t="shared" si="217"/>
        <v>7.0317813464221794</v>
      </c>
      <c r="F487" s="303"/>
      <c r="G487" s="302">
        <v>9.0603573127019956</v>
      </c>
      <c r="H487" s="302">
        <v>0.94262281299594886</v>
      </c>
      <c r="I487" s="302">
        <v>0.93145262176118448</v>
      </c>
      <c r="J487" s="302">
        <f t="shared" si="218"/>
        <v>10.93443274745913</v>
      </c>
      <c r="K487" s="303"/>
      <c r="L487" s="302">
        <v>10.577378429770892</v>
      </c>
      <c r="M487" s="302">
        <v>0.9817786105604237</v>
      </c>
      <c r="N487" s="302">
        <v>0.93204181386855811</v>
      </c>
      <c r="O487" s="302">
        <f t="shared" si="219"/>
        <v>12.491198854199874</v>
      </c>
    </row>
    <row r="488" spans="1:15" s="236" customFormat="1" x14ac:dyDescent="0.2">
      <c r="A488" s="237" t="str">
        <f>name!E$7</f>
        <v>Administrative and secretarial occupations</v>
      </c>
      <c r="B488" s="302">
        <v>6.1029309402771945</v>
      </c>
      <c r="C488" s="302">
        <v>3.697894663781029</v>
      </c>
      <c r="D488" s="302">
        <v>1.5004842999736121</v>
      </c>
      <c r="E488" s="302">
        <f t="shared" si="217"/>
        <v>11.301309904031836</v>
      </c>
      <c r="F488" s="303"/>
      <c r="G488" s="302">
        <v>7.591422155664211</v>
      </c>
      <c r="H488" s="302">
        <v>4.7834661099950617</v>
      </c>
      <c r="I488" s="302">
        <v>2.1221780595921862</v>
      </c>
      <c r="J488" s="302">
        <f t="shared" si="218"/>
        <v>14.49706632525146</v>
      </c>
      <c r="K488" s="303"/>
      <c r="L488" s="302">
        <v>5.8200069034668989</v>
      </c>
      <c r="M488" s="302">
        <v>5.5786757908621132</v>
      </c>
      <c r="N488" s="302">
        <v>1.6727150746234725</v>
      </c>
      <c r="O488" s="302">
        <f t="shared" si="219"/>
        <v>13.071397768952483</v>
      </c>
    </row>
    <row r="489" spans="1:15" s="236" customFormat="1" x14ac:dyDescent="0.2">
      <c r="A489" s="237" t="str">
        <f>name!E$8</f>
        <v>Skilled trades occupations</v>
      </c>
      <c r="B489" s="302">
        <v>14.54551250008284</v>
      </c>
      <c r="C489" s="302">
        <v>1.0508804310271143</v>
      </c>
      <c r="D489" s="302">
        <v>28.242722106623013</v>
      </c>
      <c r="E489" s="302">
        <f t="shared" si="217"/>
        <v>43.839115037732967</v>
      </c>
      <c r="F489" s="303"/>
      <c r="G489" s="302">
        <v>14.777810931151356</v>
      </c>
      <c r="H489" s="302">
        <v>1.0222188613533862</v>
      </c>
      <c r="I489" s="302">
        <v>31.173688995187302</v>
      </c>
      <c r="J489" s="302">
        <f>SUM(G489:I489)</f>
        <v>46.973718787692043</v>
      </c>
      <c r="K489" s="303"/>
      <c r="L489" s="302">
        <v>12.166434966625275</v>
      </c>
      <c r="M489" s="302">
        <v>1.8745487454668952</v>
      </c>
      <c r="N489" s="302">
        <v>37.220925996274595</v>
      </c>
      <c r="O489" s="302">
        <f t="shared" si="219"/>
        <v>51.261909708366765</v>
      </c>
    </row>
    <row r="490" spans="1:15" s="236" customFormat="1" x14ac:dyDescent="0.2">
      <c r="A490" s="237" t="str">
        <f>name!E$9</f>
        <v>Caring, leisure and other service occupations</v>
      </c>
      <c r="B490" s="302">
        <v>0.25549824383599345</v>
      </c>
      <c r="C490" s="302">
        <v>5.6876149282238164E-2</v>
      </c>
      <c r="D490" s="302">
        <v>4.2742773407751351E-2</v>
      </c>
      <c r="E490" s="302">
        <f t="shared" si="217"/>
        <v>0.35511716652598296</v>
      </c>
      <c r="F490" s="303"/>
      <c r="G490" s="302">
        <v>0.34890076364564604</v>
      </c>
      <c r="H490" s="302">
        <v>9.6057570958226965E-2</v>
      </c>
      <c r="I490" s="302">
        <v>7.7160897008672902E-2</v>
      </c>
      <c r="J490" s="302">
        <f t="shared" ref="J490:J493" si="220">SUM(G490:I490)</f>
        <v>0.52211923161254592</v>
      </c>
      <c r="K490" s="303"/>
      <c r="L490" s="302">
        <v>0.40641161132384857</v>
      </c>
      <c r="M490" s="302">
        <v>8.079093334203577E-2</v>
      </c>
      <c r="N490" s="302">
        <v>0.13517824027560613</v>
      </c>
      <c r="O490" s="302">
        <f t="shared" si="219"/>
        <v>0.62238078494149041</v>
      </c>
    </row>
    <row r="491" spans="1:15" s="236" customFormat="1" x14ac:dyDescent="0.2">
      <c r="A491" s="237" t="str">
        <f>name!E$10</f>
        <v>Sales and customer service occupations</v>
      </c>
      <c r="B491" s="302">
        <v>1.2114069696817369</v>
      </c>
      <c r="C491" s="302">
        <v>0.42651269936077063</v>
      </c>
      <c r="D491" s="302">
        <v>0.21862502486577132</v>
      </c>
      <c r="E491" s="302">
        <f t="shared" si="217"/>
        <v>1.8565446939082788</v>
      </c>
      <c r="F491" s="303"/>
      <c r="G491" s="302">
        <v>1.5468537543541465</v>
      </c>
      <c r="H491" s="302">
        <v>0.66334766081543106</v>
      </c>
      <c r="I491" s="302">
        <v>0.28843658961465274</v>
      </c>
      <c r="J491" s="302">
        <f t="shared" si="220"/>
        <v>2.49863800478423</v>
      </c>
      <c r="K491" s="303"/>
      <c r="L491" s="302">
        <v>1.967813369160528</v>
      </c>
      <c r="M491" s="302">
        <v>0.83436007611638385</v>
      </c>
      <c r="N491" s="302">
        <v>0.34154805246347608</v>
      </c>
      <c r="O491" s="302">
        <f t="shared" si="219"/>
        <v>3.1437214977403882</v>
      </c>
    </row>
    <row r="492" spans="1:15" s="236" customFormat="1" x14ac:dyDescent="0.2">
      <c r="A492" s="237" t="str">
        <f>name!E$11</f>
        <v>Process, plant and machine operatives</v>
      </c>
      <c r="B492" s="302">
        <v>5.9261918915952396</v>
      </c>
      <c r="C492" s="302">
        <v>0.23268133708893016</v>
      </c>
      <c r="D492" s="302">
        <v>1.8552179221841452</v>
      </c>
      <c r="E492" s="302">
        <f t="shared" si="217"/>
        <v>8.0140911508683157</v>
      </c>
      <c r="F492" s="303"/>
      <c r="G492" s="302">
        <v>6.0347588141813766</v>
      </c>
      <c r="H492" s="302">
        <v>0.43834960458061989</v>
      </c>
      <c r="I492" s="302">
        <v>2.7958229540767534</v>
      </c>
      <c r="J492" s="302">
        <f t="shared" si="220"/>
        <v>9.2689313728387503</v>
      </c>
      <c r="K492" s="303"/>
      <c r="L492" s="302">
        <v>7.2663520649886228</v>
      </c>
      <c r="M492" s="302">
        <v>0.56502169367900179</v>
      </c>
      <c r="N492" s="302">
        <v>4.2247269297651941</v>
      </c>
      <c r="O492" s="302">
        <f t="shared" si="219"/>
        <v>12.056100688432819</v>
      </c>
    </row>
    <row r="493" spans="1:15" s="236" customFormat="1" x14ac:dyDescent="0.2">
      <c r="A493" s="237" t="str">
        <f>name!E$12</f>
        <v>Elementary occupations</v>
      </c>
      <c r="B493" s="302">
        <v>2.7841808569809365</v>
      </c>
      <c r="C493" s="302">
        <v>0.80637719572853384</v>
      </c>
      <c r="D493" s="302">
        <v>2.249712788452642</v>
      </c>
      <c r="E493" s="302">
        <f t="shared" si="217"/>
        <v>5.8402708411621127</v>
      </c>
      <c r="F493" s="303"/>
      <c r="G493" s="302">
        <v>2.753117604117604</v>
      </c>
      <c r="H493" s="302">
        <v>1.0369236285596592</v>
      </c>
      <c r="I493" s="302">
        <v>2.7599705125624485</v>
      </c>
      <c r="J493" s="302">
        <f t="shared" si="220"/>
        <v>6.5500117452397113</v>
      </c>
      <c r="K493" s="303"/>
      <c r="L493" s="302">
        <v>2.2575765991360317</v>
      </c>
      <c r="M493" s="302">
        <v>0.79295642375596787</v>
      </c>
      <c r="N493" s="302">
        <v>3.9424794189798842</v>
      </c>
      <c r="O493" s="302">
        <f t="shared" si="219"/>
        <v>6.9930124418718833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55.832000000031321</v>
      </c>
      <c r="C495" s="311">
        <f t="shared" ref="C495:E495" si="221">SUM(C485:C493)</f>
        <v>7.8770000000620861</v>
      </c>
      <c r="D495" s="311">
        <f t="shared" si="221"/>
        <v>38.648999999059171</v>
      </c>
      <c r="E495" s="311">
        <f t="shared" si="221"/>
        <v>102.35799999915257</v>
      </c>
      <c r="F495" s="311"/>
      <c r="G495" s="311">
        <f t="shared" ref="G495:J495" si="222">SUM(G485:G493)</f>
        <v>71.67799999983562</v>
      </c>
      <c r="H495" s="311">
        <f t="shared" si="222"/>
        <v>11.475000000099559</v>
      </c>
      <c r="I495" s="311">
        <f t="shared" si="222"/>
        <v>47.516999998834841</v>
      </c>
      <c r="J495" s="311">
        <f t="shared" si="222"/>
        <v>130.66999999877001</v>
      </c>
      <c r="K495" s="311"/>
      <c r="L495" s="311">
        <f t="shared" ref="L495:O495" si="223">SUM(L485:L493)</f>
        <v>79.654000000841492</v>
      </c>
      <c r="M495" s="311">
        <f t="shared" si="223"/>
        <v>13.692000000053413</v>
      </c>
      <c r="N495" s="311">
        <f t="shared" si="223"/>
        <v>56.113999998072423</v>
      </c>
      <c r="O495" s="311">
        <f t="shared" si="223"/>
        <v>149.45999999896736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2.1915201152369588</v>
      </c>
      <c r="C502" s="302">
        <v>0.13538692801311678</v>
      </c>
      <c r="D502" s="302">
        <v>0.68766810761085251</v>
      </c>
      <c r="E502" s="302">
        <f>SUM(B502:D502)</f>
        <v>3.014575150860928</v>
      </c>
      <c r="F502" s="303"/>
      <c r="G502" s="302">
        <v>4.151553747509511</v>
      </c>
      <c r="H502" s="302">
        <v>0.24438085313175434</v>
      </c>
      <c r="I502" s="302">
        <v>1.5830380422260628</v>
      </c>
      <c r="J502" s="302">
        <f>SUM(G502:I502)</f>
        <v>5.978972642867328</v>
      </c>
      <c r="K502" s="303"/>
      <c r="L502" s="302">
        <v>4.8728169094067999</v>
      </c>
      <c r="M502" s="302">
        <v>0.29089062296604573</v>
      </c>
      <c r="N502" s="302">
        <v>1.7964126877926001</v>
      </c>
      <c r="O502" s="302">
        <f>SUM(L502:N502)</f>
        <v>6.9601202201654457</v>
      </c>
    </row>
    <row r="503" spans="1:15" s="236" customFormat="1" x14ac:dyDescent="0.2">
      <c r="A503" s="237" t="str">
        <f>name!E$5</f>
        <v>Professional occupations</v>
      </c>
      <c r="B503" s="302">
        <v>2.2980893491059349</v>
      </c>
      <c r="C503" s="302">
        <v>8.3672105501288771E-2</v>
      </c>
      <c r="D503" s="302">
        <v>0.34800127299895334</v>
      </c>
      <c r="E503" s="302">
        <f t="shared" ref="E503:E510" si="224">SUM(B503:D503)</f>
        <v>2.7297627276061767</v>
      </c>
      <c r="F503" s="303"/>
      <c r="G503" s="302">
        <v>4.8862711581162177</v>
      </c>
      <c r="H503" s="302">
        <v>0.13404789617448201</v>
      </c>
      <c r="I503" s="302">
        <v>0.70006388120740848</v>
      </c>
      <c r="J503" s="302">
        <f t="shared" ref="J503:J505" si="225">SUM(G503:I503)</f>
        <v>5.7203829354981082</v>
      </c>
      <c r="K503" s="303"/>
      <c r="L503" s="302">
        <v>6.8797642779836936</v>
      </c>
      <c r="M503" s="302">
        <v>0.16197817392784813</v>
      </c>
      <c r="N503" s="302">
        <v>0.56541731154482044</v>
      </c>
      <c r="O503" s="302">
        <f t="shared" ref="O503:O510" si="226">SUM(L503:N503)</f>
        <v>7.6071597634563624</v>
      </c>
    </row>
    <row r="504" spans="1:15" s="236" customFormat="1" x14ac:dyDescent="0.2">
      <c r="A504" s="237" t="str">
        <f>name!E$6</f>
        <v>Associate professional occupations</v>
      </c>
      <c r="B504" s="302">
        <v>1.2777740147779273</v>
      </c>
      <c r="C504" s="302">
        <v>0.1040864197344647</v>
      </c>
      <c r="D504" s="302">
        <v>0.14989184569419142</v>
      </c>
      <c r="E504" s="302">
        <f t="shared" si="224"/>
        <v>1.5317522802065833</v>
      </c>
      <c r="F504" s="303"/>
      <c r="G504" s="302">
        <v>2.5597532527110527</v>
      </c>
      <c r="H504" s="302">
        <v>0.14296602456981236</v>
      </c>
      <c r="I504" s="302">
        <v>0.25875064436286171</v>
      </c>
      <c r="J504" s="302">
        <f t="shared" si="225"/>
        <v>2.9614699216437268</v>
      </c>
      <c r="K504" s="303"/>
      <c r="L504" s="302">
        <v>2.8850385943376335</v>
      </c>
      <c r="M504" s="302">
        <v>0.14854907174793677</v>
      </c>
      <c r="N504" s="302">
        <v>0.25721984088467625</v>
      </c>
      <c r="O504" s="302">
        <f t="shared" si="226"/>
        <v>3.2908075069702467</v>
      </c>
    </row>
    <row r="505" spans="1:15" s="236" customFormat="1" x14ac:dyDescent="0.2">
      <c r="A505" s="237" t="str">
        <f>name!E$7</f>
        <v>Administrative and secretarial occupations</v>
      </c>
      <c r="B505" s="302">
        <v>0.63164130130096197</v>
      </c>
      <c r="C505" s="302">
        <v>0.73737447021581026</v>
      </c>
      <c r="D505" s="302">
        <v>0.2175319083958579</v>
      </c>
      <c r="E505" s="302">
        <f t="shared" si="224"/>
        <v>1.5865476799126301</v>
      </c>
      <c r="F505" s="303"/>
      <c r="G505" s="302">
        <v>1.0730906508063223</v>
      </c>
      <c r="H505" s="302">
        <v>0.71727438015911293</v>
      </c>
      <c r="I505" s="302">
        <v>0.19661833074932122</v>
      </c>
      <c r="J505" s="302">
        <f t="shared" si="225"/>
        <v>1.9869833617147563</v>
      </c>
      <c r="K505" s="303"/>
      <c r="L505" s="302">
        <v>0.9159205678015121</v>
      </c>
      <c r="M505" s="302">
        <v>0.83664266288153433</v>
      </c>
      <c r="N505" s="302">
        <v>0.23180503530964283</v>
      </c>
      <c r="O505" s="302">
        <f t="shared" si="226"/>
        <v>1.9843682659926891</v>
      </c>
    </row>
    <row r="506" spans="1:15" s="236" customFormat="1" x14ac:dyDescent="0.2">
      <c r="A506" s="237" t="str">
        <f>name!E$8</f>
        <v>Skilled trades occupations</v>
      </c>
      <c r="B506" s="302">
        <v>3.9683375119707254</v>
      </c>
      <c r="C506" s="302">
        <v>0.21589859032644027</v>
      </c>
      <c r="D506" s="302">
        <v>8.3424749475987312</v>
      </c>
      <c r="E506" s="302">
        <f t="shared" si="224"/>
        <v>12.526711049895898</v>
      </c>
      <c r="F506" s="303"/>
      <c r="G506" s="302">
        <v>5.2933047041602892</v>
      </c>
      <c r="H506" s="302">
        <v>0.15797071493697934</v>
      </c>
      <c r="I506" s="302">
        <v>11.394421626081186</v>
      </c>
      <c r="J506" s="302">
        <f>SUM(G506:I506)</f>
        <v>16.845697045178454</v>
      </c>
      <c r="K506" s="303"/>
      <c r="L506" s="302">
        <v>4.185354048619609</v>
      </c>
      <c r="M506" s="302">
        <v>0.28927181339683855</v>
      </c>
      <c r="N506" s="302">
        <v>13.392195288099996</v>
      </c>
      <c r="O506" s="302">
        <f t="shared" si="226"/>
        <v>17.866821150116444</v>
      </c>
    </row>
    <row r="507" spans="1:15" s="236" customFormat="1" x14ac:dyDescent="0.2">
      <c r="A507" s="237" t="str">
        <f>name!E$9</f>
        <v>Caring, leisure and other service occupations</v>
      </c>
      <c r="B507" s="302">
        <v>5.746701725912149E-2</v>
      </c>
      <c r="C507" s="302">
        <v>1.1544044049398745E-2</v>
      </c>
      <c r="D507" s="302">
        <v>7.3936023625044032E-3</v>
      </c>
      <c r="E507" s="302">
        <f t="shared" si="224"/>
        <v>7.6404663671024636E-2</v>
      </c>
      <c r="F507" s="303"/>
      <c r="G507" s="302">
        <v>0.10648781296349619</v>
      </c>
      <c r="H507" s="302">
        <v>1.4723865718903103E-2</v>
      </c>
      <c r="I507" s="302">
        <v>1.0571182917418006E-2</v>
      </c>
      <c r="J507" s="302">
        <f t="shared" ref="J507:J510" si="227">SUM(G507:I507)</f>
        <v>0.13178286159981731</v>
      </c>
      <c r="K507" s="303"/>
      <c r="L507" s="302">
        <v>0.12583368531236422</v>
      </c>
      <c r="M507" s="302">
        <v>1.2363925945517867E-2</v>
      </c>
      <c r="N507" s="302">
        <v>2.2111817083747536E-2</v>
      </c>
      <c r="O507" s="302">
        <f t="shared" si="226"/>
        <v>0.16030942834162962</v>
      </c>
    </row>
    <row r="508" spans="1:15" s="236" customFormat="1" x14ac:dyDescent="0.2">
      <c r="A508" s="237" t="str">
        <f>name!E$10</f>
        <v>Sales and customer service occupations</v>
      </c>
      <c r="B508" s="302">
        <v>0.1886553765213585</v>
      </c>
      <c r="C508" s="302">
        <v>8.5583120791661374E-2</v>
      </c>
      <c r="D508" s="302">
        <v>5.0669965495296766E-2</v>
      </c>
      <c r="E508" s="302">
        <f t="shared" si="224"/>
        <v>0.32490846280831664</v>
      </c>
      <c r="F508" s="303"/>
      <c r="G508" s="302">
        <v>0.31951125307156936</v>
      </c>
      <c r="H508" s="302">
        <v>0.1002037770539748</v>
      </c>
      <c r="I508" s="302">
        <v>7.4840687405418022E-2</v>
      </c>
      <c r="J508" s="302">
        <f t="shared" si="227"/>
        <v>0.49455571753096217</v>
      </c>
      <c r="K508" s="303"/>
      <c r="L508" s="302">
        <v>0.41774939198492422</v>
      </c>
      <c r="M508" s="302">
        <v>0.12601848571358326</v>
      </c>
      <c r="N508" s="302">
        <v>8.6808180147871741E-2</v>
      </c>
      <c r="O508" s="302">
        <f t="shared" si="226"/>
        <v>0.63057605784637927</v>
      </c>
    </row>
    <row r="509" spans="1:15" s="236" customFormat="1" x14ac:dyDescent="0.2">
      <c r="A509" s="237" t="str">
        <f>name!E$11</f>
        <v>Process, plant and machine operatives</v>
      </c>
      <c r="B509" s="302">
        <v>1.6079544952798637</v>
      </c>
      <c r="C509" s="302">
        <v>4.7685319851063807E-2</v>
      </c>
      <c r="D509" s="302">
        <v>0.55008154823881639</v>
      </c>
      <c r="E509" s="302">
        <f t="shared" si="224"/>
        <v>2.2057213633697437</v>
      </c>
      <c r="F509" s="303"/>
      <c r="G509" s="302">
        <v>2.1621332872687145</v>
      </c>
      <c r="H509" s="302">
        <v>6.7673513516001926E-2</v>
      </c>
      <c r="I509" s="302">
        <v>1.0379403698443155</v>
      </c>
      <c r="J509" s="302">
        <f t="shared" si="227"/>
        <v>3.2677471706290317</v>
      </c>
      <c r="K509" s="303"/>
      <c r="L509" s="302">
        <v>2.6048175387786219</v>
      </c>
      <c r="M509" s="302">
        <v>8.7074765680907038E-2</v>
      </c>
      <c r="N509" s="302">
        <v>1.5668662500800312</v>
      </c>
      <c r="O509" s="302">
        <f t="shared" si="226"/>
        <v>4.2587585545395603</v>
      </c>
    </row>
    <row r="510" spans="1:15" s="236" customFormat="1" x14ac:dyDescent="0.2">
      <c r="A510" s="237" t="str">
        <f>name!E$12</f>
        <v>Elementary occupations</v>
      </c>
      <c r="B510" s="302">
        <v>0.75456081858010571</v>
      </c>
      <c r="C510" s="302">
        <v>0.1637690015292689</v>
      </c>
      <c r="D510" s="302">
        <v>0.63828680131166149</v>
      </c>
      <c r="E510" s="302">
        <f t="shared" si="224"/>
        <v>1.556616621421036</v>
      </c>
      <c r="F510" s="303"/>
      <c r="G510" s="302">
        <v>0.9848941334025505</v>
      </c>
      <c r="H510" s="302">
        <v>0.1587589747539436</v>
      </c>
      <c r="I510" s="302">
        <v>0.98475523476928672</v>
      </c>
      <c r="J510" s="302">
        <f t="shared" si="227"/>
        <v>2.1284083429257805</v>
      </c>
      <c r="K510" s="303"/>
      <c r="L510" s="302">
        <v>0.80470498608323349</v>
      </c>
      <c r="M510" s="302">
        <v>0.12121047774798628</v>
      </c>
      <c r="N510" s="302">
        <v>1.4481635883041963</v>
      </c>
      <c r="O510" s="302">
        <f t="shared" si="226"/>
        <v>2.374079052135416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12.976000000032958</v>
      </c>
      <c r="C512" s="311">
        <f t="shared" ref="C512:E512" si="228">SUM(C502:C510)</f>
        <v>1.5850000000125137</v>
      </c>
      <c r="D512" s="311">
        <f t="shared" si="228"/>
        <v>10.991999999706866</v>
      </c>
      <c r="E512" s="311">
        <f t="shared" si="228"/>
        <v>25.552999999752338</v>
      </c>
      <c r="F512" s="311"/>
      <c r="G512" s="311">
        <f t="shared" ref="G512:J512" si="229">SUM(G502:G510)</f>
        <v>21.53700000000973</v>
      </c>
      <c r="H512" s="311">
        <f t="shared" si="229"/>
        <v>1.7380000000149645</v>
      </c>
      <c r="I512" s="311">
        <f t="shared" si="229"/>
        <v>16.240999999563279</v>
      </c>
      <c r="J512" s="311">
        <f t="shared" si="229"/>
        <v>39.515999999587962</v>
      </c>
      <c r="K512" s="311"/>
      <c r="L512" s="311">
        <f t="shared" ref="L512:O512" si="230">SUM(L502:L510)</f>
        <v>23.692000000308393</v>
      </c>
      <c r="M512" s="311">
        <f t="shared" si="230"/>
        <v>2.0740000000081982</v>
      </c>
      <c r="N512" s="311">
        <f t="shared" si="230"/>
        <v>19.366999999247586</v>
      </c>
      <c r="O512" s="311">
        <f t="shared" si="230"/>
        <v>45.13299999956417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14.848083620318997</v>
      </c>
      <c r="C519" s="302">
        <v>1.052961221060889</v>
      </c>
      <c r="D519" s="302">
        <v>4.6621629262035524</v>
      </c>
      <c r="E519" s="302">
        <f>SUM(B519:D519)</f>
        <v>20.563207767583439</v>
      </c>
      <c r="F519" s="303"/>
      <c r="G519" s="302">
        <v>17.491359651179735</v>
      </c>
      <c r="H519" s="302">
        <v>2.956596902853919</v>
      </c>
      <c r="I519" s="302">
        <v>7.2994096170629037</v>
      </c>
      <c r="J519" s="302">
        <f>SUM(G519:I519)</f>
        <v>27.747366171096555</v>
      </c>
      <c r="K519" s="303"/>
      <c r="L519" s="302">
        <v>20.6269802095511</v>
      </c>
      <c r="M519" s="302">
        <v>3.5225148138798659</v>
      </c>
      <c r="N519" s="302">
        <v>8.1174675177298496</v>
      </c>
      <c r="O519" s="302">
        <f>SUM(L519:N519)</f>
        <v>32.266962541160815</v>
      </c>
    </row>
    <row r="520" spans="1:15" s="236" customFormat="1" x14ac:dyDescent="0.2">
      <c r="A520" s="237" t="str">
        <f>name!E$5</f>
        <v>Professional occupations</v>
      </c>
      <c r="B520" s="302">
        <v>15.615123963127596</v>
      </c>
      <c r="C520" s="302">
        <v>0.6499727219373499</v>
      </c>
      <c r="D520" s="302">
        <v>2.3160476699045782</v>
      </c>
      <c r="E520" s="302">
        <f t="shared" ref="E520:E527" si="231">SUM(B520:D520)</f>
        <v>18.581144354969524</v>
      </c>
      <c r="F520" s="303"/>
      <c r="G520" s="302">
        <v>20.658657616691794</v>
      </c>
      <c r="H520" s="302">
        <v>1.6193717267724004</v>
      </c>
      <c r="I520" s="302">
        <v>3.1666720500946908</v>
      </c>
      <c r="J520" s="302">
        <f t="shared" ref="J520:J522" si="232">SUM(G520:I520)</f>
        <v>25.444701393558883</v>
      </c>
      <c r="K520" s="303"/>
      <c r="L520" s="302">
        <v>29.134493862721826</v>
      </c>
      <c r="M520" s="302">
        <v>1.957062028639698</v>
      </c>
      <c r="N520" s="302">
        <v>2.5475916625480979</v>
      </c>
      <c r="O520" s="302">
        <f t="shared" ref="O520:O527" si="233">SUM(L520:N520)</f>
        <v>33.639147553909623</v>
      </c>
    </row>
    <row r="521" spans="1:15" s="236" customFormat="1" x14ac:dyDescent="0.2">
      <c r="A521" s="237" t="str">
        <f>name!E$6</f>
        <v>Associate professional occupations</v>
      </c>
      <c r="B521" s="302">
        <v>8.7805190616255935</v>
      </c>
      <c r="C521" s="302">
        <v>0.81218479236040608</v>
      </c>
      <c r="D521" s="302">
        <v>1.0401445432441936</v>
      </c>
      <c r="E521" s="302">
        <f t="shared" si="231"/>
        <v>10.632848397230195</v>
      </c>
      <c r="F521" s="303"/>
      <c r="G521" s="302">
        <v>10.943011438203543</v>
      </c>
      <c r="H521" s="302">
        <v>1.7314005924640137</v>
      </c>
      <c r="I521" s="302">
        <v>1.2154371907433992</v>
      </c>
      <c r="J521" s="302">
        <f t="shared" si="232"/>
        <v>13.889849221410957</v>
      </c>
      <c r="K521" s="303"/>
      <c r="L521" s="302">
        <v>12.40767170152718</v>
      </c>
      <c r="M521" s="302">
        <v>1.8042896943317135</v>
      </c>
      <c r="N521" s="302">
        <v>1.1798799446654078</v>
      </c>
      <c r="O521" s="302">
        <f t="shared" si="233"/>
        <v>15.391841340524302</v>
      </c>
    </row>
    <row r="522" spans="1:15" s="236" customFormat="1" x14ac:dyDescent="0.2">
      <c r="A522" s="237" t="str">
        <f>name!E$7</f>
        <v>Administrative and secretarial occupations</v>
      </c>
      <c r="B522" s="302">
        <v>5.1221582137198665</v>
      </c>
      <c r="C522" s="302">
        <v>5.8048840837504549</v>
      </c>
      <c r="D522" s="302">
        <v>1.8355055293619129</v>
      </c>
      <c r="E522" s="302">
        <f t="shared" si="231"/>
        <v>12.762547826832236</v>
      </c>
      <c r="F522" s="303"/>
      <c r="G522" s="302">
        <v>5.3491271733566474</v>
      </c>
      <c r="H522" s="302">
        <v>8.8096908307166739</v>
      </c>
      <c r="I522" s="302">
        <v>1.3533366046435211</v>
      </c>
      <c r="J522" s="302">
        <f t="shared" si="232"/>
        <v>15.512154608716843</v>
      </c>
      <c r="K522" s="303"/>
      <c r="L522" s="302">
        <v>4.433724585671337</v>
      </c>
      <c r="M522" s="302">
        <v>10.274324110388587</v>
      </c>
      <c r="N522" s="302">
        <v>1.2171115000051331</v>
      </c>
      <c r="O522" s="302">
        <f t="shared" si="233"/>
        <v>15.925160196065058</v>
      </c>
    </row>
    <row r="523" spans="1:15" s="236" customFormat="1" x14ac:dyDescent="0.2">
      <c r="A523" s="237" t="str">
        <f>name!E$8</f>
        <v>Skilled trades occupations</v>
      </c>
      <c r="B523" s="302">
        <v>26.350476309400278</v>
      </c>
      <c r="C523" s="302">
        <v>1.637588242089044</v>
      </c>
      <c r="D523" s="302">
        <v>54.403781923503615</v>
      </c>
      <c r="E523" s="302">
        <f t="shared" si="231"/>
        <v>82.391846474992946</v>
      </c>
      <c r="F523" s="303"/>
      <c r="G523" s="302">
        <v>21.834267586241531</v>
      </c>
      <c r="H523" s="302">
        <v>1.8692364014718652</v>
      </c>
      <c r="I523" s="302">
        <v>50.532296413676235</v>
      </c>
      <c r="J523" s="302">
        <f>SUM(G523:I523)</f>
        <v>74.235800401389639</v>
      </c>
      <c r="K523" s="303"/>
      <c r="L523" s="302">
        <v>17.361394370217504</v>
      </c>
      <c r="M523" s="302">
        <v>3.4283585159824517</v>
      </c>
      <c r="N523" s="302">
        <v>59.34245034175806</v>
      </c>
      <c r="O523" s="302">
        <f t="shared" si="233"/>
        <v>80.132203227958016</v>
      </c>
    </row>
    <row r="524" spans="1:15" s="236" customFormat="1" x14ac:dyDescent="0.2">
      <c r="A524" s="237" t="str">
        <f>name!E$9</f>
        <v>Caring, leisure and other service occupations</v>
      </c>
      <c r="B524" s="302">
        <v>0.39258130121765006</v>
      </c>
      <c r="C524" s="302">
        <v>8.8897898703205983E-2</v>
      </c>
      <c r="D524" s="302">
        <v>5.788092109410755E-2</v>
      </c>
      <c r="E524" s="302">
        <f t="shared" si="231"/>
        <v>0.53936012101496356</v>
      </c>
      <c r="F524" s="303"/>
      <c r="G524" s="302">
        <v>0.44961248906399048</v>
      </c>
      <c r="H524" s="302">
        <v>0.17599553723810146</v>
      </c>
      <c r="I524" s="302">
        <v>6.1538704922619217E-2</v>
      </c>
      <c r="J524" s="302">
        <f t="shared" ref="J524:J527" si="234">SUM(G524:I524)</f>
        <v>0.68714673122471126</v>
      </c>
      <c r="K524" s="303"/>
      <c r="L524" s="302">
        <v>0.53013634783427366</v>
      </c>
      <c r="M524" s="302">
        <v>0.14806332886728768</v>
      </c>
      <c r="N524" s="302">
        <v>0.11159667705939287</v>
      </c>
      <c r="O524" s="302">
        <f t="shared" si="233"/>
        <v>0.78979635376095425</v>
      </c>
    </row>
    <row r="525" spans="1:15" s="236" customFormat="1" x14ac:dyDescent="0.2">
      <c r="A525" s="237" t="str">
        <f>name!E$10</f>
        <v>Sales and customer service occupations</v>
      </c>
      <c r="B525" s="302">
        <v>1.3800777672757185</v>
      </c>
      <c r="C525" s="302">
        <v>0.66851519712234997</v>
      </c>
      <c r="D525" s="302">
        <v>0.35612737087825019</v>
      </c>
      <c r="E525" s="302">
        <f t="shared" si="231"/>
        <v>2.4047203352763185</v>
      </c>
      <c r="F525" s="303"/>
      <c r="G525" s="302">
        <v>1.4494340913754014</v>
      </c>
      <c r="H525" s="302">
        <v>1.2195861412353939</v>
      </c>
      <c r="I525" s="302">
        <v>0.35733191148379545</v>
      </c>
      <c r="J525" s="302">
        <f t="shared" si="234"/>
        <v>3.0263521440945906</v>
      </c>
      <c r="K525" s="303"/>
      <c r="L525" s="302">
        <v>1.8842534206250643</v>
      </c>
      <c r="M525" s="302">
        <v>1.5340319708568935</v>
      </c>
      <c r="N525" s="302">
        <v>0.40317960479450987</v>
      </c>
      <c r="O525" s="302">
        <f t="shared" si="233"/>
        <v>3.8214649962764677</v>
      </c>
    </row>
    <row r="526" spans="1:15" s="236" customFormat="1" x14ac:dyDescent="0.2">
      <c r="A526" s="237" t="str">
        <f>name!E$11</f>
        <v>Process, plant and machine operatives</v>
      </c>
      <c r="B526" s="302">
        <v>10.685047326089796</v>
      </c>
      <c r="C526" s="302">
        <v>0.36281181860606887</v>
      </c>
      <c r="D526" s="302">
        <v>3.5834079234559768</v>
      </c>
      <c r="E526" s="302">
        <f t="shared" si="231"/>
        <v>14.631267068151843</v>
      </c>
      <c r="F526" s="303"/>
      <c r="G526" s="302">
        <v>8.9182537733863967</v>
      </c>
      <c r="H526" s="302">
        <v>0.8017623628961863</v>
      </c>
      <c r="I526" s="302">
        <v>4.5897630911923866</v>
      </c>
      <c r="J526" s="302">
        <f t="shared" si="234"/>
        <v>14.309779227474969</v>
      </c>
      <c r="K526" s="303"/>
      <c r="L526" s="302">
        <v>10.743723526610596</v>
      </c>
      <c r="M526" s="302">
        <v>1.0337116749846269</v>
      </c>
      <c r="N526" s="302">
        <v>6.9189527316668569</v>
      </c>
      <c r="O526" s="302">
        <f t="shared" si="233"/>
        <v>18.696387933262081</v>
      </c>
    </row>
    <row r="527" spans="1:15" s="236" customFormat="1" x14ac:dyDescent="0.2">
      <c r="A527" s="237" t="str">
        <f>name!E$12</f>
        <v>Elementary occupations</v>
      </c>
      <c r="B527" s="302">
        <v>5.0149324374214368</v>
      </c>
      <c r="C527" s="302">
        <v>1.2601840244674367</v>
      </c>
      <c r="D527" s="302">
        <v>4.2109411904703018</v>
      </c>
      <c r="E527" s="302">
        <f t="shared" si="231"/>
        <v>10.486057652359175</v>
      </c>
      <c r="F527" s="303"/>
      <c r="G527" s="302">
        <v>4.0632761805025446</v>
      </c>
      <c r="H527" s="302">
        <v>1.9003595045346928</v>
      </c>
      <c r="I527" s="302">
        <v>4.3872144142526706</v>
      </c>
      <c r="J527" s="302">
        <f t="shared" si="234"/>
        <v>10.350850099289907</v>
      </c>
      <c r="K527" s="303"/>
      <c r="L527" s="302">
        <v>3.3216219765093227</v>
      </c>
      <c r="M527" s="302">
        <v>1.4536438621667083</v>
      </c>
      <c r="N527" s="302">
        <v>6.4017700164688316</v>
      </c>
      <c r="O527" s="302">
        <f t="shared" si="233"/>
        <v>11.177035855144862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88.189000000196927</v>
      </c>
      <c r="C529" s="311">
        <f t="shared" ref="C529:E529" si="235">SUM(C519:C527)</f>
        <v>12.338000000097205</v>
      </c>
      <c r="D529" s="311">
        <f t="shared" si="235"/>
        <v>72.465999998116502</v>
      </c>
      <c r="E529" s="311">
        <f t="shared" si="235"/>
        <v>172.99299999841062</v>
      </c>
      <c r="F529" s="311"/>
      <c r="G529" s="311">
        <f t="shared" ref="G529:J529" si="236">SUM(G519:G527)</f>
        <v>91.157000000001574</v>
      </c>
      <c r="H529" s="311">
        <f t="shared" si="236"/>
        <v>21.084000000183245</v>
      </c>
      <c r="I529" s="311">
        <f t="shared" si="236"/>
        <v>72.96299999807222</v>
      </c>
      <c r="J529" s="311">
        <f t="shared" si="236"/>
        <v>185.20399999825707</v>
      </c>
      <c r="K529" s="311"/>
      <c r="L529" s="311">
        <f t="shared" ref="L529:O529" si="237">SUM(L519:L527)</f>
        <v>100.44400000126819</v>
      </c>
      <c r="M529" s="311">
        <f t="shared" si="237"/>
        <v>25.156000000097833</v>
      </c>
      <c r="N529" s="311">
        <f t="shared" si="237"/>
        <v>86.239999996696156</v>
      </c>
      <c r="O529" s="311">
        <f t="shared" si="237"/>
        <v>211.83999999806215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7.4279687696188095</v>
      </c>
      <c r="C536" s="302">
        <v>0.36492118419751263</v>
      </c>
      <c r="D536" s="302">
        <v>1.6099985874163691</v>
      </c>
      <c r="E536" s="302">
        <f>SUM(B536:D536)</f>
        <v>9.4028885412326915</v>
      </c>
      <c r="F536" s="303"/>
      <c r="G536" s="302">
        <v>10.27988229422137</v>
      </c>
      <c r="H536" s="302">
        <v>0.80759322570238568</v>
      </c>
      <c r="I536" s="302">
        <v>1.7088912466778863</v>
      </c>
      <c r="J536" s="302">
        <f>SUM(G536:I536)</f>
        <v>12.796366766601642</v>
      </c>
      <c r="K536" s="303"/>
      <c r="L536" s="302">
        <v>12.498153459925636</v>
      </c>
      <c r="M536" s="302">
        <v>0.91534079434393834</v>
      </c>
      <c r="N536" s="302">
        <v>2.2101758975906529</v>
      </c>
      <c r="O536" s="302">
        <f>SUM(L536:N536)</f>
        <v>15.623670151860228</v>
      </c>
    </row>
    <row r="537" spans="1:15" s="236" customFormat="1" x14ac:dyDescent="0.2">
      <c r="A537" s="237" t="str">
        <f>name!E$5</f>
        <v>Professional occupations</v>
      </c>
      <c r="B537" s="302">
        <v>3.6503840088748194</v>
      </c>
      <c r="C537" s="302">
        <v>0.15489792412982761</v>
      </c>
      <c r="D537" s="302">
        <v>0.23127501636233785</v>
      </c>
      <c r="E537" s="302">
        <f t="shared" ref="E537:E544" si="238">SUM(B537:D537)</f>
        <v>4.0365569493669851</v>
      </c>
      <c r="F537" s="303"/>
      <c r="G537" s="302">
        <v>5.8541810716789264</v>
      </c>
      <c r="H537" s="302">
        <v>0.32669292590666649</v>
      </c>
      <c r="I537" s="302">
        <v>0.26306303822267796</v>
      </c>
      <c r="J537" s="302">
        <f t="shared" ref="J537:J539" si="239">SUM(G537:I537)</f>
        <v>6.443937035808271</v>
      </c>
      <c r="K537" s="303"/>
      <c r="L537" s="302">
        <v>7.8734691976773803</v>
      </c>
      <c r="M537" s="302">
        <v>0.35906218726758166</v>
      </c>
      <c r="N537" s="302">
        <v>0.20695778626757971</v>
      </c>
      <c r="O537" s="302">
        <f t="shared" ref="O537:O544" si="240">SUM(L537:N537)</f>
        <v>8.4394891712125428</v>
      </c>
    </row>
    <row r="538" spans="1:15" s="236" customFormat="1" x14ac:dyDescent="0.2">
      <c r="A538" s="237" t="str">
        <f>name!E$6</f>
        <v>Associate professional occupations</v>
      </c>
      <c r="B538" s="302">
        <v>5.1316864174875665</v>
      </c>
      <c r="C538" s="302">
        <v>0.35013666910823854</v>
      </c>
      <c r="D538" s="302">
        <v>0.2122616918217077</v>
      </c>
      <c r="E538" s="302">
        <f t="shared" si="238"/>
        <v>5.6940847784175119</v>
      </c>
      <c r="F538" s="303"/>
      <c r="G538" s="302">
        <v>7.1252262755027669</v>
      </c>
      <c r="H538" s="302">
        <v>0.61623270743952829</v>
      </c>
      <c r="I538" s="302">
        <v>0.2344604280171739</v>
      </c>
      <c r="J538" s="302">
        <f t="shared" si="239"/>
        <v>7.9759194109594693</v>
      </c>
      <c r="K538" s="303"/>
      <c r="L538" s="302">
        <v>7.9802532499734262</v>
      </c>
      <c r="M538" s="302">
        <v>0.56381790201951665</v>
      </c>
      <c r="N538" s="302">
        <v>0.2149746231126099</v>
      </c>
      <c r="O538" s="302">
        <f t="shared" si="240"/>
        <v>8.7590457751055535</v>
      </c>
    </row>
    <row r="539" spans="1:15" s="236" customFormat="1" x14ac:dyDescent="0.2">
      <c r="A539" s="237" t="str">
        <f>name!E$7</f>
        <v>Administrative and secretarial occupations</v>
      </c>
      <c r="B539" s="302">
        <v>6.9515269951311627</v>
      </c>
      <c r="C539" s="302">
        <v>1.8714580382373274</v>
      </c>
      <c r="D539" s="302">
        <v>0.26324649469233113</v>
      </c>
      <c r="E539" s="302">
        <f t="shared" si="238"/>
        <v>9.0862315280608197</v>
      </c>
      <c r="F539" s="303"/>
      <c r="G539" s="302">
        <v>8.3138824124143333</v>
      </c>
      <c r="H539" s="302">
        <v>2.6408983580777217</v>
      </c>
      <c r="I539" s="302">
        <v>0.33488506829436598</v>
      </c>
      <c r="J539" s="302">
        <f t="shared" si="239"/>
        <v>11.289665838786421</v>
      </c>
      <c r="K539" s="303"/>
      <c r="L539" s="302">
        <v>8.3049152399629609</v>
      </c>
      <c r="M539" s="302">
        <v>2.0894179426676898</v>
      </c>
      <c r="N539" s="302">
        <v>0.2581809405210379</v>
      </c>
      <c r="O539" s="302">
        <f t="shared" si="240"/>
        <v>10.652514123151688</v>
      </c>
    </row>
    <row r="540" spans="1:15" s="236" customFormat="1" x14ac:dyDescent="0.2">
      <c r="A540" s="237" t="str">
        <f>name!E$8</f>
        <v>Skilled trades occupations</v>
      </c>
      <c r="B540" s="302">
        <v>22.731351238092881</v>
      </c>
      <c r="C540" s="302">
        <v>2.0031876672671052</v>
      </c>
      <c r="D540" s="302">
        <v>2.8057422762637434</v>
      </c>
      <c r="E540" s="302">
        <f t="shared" si="238"/>
        <v>27.54028118162373</v>
      </c>
      <c r="F540" s="303"/>
      <c r="G540" s="302">
        <v>22.929825650829297</v>
      </c>
      <c r="H540" s="302">
        <v>2.0968536800526079</v>
      </c>
      <c r="I540" s="302">
        <v>2.5029922748797118</v>
      </c>
      <c r="J540" s="302">
        <f>SUM(G540:I540)</f>
        <v>27.529671605761617</v>
      </c>
      <c r="K540" s="303"/>
      <c r="L540" s="302">
        <v>21.387279609209418</v>
      </c>
      <c r="M540" s="302">
        <v>2.4539444819810163</v>
      </c>
      <c r="N540" s="302">
        <v>2.4722543785118694</v>
      </c>
      <c r="O540" s="302">
        <f t="shared" si="240"/>
        <v>26.313478469702304</v>
      </c>
    </row>
    <row r="541" spans="1:15" s="236" customFormat="1" x14ac:dyDescent="0.2">
      <c r="A541" s="237" t="str">
        <f>name!E$9</f>
        <v>Caring, leisure and other service occupations</v>
      </c>
      <c r="B541" s="302">
        <v>2.784371933086069</v>
      </c>
      <c r="C541" s="302">
        <v>9.3626851003110217E-2</v>
      </c>
      <c r="D541" s="302">
        <v>0.11365251641583075</v>
      </c>
      <c r="E541" s="302">
        <f t="shared" si="238"/>
        <v>2.9916513005050098</v>
      </c>
      <c r="F541" s="303"/>
      <c r="G541" s="302">
        <v>3.3424485343676542</v>
      </c>
      <c r="H541" s="302">
        <v>0.12444118705237162</v>
      </c>
      <c r="I541" s="302">
        <v>0.18425334542425206</v>
      </c>
      <c r="J541" s="302">
        <f t="shared" ref="J541:J544" si="241">SUM(G541:I541)</f>
        <v>3.6511430668442779</v>
      </c>
      <c r="K541" s="303"/>
      <c r="L541" s="302">
        <v>4.8482393927227099</v>
      </c>
      <c r="M541" s="302">
        <v>9.5505520425835114E-2</v>
      </c>
      <c r="N541" s="302">
        <v>0.21550458647913409</v>
      </c>
      <c r="O541" s="302">
        <f t="shared" si="240"/>
        <v>5.1592494996276788</v>
      </c>
    </row>
    <row r="542" spans="1:15" s="236" customFormat="1" x14ac:dyDescent="0.2">
      <c r="A542" s="237" t="str">
        <f>name!E$10</f>
        <v>Sales and customer service occupations</v>
      </c>
      <c r="B542" s="302">
        <v>8.3704147169408465</v>
      </c>
      <c r="C542" s="302">
        <v>3.7714785323041848</v>
      </c>
      <c r="D542" s="302">
        <v>0.98343026133533129</v>
      </c>
      <c r="E542" s="302">
        <f t="shared" si="238"/>
        <v>13.125323510580362</v>
      </c>
      <c r="F542" s="303"/>
      <c r="G542" s="302">
        <v>9.2610557342780666</v>
      </c>
      <c r="H542" s="302">
        <v>5.0243014713648346</v>
      </c>
      <c r="I542" s="302">
        <v>0.79820934410569755</v>
      </c>
      <c r="J542" s="302">
        <f t="shared" si="241"/>
        <v>15.083566549748598</v>
      </c>
      <c r="K542" s="303"/>
      <c r="L542" s="302">
        <v>9.5905895026923105</v>
      </c>
      <c r="M542" s="302">
        <v>4.936507035054583</v>
      </c>
      <c r="N542" s="302">
        <v>0.73962991088150953</v>
      </c>
      <c r="O542" s="302">
        <f t="shared" si="240"/>
        <v>15.266726448628402</v>
      </c>
    </row>
    <row r="543" spans="1:15" s="236" customFormat="1" x14ac:dyDescent="0.2">
      <c r="A543" s="237" t="str">
        <f>name!E$11</f>
        <v>Process, plant and machine operatives</v>
      </c>
      <c r="B543" s="302">
        <v>4.0607159215879172</v>
      </c>
      <c r="C543" s="302">
        <v>0.8422943115700996</v>
      </c>
      <c r="D543" s="302">
        <v>8.9708445983946034E-2</v>
      </c>
      <c r="E543" s="302">
        <f t="shared" si="238"/>
        <v>4.9927186791419622</v>
      </c>
      <c r="F543" s="303"/>
      <c r="G543" s="302">
        <v>4.012880777591981</v>
      </c>
      <c r="H543" s="302">
        <v>1.061879830604407</v>
      </c>
      <c r="I543" s="302">
        <v>9.5982964005979235E-2</v>
      </c>
      <c r="J543" s="302">
        <f t="shared" si="241"/>
        <v>5.1707435722023671</v>
      </c>
      <c r="K543" s="303"/>
      <c r="L543" s="302">
        <v>4.8386279675778185</v>
      </c>
      <c r="M543" s="302">
        <v>1.1455776830541109</v>
      </c>
      <c r="N543" s="302">
        <v>0.1243503697979136</v>
      </c>
      <c r="O543" s="302">
        <f t="shared" si="240"/>
        <v>6.1085560204298437</v>
      </c>
    </row>
    <row r="544" spans="1:15" s="236" customFormat="1" x14ac:dyDescent="0.2">
      <c r="A544" s="237" t="str">
        <f>name!E$12</f>
        <v>Elementary occupations</v>
      </c>
      <c r="B544" s="302">
        <v>2.2375799995939674</v>
      </c>
      <c r="C544" s="302">
        <v>1.3039988224487724</v>
      </c>
      <c r="D544" s="302">
        <v>0.27068470977826642</v>
      </c>
      <c r="E544" s="302">
        <f t="shared" si="238"/>
        <v>3.8122635318210065</v>
      </c>
      <c r="F544" s="303"/>
      <c r="G544" s="302">
        <v>2.2876172494077744</v>
      </c>
      <c r="H544" s="302">
        <v>1.4321066140511927</v>
      </c>
      <c r="I544" s="302">
        <v>0.25126229036613817</v>
      </c>
      <c r="J544" s="302">
        <f t="shared" si="241"/>
        <v>3.9709861538251054</v>
      </c>
      <c r="K544" s="303"/>
      <c r="L544" s="302">
        <v>2.1504723813752089</v>
      </c>
      <c r="M544" s="302">
        <v>1.0328264533144424</v>
      </c>
      <c r="N544" s="302">
        <v>0.29397150690479862</v>
      </c>
      <c r="O544" s="302">
        <f t="shared" si="240"/>
        <v>3.4772703415944499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63.346000000414044</v>
      </c>
      <c r="C546" s="311">
        <f t="shared" ref="C546:E546" si="242">SUM(C536:C544)</f>
        <v>10.756000000266178</v>
      </c>
      <c r="D546" s="311">
        <f t="shared" si="242"/>
        <v>6.5800000000698633</v>
      </c>
      <c r="E546" s="311">
        <f t="shared" si="242"/>
        <v>80.682000000750065</v>
      </c>
      <c r="F546" s="311"/>
      <c r="G546" s="311">
        <f t="shared" ref="G546:J546" si="243">SUM(G536:G544)</f>
        <v>73.407000000292172</v>
      </c>
      <c r="H546" s="311">
        <f t="shared" si="243"/>
        <v>14.131000000251717</v>
      </c>
      <c r="I546" s="311">
        <f t="shared" si="243"/>
        <v>6.3739999999938828</v>
      </c>
      <c r="J546" s="311">
        <f t="shared" si="243"/>
        <v>93.912000000537773</v>
      </c>
      <c r="K546" s="311"/>
      <c r="L546" s="311">
        <f t="shared" ref="L546:O546" si="244">SUM(L536:L544)</f>
        <v>79.472000001116868</v>
      </c>
      <c r="M546" s="311">
        <f t="shared" si="244"/>
        <v>13.592000000128714</v>
      </c>
      <c r="N546" s="311">
        <f t="shared" si="244"/>
        <v>6.7360000000671052</v>
      </c>
      <c r="O546" s="311">
        <f t="shared" si="244"/>
        <v>99.800000001312682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32.357942246585189</v>
      </c>
      <c r="C553" s="302">
        <v>1.4828451654049644</v>
      </c>
      <c r="D553" s="302">
        <v>4.387190497462325</v>
      </c>
      <c r="E553" s="302">
        <f>SUM(B553:D553)</f>
        <v>38.227977909452484</v>
      </c>
      <c r="F553" s="303"/>
      <c r="G553" s="302">
        <v>37.386190461741009</v>
      </c>
      <c r="H553" s="302">
        <v>1.9979282437930914</v>
      </c>
      <c r="I553" s="302">
        <v>4.1262621058882001</v>
      </c>
      <c r="J553" s="302">
        <f>SUM(G553:I553)</f>
        <v>43.510380811422301</v>
      </c>
      <c r="K553" s="303"/>
      <c r="L553" s="302">
        <v>41.851558247644817</v>
      </c>
      <c r="M553" s="302">
        <v>2.1724558720459419</v>
      </c>
      <c r="N553" s="302">
        <v>4.4338404572911232</v>
      </c>
      <c r="O553" s="302">
        <f>SUM(L553:N553)</f>
        <v>48.457854576981887</v>
      </c>
    </row>
    <row r="554" spans="1:15" s="236" customFormat="1" x14ac:dyDescent="0.2">
      <c r="A554" s="237" t="str">
        <f>name!E$5</f>
        <v>Professional occupations</v>
      </c>
      <c r="B554" s="302">
        <v>19.19808384885393</v>
      </c>
      <c r="C554" s="302">
        <v>0.92070524399096643</v>
      </c>
      <c r="D554" s="302">
        <v>1.1502598110826479</v>
      </c>
      <c r="E554" s="302">
        <f t="shared" ref="E554:E561" si="245">SUM(B554:D554)</f>
        <v>21.269048903927544</v>
      </c>
      <c r="F554" s="303"/>
      <c r="G554" s="302">
        <v>26.01449679447034</v>
      </c>
      <c r="H554" s="302">
        <v>1.1692841741711255</v>
      </c>
      <c r="I554" s="302">
        <v>0.93746778163885636</v>
      </c>
      <c r="J554" s="302">
        <f t="shared" ref="J554:J556" si="246">SUM(G554:I554)</f>
        <v>28.121248750280319</v>
      </c>
      <c r="K554" s="303"/>
      <c r="L554" s="302">
        <v>33.902933546492136</v>
      </c>
      <c r="M554" s="302">
        <v>1.3142019300770447</v>
      </c>
      <c r="N554" s="302">
        <v>0.82430141811977209</v>
      </c>
      <c r="O554" s="302">
        <f t="shared" ref="O554:O561" si="247">SUM(L554:N554)</f>
        <v>36.041436894688957</v>
      </c>
    </row>
    <row r="555" spans="1:15" s="236" customFormat="1" x14ac:dyDescent="0.2">
      <c r="A555" s="237" t="str">
        <f>name!E$6</f>
        <v>Associate professional occupations</v>
      </c>
      <c r="B555" s="302">
        <v>24.611595010620537</v>
      </c>
      <c r="C555" s="302">
        <v>2.4150319331367318</v>
      </c>
      <c r="D555" s="302">
        <v>1.519175260377259</v>
      </c>
      <c r="E555" s="302">
        <f t="shared" si="245"/>
        <v>28.545802204134528</v>
      </c>
      <c r="F555" s="303"/>
      <c r="G555" s="302">
        <v>28.973434567350452</v>
      </c>
      <c r="H555" s="302">
        <v>2.5095100854290404</v>
      </c>
      <c r="I555" s="302">
        <v>1.064630934926202</v>
      </c>
      <c r="J555" s="302">
        <f t="shared" si="246"/>
        <v>32.547575587705694</v>
      </c>
      <c r="K555" s="303"/>
      <c r="L555" s="302">
        <v>31.499658516805443</v>
      </c>
      <c r="M555" s="302">
        <v>2.4368236392109459</v>
      </c>
      <c r="N555" s="302">
        <v>0.9293874054624609</v>
      </c>
      <c r="O555" s="302">
        <f t="shared" si="247"/>
        <v>34.865869561478853</v>
      </c>
    </row>
    <row r="556" spans="1:15" s="236" customFormat="1" x14ac:dyDescent="0.2">
      <c r="A556" s="237" t="str">
        <f>name!E$7</f>
        <v>Administrative and secretarial occupations</v>
      </c>
      <c r="B556" s="302">
        <v>24.016240995487511</v>
      </c>
      <c r="C556" s="302">
        <v>7.5322183911442702</v>
      </c>
      <c r="D556" s="302">
        <v>0.59716191573123079</v>
      </c>
      <c r="E556" s="302">
        <f t="shared" si="245"/>
        <v>32.145621302363011</v>
      </c>
      <c r="F556" s="303"/>
      <c r="G556" s="302">
        <v>25.004669880302654</v>
      </c>
      <c r="H556" s="302">
        <v>6.4313542944269084</v>
      </c>
      <c r="I556" s="302">
        <v>0.39777382633158792</v>
      </c>
      <c r="J556" s="302">
        <f t="shared" si="246"/>
        <v>31.833798001061147</v>
      </c>
      <c r="K556" s="303"/>
      <c r="L556" s="302">
        <v>22.520250203884615</v>
      </c>
      <c r="M556" s="302">
        <v>5.0787181656991915</v>
      </c>
      <c r="N556" s="302">
        <v>0.39859396342435766</v>
      </c>
      <c r="O556" s="302">
        <f t="shared" si="247"/>
        <v>27.997562333008165</v>
      </c>
    </row>
    <row r="557" spans="1:15" s="236" customFormat="1" x14ac:dyDescent="0.2">
      <c r="A557" s="237" t="str">
        <f>name!E$8</f>
        <v>Skilled trades occupations</v>
      </c>
      <c r="B557" s="302">
        <v>9.5449578292511141</v>
      </c>
      <c r="C557" s="302">
        <v>0.59201386806183831</v>
      </c>
      <c r="D557" s="302">
        <v>1.4491568692508985</v>
      </c>
      <c r="E557" s="302">
        <f t="shared" si="245"/>
        <v>11.586128566563852</v>
      </c>
      <c r="F557" s="303"/>
      <c r="G557" s="302">
        <v>7.5499917269382619</v>
      </c>
      <c r="H557" s="302">
        <v>0.35481570952999614</v>
      </c>
      <c r="I557" s="302">
        <v>1.0913514840091707</v>
      </c>
      <c r="J557" s="302">
        <f>SUM(G557:I557)</f>
        <v>8.9961589204774288</v>
      </c>
      <c r="K557" s="303"/>
      <c r="L557" s="302">
        <v>7.2591395784207196</v>
      </c>
      <c r="M557" s="302">
        <v>0.42495624946810401</v>
      </c>
      <c r="N557" s="302">
        <v>1.2527518029639042</v>
      </c>
      <c r="O557" s="302">
        <f t="shared" si="247"/>
        <v>8.9368476308527285</v>
      </c>
    </row>
    <row r="558" spans="1:15" s="236" customFormat="1" x14ac:dyDescent="0.2">
      <c r="A558" s="237" t="str">
        <f>name!E$9</f>
        <v>Caring, leisure and other service occupations</v>
      </c>
      <c r="B558" s="302">
        <v>0.78624599913724702</v>
      </c>
      <c r="C558" s="302">
        <v>0.22776684999269367</v>
      </c>
      <c r="D558" s="302">
        <v>0.15030353048322323</v>
      </c>
      <c r="E558" s="302">
        <f t="shared" si="245"/>
        <v>1.1643163796131639</v>
      </c>
      <c r="F558" s="303"/>
      <c r="G558" s="302">
        <v>0.78485682118889033</v>
      </c>
      <c r="H558" s="302">
        <v>0.17613704959465692</v>
      </c>
      <c r="I558" s="302">
        <v>0.1201916970555983</v>
      </c>
      <c r="J558" s="302">
        <f t="shared" ref="J558:J561" si="248">SUM(G558:I558)</f>
        <v>1.0811855678391455</v>
      </c>
      <c r="K558" s="303"/>
      <c r="L558" s="302">
        <v>1.0357749454107266</v>
      </c>
      <c r="M558" s="302">
        <v>0.134192423171028</v>
      </c>
      <c r="N558" s="302">
        <v>0.16880423435195041</v>
      </c>
      <c r="O558" s="302">
        <f t="shared" si="247"/>
        <v>1.3387716029337051</v>
      </c>
    </row>
    <row r="559" spans="1:15" s="236" customFormat="1" x14ac:dyDescent="0.2">
      <c r="A559" s="237" t="str">
        <f>name!E$10</f>
        <v>Sales and customer service occupations</v>
      </c>
      <c r="B559" s="302">
        <v>13.492843849103007</v>
      </c>
      <c r="C559" s="302">
        <v>5.4983155619140227</v>
      </c>
      <c r="D559" s="302">
        <v>1.0723924711610389</v>
      </c>
      <c r="E559" s="302">
        <f t="shared" si="245"/>
        <v>20.063551882178068</v>
      </c>
      <c r="F559" s="303"/>
      <c r="G559" s="302">
        <v>12.668770452289378</v>
      </c>
      <c r="H559" s="302">
        <v>4.4116307292403798</v>
      </c>
      <c r="I559" s="302">
        <v>0.65407534485861762</v>
      </c>
      <c r="J559" s="302">
        <f t="shared" si="248"/>
        <v>17.734476526388377</v>
      </c>
      <c r="K559" s="303"/>
      <c r="L559" s="302">
        <v>13.043426620034825</v>
      </c>
      <c r="M559" s="302">
        <v>4.3987028490796343</v>
      </c>
      <c r="N559" s="302">
        <v>0.65083005149425188</v>
      </c>
      <c r="O559" s="302">
        <f t="shared" si="247"/>
        <v>18.092959520608712</v>
      </c>
    </row>
    <row r="560" spans="1:15" s="236" customFormat="1" x14ac:dyDescent="0.2">
      <c r="A560" s="237" t="str">
        <f>name!E$11</f>
        <v>Process, plant and machine operatives</v>
      </c>
      <c r="B560" s="302">
        <v>21.704020505181134</v>
      </c>
      <c r="C560" s="302">
        <v>1.4743815479212548</v>
      </c>
      <c r="D560" s="302">
        <v>0.32750667080392443</v>
      </c>
      <c r="E560" s="302">
        <f t="shared" si="245"/>
        <v>23.505908723906312</v>
      </c>
      <c r="F560" s="303"/>
      <c r="G560" s="302">
        <v>17.571290206639492</v>
      </c>
      <c r="H560" s="302">
        <v>1.1248191660633489</v>
      </c>
      <c r="I560" s="302">
        <v>0.30663524015120763</v>
      </c>
      <c r="J560" s="302">
        <f t="shared" si="248"/>
        <v>19.002744612854052</v>
      </c>
      <c r="K560" s="303"/>
      <c r="L560" s="302">
        <v>17.942254433436275</v>
      </c>
      <c r="M560" s="302">
        <v>1.6245921179278739</v>
      </c>
      <c r="N560" s="302">
        <v>0.39312758204292897</v>
      </c>
      <c r="O560" s="302">
        <f t="shared" si="247"/>
        <v>19.95997413340708</v>
      </c>
    </row>
    <row r="561" spans="1:15" s="236" customFormat="1" x14ac:dyDescent="0.2">
      <c r="A561" s="237" t="str">
        <f>name!E$12</f>
        <v>Elementary occupations</v>
      </c>
      <c r="B561" s="302">
        <v>15.902069716483322</v>
      </c>
      <c r="C561" s="302">
        <v>5.0227214389908292</v>
      </c>
      <c r="D561" s="302">
        <v>0.24685297386366312</v>
      </c>
      <c r="E561" s="302">
        <f t="shared" si="245"/>
        <v>21.171644129337814</v>
      </c>
      <c r="F561" s="303"/>
      <c r="G561" s="302">
        <v>12.102299089537828</v>
      </c>
      <c r="H561" s="302">
        <v>3.5675205482524985</v>
      </c>
      <c r="I561" s="302">
        <v>0.12861158519926574</v>
      </c>
      <c r="J561" s="302">
        <f t="shared" si="248"/>
        <v>15.798431222989592</v>
      </c>
      <c r="K561" s="303"/>
      <c r="L561" s="302">
        <v>8.7240039091328772</v>
      </c>
      <c r="M561" s="302">
        <v>2.7663567533837203</v>
      </c>
      <c r="N561" s="302">
        <v>0.14936308501880194</v>
      </c>
      <c r="O561" s="302">
        <f t="shared" si="247"/>
        <v>11.639723747535399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161.61400000070299</v>
      </c>
      <c r="C563" s="311">
        <f t="shared" ref="C563:E563" si="249">SUM(C553:C561)</f>
        <v>25.166000000557574</v>
      </c>
      <c r="D563" s="311">
        <f t="shared" si="249"/>
        <v>10.90000000021621</v>
      </c>
      <c r="E563" s="311">
        <f t="shared" si="249"/>
        <v>197.68000000147677</v>
      </c>
      <c r="F563" s="311"/>
      <c r="G563" s="311">
        <f t="shared" ref="G563:J563" si="250">SUM(G553:G561)</f>
        <v>168.05600000045834</v>
      </c>
      <c r="H563" s="311">
        <f t="shared" si="250"/>
        <v>21.743000000501048</v>
      </c>
      <c r="I563" s="311">
        <f t="shared" si="250"/>
        <v>8.8270000000587068</v>
      </c>
      <c r="J563" s="311">
        <f t="shared" si="250"/>
        <v>198.6260000010181</v>
      </c>
      <c r="K563" s="311"/>
      <c r="L563" s="311">
        <f t="shared" ref="L563:O563" si="251">SUM(L553:L561)</f>
        <v>177.77900000126243</v>
      </c>
      <c r="M563" s="311">
        <f t="shared" si="251"/>
        <v>20.351000000063486</v>
      </c>
      <c r="N563" s="311">
        <f t="shared" si="251"/>
        <v>9.201000000169552</v>
      </c>
      <c r="O563" s="311">
        <f t="shared" si="251"/>
        <v>207.33100000149551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37.940276381062539</v>
      </c>
      <c r="C570" s="302">
        <v>4.5618472911914214</v>
      </c>
      <c r="D570" s="302">
        <v>10.941224790603073</v>
      </c>
      <c r="E570" s="302">
        <f>SUM(B570:D570)</f>
        <v>53.443348462857031</v>
      </c>
      <c r="F570" s="303"/>
      <c r="G570" s="302">
        <v>45.54350846383484</v>
      </c>
      <c r="H570" s="302">
        <v>8.3919834178560109</v>
      </c>
      <c r="I570" s="302">
        <v>10.974582172181435</v>
      </c>
      <c r="J570" s="302">
        <f>SUM(G570:I570)</f>
        <v>64.910074053872279</v>
      </c>
      <c r="K570" s="303"/>
      <c r="L570" s="302">
        <v>56.721946340012231</v>
      </c>
      <c r="M570" s="302">
        <v>9.4822743218873971</v>
      </c>
      <c r="N570" s="302">
        <v>13.681155766042702</v>
      </c>
      <c r="O570" s="302">
        <f>SUM(L570:N570)</f>
        <v>79.885376427942333</v>
      </c>
    </row>
    <row r="571" spans="1:15" s="236" customFormat="1" x14ac:dyDescent="0.2">
      <c r="A571" s="237" t="str">
        <f>name!E$5</f>
        <v>Professional occupations</v>
      </c>
      <c r="B571" s="302">
        <v>25.860460379865053</v>
      </c>
      <c r="C571" s="302">
        <v>5.8441156435315049</v>
      </c>
      <c r="D571" s="302">
        <v>2.2198410236285535</v>
      </c>
      <c r="E571" s="302">
        <f t="shared" ref="E571:E578" si="252">SUM(B571:D571)</f>
        <v>33.924417047025109</v>
      </c>
      <c r="F571" s="303"/>
      <c r="G571" s="302">
        <v>34.775283880382489</v>
      </c>
      <c r="H571" s="302">
        <v>9.1349389411465758</v>
      </c>
      <c r="I571" s="302">
        <v>2.2836327335728535</v>
      </c>
      <c r="J571" s="302">
        <f t="shared" ref="J571:J573" si="253">SUM(G571:I571)</f>
        <v>46.193855555101912</v>
      </c>
      <c r="K571" s="303"/>
      <c r="L571" s="302">
        <v>45.541927429031048</v>
      </c>
      <c r="M571" s="302">
        <v>10.270452162755351</v>
      </c>
      <c r="N571" s="302">
        <v>1.6367711488856045</v>
      </c>
      <c r="O571" s="302">
        <f t="shared" ref="O571:O578" si="254">SUM(L571:N571)</f>
        <v>57.449150740672003</v>
      </c>
    </row>
    <row r="572" spans="1:15" s="236" customFormat="1" x14ac:dyDescent="0.2">
      <c r="A572" s="237" t="str">
        <f>name!E$6</f>
        <v>Associate professional occupations</v>
      </c>
      <c r="B572" s="302">
        <v>20.229001114515647</v>
      </c>
      <c r="C572" s="302">
        <v>8.9200152920850613</v>
      </c>
      <c r="D572" s="302">
        <v>1.7061490112458837</v>
      </c>
      <c r="E572" s="302">
        <f t="shared" si="252"/>
        <v>30.855165417846592</v>
      </c>
      <c r="F572" s="303"/>
      <c r="G572" s="302">
        <v>24.940241414348222</v>
      </c>
      <c r="H572" s="302">
        <v>11.839081654667568</v>
      </c>
      <c r="I572" s="302">
        <v>1.4326783185393011</v>
      </c>
      <c r="J572" s="302">
        <f t="shared" si="253"/>
        <v>38.212001387555091</v>
      </c>
      <c r="K572" s="303"/>
      <c r="L572" s="302">
        <v>28.021292889902238</v>
      </c>
      <c r="M572" s="302">
        <v>11.650202726755513</v>
      </c>
      <c r="N572" s="302">
        <v>1.2272029472338521</v>
      </c>
      <c r="O572" s="302">
        <f t="shared" si="254"/>
        <v>40.8986985638916</v>
      </c>
    </row>
    <row r="573" spans="1:15" s="236" customFormat="1" x14ac:dyDescent="0.2">
      <c r="A573" s="237" t="str">
        <f>name!E$7</f>
        <v>Administrative and secretarial occupations</v>
      </c>
      <c r="B573" s="302">
        <v>18.439606224108772</v>
      </c>
      <c r="C573" s="302">
        <v>11.618909555574787</v>
      </c>
      <c r="D573" s="302">
        <v>0.52637903163524269</v>
      </c>
      <c r="E573" s="302">
        <f t="shared" si="252"/>
        <v>30.584894811318804</v>
      </c>
      <c r="F573" s="303"/>
      <c r="G573" s="302">
        <v>19.577420551197559</v>
      </c>
      <c r="H573" s="302">
        <v>14.2262791662493</v>
      </c>
      <c r="I573" s="302">
        <v>0.49215639058609506</v>
      </c>
      <c r="J573" s="302">
        <f t="shared" si="253"/>
        <v>34.295856108032957</v>
      </c>
      <c r="K573" s="303"/>
      <c r="L573" s="302">
        <v>18.602154240666415</v>
      </c>
      <c r="M573" s="302">
        <v>13.913108855195841</v>
      </c>
      <c r="N573" s="302">
        <v>0.43181336976989548</v>
      </c>
      <c r="O573" s="302">
        <f t="shared" si="254"/>
        <v>32.947076465632151</v>
      </c>
    </row>
    <row r="574" spans="1:15" s="236" customFormat="1" x14ac:dyDescent="0.2">
      <c r="A574" s="237" t="str">
        <f>name!E$8</f>
        <v>Skilled trades occupations</v>
      </c>
      <c r="B574" s="302">
        <v>10.362216728150695</v>
      </c>
      <c r="C574" s="302">
        <v>5.1500753059837816</v>
      </c>
      <c r="D574" s="302">
        <v>4.1779965569017792</v>
      </c>
      <c r="E574" s="302">
        <f t="shared" si="252"/>
        <v>19.690288591036257</v>
      </c>
      <c r="F574" s="303"/>
      <c r="G574" s="302">
        <v>8.6521843620922834</v>
      </c>
      <c r="H574" s="302">
        <v>4.3904850744666808</v>
      </c>
      <c r="I574" s="302">
        <v>3.5806847217183813</v>
      </c>
      <c r="J574" s="302">
        <f>SUM(G574:I574)</f>
        <v>16.623354158277344</v>
      </c>
      <c r="K574" s="303"/>
      <c r="L574" s="302">
        <v>9.5536633310247776</v>
      </c>
      <c r="M574" s="302">
        <v>4.2790128622274839</v>
      </c>
      <c r="N574" s="302">
        <v>4.1131585975864251</v>
      </c>
      <c r="O574" s="302">
        <f t="shared" si="254"/>
        <v>17.945834790838688</v>
      </c>
    </row>
    <row r="575" spans="1:15" s="236" customFormat="1" x14ac:dyDescent="0.2">
      <c r="A575" s="237" t="str">
        <f>name!E$9</f>
        <v>Caring, leisure and other service occupations</v>
      </c>
      <c r="B575" s="302">
        <v>1.6091884173887077</v>
      </c>
      <c r="C575" s="302">
        <v>1.7228272131094646</v>
      </c>
      <c r="D575" s="302">
        <v>0.44751475842945077</v>
      </c>
      <c r="E575" s="302">
        <f t="shared" si="252"/>
        <v>3.7795303889276228</v>
      </c>
      <c r="F575" s="303"/>
      <c r="G575" s="302">
        <v>1.568394164270738</v>
      </c>
      <c r="H575" s="302">
        <v>1.6843814090052305</v>
      </c>
      <c r="I575" s="302">
        <v>0.51911727048410738</v>
      </c>
      <c r="J575" s="302">
        <f t="shared" ref="J575:J578" si="255">SUM(G575:I575)</f>
        <v>3.7718928437600763</v>
      </c>
      <c r="K575" s="303"/>
      <c r="L575" s="302">
        <v>2.0439993857600651</v>
      </c>
      <c r="M575" s="302">
        <v>1.3621417787471202</v>
      </c>
      <c r="N575" s="302">
        <v>0.99146459604861459</v>
      </c>
      <c r="O575" s="302">
        <f t="shared" si="254"/>
        <v>4.3976057605558001</v>
      </c>
    </row>
    <row r="576" spans="1:15" s="236" customFormat="1" x14ac:dyDescent="0.2">
      <c r="A576" s="237" t="str">
        <f>name!E$10</f>
        <v>Sales and customer service occupations</v>
      </c>
      <c r="B576" s="302">
        <v>34.424309405077707</v>
      </c>
      <c r="C576" s="302">
        <v>151.72505184123</v>
      </c>
      <c r="D576" s="302">
        <v>6.1817377370759745</v>
      </c>
      <c r="E576" s="302">
        <f t="shared" si="252"/>
        <v>192.33109898338367</v>
      </c>
      <c r="F576" s="303"/>
      <c r="G576" s="302">
        <v>32.241831662063341</v>
      </c>
      <c r="H576" s="302">
        <v>160.854128328678</v>
      </c>
      <c r="I576" s="302">
        <v>4.0500165543400968</v>
      </c>
      <c r="J576" s="302">
        <f t="shared" si="255"/>
        <v>197.14597654508142</v>
      </c>
      <c r="K576" s="303"/>
      <c r="L576" s="302">
        <v>23.195755436847566</v>
      </c>
      <c r="M576" s="302">
        <v>148.13156683191087</v>
      </c>
      <c r="N576" s="302">
        <v>2.9739384194776277</v>
      </c>
      <c r="O576" s="302">
        <f t="shared" si="254"/>
        <v>174.30126068823608</v>
      </c>
    </row>
    <row r="577" spans="1:15" s="236" customFormat="1" x14ac:dyDescent="0.2">
      <c r="A577" s="237" t="str">
        <f>name!E$11</f>
        <v>Process, plant and machine operatives</v>
      </c>
      <c r="B577" s="302">
        <v>9.3059361490655803</v>
      </c>
      <c r="C577" s="302">
        <v>3.828735050571253</v>
      </c>
      <c r="D577" s="302">
        <v>0.4105248750018452</v>
      </c>
      <c r="E577" s="302">
        <f t="shared" si="252"/>
        <v>13.54519607463868</v>
      </c>
      <c r="F577" s="303"/>
      <c r="G577" s="302">
        <v>8.0404635305278731</v>
      </c>
      <c r="H577" s="302">
        <v>4.3717621758960883</v>
      </c>
      <c r="I577" s="302">
        <v>0.39461467481319784</v>
      </c>
      <c r="J577" s="302">
        <f t="shared" si="255"/>
        <v>12.806840381237159</v>
      </c>
      <c r="K577" s="303"/>
      <c r="L577" s="302">
        <v>8.6894472208106777</v>
      </c>
      <c r="M577" s="302">
        <v>6.1888917176007689</v>
      </c>
      <c r="N577" s="302">
        <v>0.51094477509203706</v>
      </c>
      <c r="O577" s="302">
        <f t="shared" si="254"/>
        <v>15.389283713503483</v>
      </c>
    </row>
    <row r="578" spans="1:15" s="236" customFormat="1" x14ac:dyDescent="0.2">
      <c r="A578" s="237" t="str">
        <f>name!E$12</f>
        <v>Elementary occupations</v>
      </c>
      <c r="B578" s="302">
        <v>16.970005201355576</v>
      </c>
      <c r="C578" s="302">
        <v>36.430422815840501</v>
      </c>
      <c r="D578" s="302">
        <v>0.17263221599593997</v>
      </c>
      <c r="E578" s="302">
        <f t="shared" si="252"/>
        <v>53.573060233192017</v>
      </c>
      <c r="F578" s="303"/>
      <c r="G578" s="302">
        <v>14.907671971759802</v>
      </c>
      <c r="H578" s="302">
        <v>32.784959841068797</v>
      </c>
      <c r="I578" s="302">
        <v>0.12051716370419858</v>
      </c>
      <c r="J578" s="302">
        <f t="shared" si="255"/>
        <v>47.813148976532801</v>
      </c>
      <c r="K578" s="303"/>
      <c r="L578" s="302">
        <v>14.24781372696564</v>
      </c>
      <c r="M578" s="302">
        <v>26.402348743738862</v>
      </c>
      <c r="N578" s="302">
        <v>0.14655038020363503</v>
      </c>
      <c r="O578" s="302">
        <f t="shared" si="254"/>
        <v>40.796712850908136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175.14100000059028</v>
      </c>
      <c r="C580" s="311">
        <f t="shared" ref="C580:E580" si="256">SUM(C570:C578)</f>
        <v>229.80200000911776</v>
      </c>
      <c r="D580" s="311">
        <f t="shared" si="256"/>
        <v>26.784000000517743</v>
      </c>
      <c r="E580" s="311">
        <f t="shared" si="256"/>
        <v>431.72700001022571</v>
      </c>
      <c r="F580" s="311"/>
      <c r="G580" s="311">
        <f t="shared" ref="G580:J580" si="257">SUM(G570:G578)</f>
        <v>190.24700000047713</v>
      </c>
      <c r="H580" s="311">
        <f t="shared" si="257"/>
        <v>247.67800000903426</v>
      </c>
      <c r="I580" s="311">
        <f t="shared" si="257"/>
        <v>23.847999999939667</v>
      </c>
      <c r="J580" s="311">
        <f t="shared" si="257"/>
        <v>461.77300000945104</v>
      </c>
      <c r="K580" s="311"/>
      <c r="L580" s="311">
        <f t="shared" ref="L580:O580" si="258">SUM(L570:L578)</f>
        <v>206.61800000102065</v>
      </c>
      <c r="M580" s="311">
        <f t="shared" si="258"/>
        <v>231.68000000081921</v>
      </c>
      <c r="N580" s="311">
        <f t="shared" si="258"/>
        <v>25.713000000340386</v>
      </c>
      <c r="O580" s="311">
        <f t="shared" si="258"/>
        <v>464.0110000021802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3.3098115461498363</v>
      </c>
      <c r="C587" s="302">
        <v>0.17275701180047287</v>
      </c>
      <c r="D587" s="302">
        <v>1.6471087738414927</v>
      </c>
      <c r="E587" s="302">
        <f>SUM(B587:D587)</f>
        <v>5.1296773317918021</v>
      </c>
      <c r="F587" s="303"/>
      <c r="G587" s="302">
        <v>4.4378290953644326</v>
      </c>
      <c r="H587" s="302">
        <v>0.34252921531686403</v>
      </c>
      <c r="I587" s="302">
        <v>0.89830291351639502</v>
      </c>
      <c r="J587" s="302">
        <f>SUM(G587:I587)</f>
        <v>5.6786612241976915</v>
      </c>
      <c r="K587" s="303"/>
      <c r="L587" s="302">
        <v>4.6484900038608314</v>
      </c>
      <c r="M587" s="302">
        <v>0.41568665918138159</v>
      </c>
      <c r="N587" s="302">
        <v>1.0622966838381802</v>
      </c>
      <c r="O587" s="302">
        <f>SUM(L587:N587)</f>
        <v>6.1264733468803936</v>
      </c>
    </row>
    <row r="588" spans="1:15" s="236" customFormat="1" x14ac:dyDescent="0.2">
      <c r="A588" s="237" t="str">
        <f>name!E$5</f>
        <v>Professional occupations</v>
      </c>
      <c r="B588" s="302">
        <v>3.6501744678576706</v>
      </c>
      <c r="C588" s="302">
        <v>0.14275452331740993</v>
      </c>
      <c r="D588" s="302">
        <v>0.48106805743580366</v>
      </c>
      <c r="E588" s="302">
        <f t="shared" ref="E588:E595" si="259">SUM(B588:D588)</f>
        <v>4.2739970486108838</v>
      </c>
      <c r="F588" s="303"/>
      <c r="G588" s="302">
        <v>6.5527804193332333</v>
      </c>
      <c r="H588" s="302">
        <v>0.28143249998083264</v>
      </c>
      <c r="I588" s="302">
        <v>0.23864133647376354</v>
      </c>
      <c r="J588" s="302">
        <f t="shared" ref="J588:J590" si="260">SUM(G588:I588)</f>
        <v>7.0728542557878296</v>
      </c>
      <c r="K588" s="303"/>
      <c r="L588" s="302">
        <v>10.166823471469131</v>
      </c>
      <c r="M588" s="302">
        <v>0.38922545217638743</v>
      </c>
      <c r="N588" s="302">
        <v>0.22106799661495319</v>
      </c>
      <c r="O588" s="302">
        <f t="shared" ref="O588:O595" si="261">SUM(L588:N588)</f>
        <v>10.777116920260472</v>
      </c>
    </row>
    <row r="589" spans="1:15" s="236" customFormat="1" x14ac:dyDescent="0.2">
      <c r="A589" s="237" t="str">
        <f>name!E$6</f>
        <v>Associate professional occupations</v>
      </c>
      <c r="B589" s="302">
        <v>5.0528448493136473</v>
      </c>
      <c r="C589" s="302">
        <v>0.21367087382098404</v>
      </c>
      <c r="D589" s="302">
        <v>0.23726720257937109</v>
      </c>
      <c r="E589" s="302">
        <f t="shared" si="259"/>
        <v>5.5037829257140025</v>
      </c>
      <c r="F589" s="303"/>
      <c r="G589" s="302">
        <v>8.4459562110580286</v>
      </c>
      <c r="H589" s="302">
        <v>0.34527505489910371</v>
      </c>
      <c r="I589" s="302">
        <v>0.11907280258996679</v>
      </c>
      <c r="J589" s="302">
        <f t="shared" si="260"/>
        <v>8.9103040685470987</v>
      </c>
      <c r="K589" s="303"/>
      <c r="L589" s="302">
        <v>11.006412269338426</v>
      </c>
      <c r="M589" s="302">
        <v>0.35896320345289623</v>
      </c>
      <c r="N589" s="302">
        <v>0.10598890860947745</v>
      </c>
      <c r="O589" s="302">
        <f t="shared" si="261"/>
        <v>11.4713643814008</v>
      </c>
    </row>
    <row r="590" spans="1:15" s="236" customFormat="1" x14ac:dyDescent="0.2">
      <c r="A590" s="237" t="str">
        <f>name!E$7</f>
        <v>Administrative and secretarial occupations</v>
      </c>
      <c r="B590" s="302">
        <v>4.4777497417982115</v>
      </c>
      <c r="C590" s="302">
        <v>1.135514478461775</v>
      </c>
      <c r="D590" s="302">
        <v>0.26561088911442138</v>
      </c>
      <c r="E590" s="302">
        <f t="shared" si="259"/>
        <v>5.878875109374408</v>
      </c>
      <c r="F590" s="303"/>
      <c r="G590" s="302">
        <v>5.2479384018392814</v>
      </c>
      <c r="H590" s="302">
        <v>1.4564163746234231</v>
      </c>
      <c r="I590" s="302">
        <v>0.15418704833524255</v>
      </c>
      <c r="J590" s="302">
        <f t="shared" si="260"/>
        <v>6.8585418247979471</v>
      </c>
      <c r="K590" s="303"/>
      <c r="L590" s="302">
        <v>3.7208807042658174</v>
      </c>
      <c r="M590" s="302">
        <v>1.1084966093688935</v>
      </c>
      <c r="N590" s="302">
        <v>0.1119730624420521</v>
      </c>
      <c r="O590" s="302">
        <f t="shared" si="261"/>
        <v>4.9413503760767634</v>
      </c>
    </row>
    <row r="591" spans="1:15" s="236" customFormat="1" x14ac:dyDescent="0.2">
      <c r="A591" s="237" t="str">
        <f>name!E$8</f>
        <v>Skilled trades occupations</v>
      </c>
      <c r="B591" s="302">
        <v>4.2359663011184487</v>
      </c>
      <c r="C591" s="302">
        <v>0.20011631639302574</v>
      </c>
      <c r="D591" s="302">
        <v>2.281951158763865</v>
      </c>
      <c r="E591" s="302">
        <f t="shared" si="259"/>
        <v>6.7180337762753393</v>
      </c>
      <c r="F591" s="303"/>
      <c r="G591" s="302">
        <v>4.0386367748538889</v>
      </c>
      <c r="H591" s="302">
        <v>0.15816458904631156</v>
      </c>
      <c r="I591" s="302">
        <v>0.76278030526265372</v>
      </c>
      <c r="J591" s="302">
        <f>SUM(G591:I591)</f>
        <v>4.959581669162854</v>
      </c>
      <c r="K591" s="303"/>
      <c r="L591" s="302">
        <v>3.6939014839836717</v>
      </c>
      <c r="M591" s="302">
        <v>0.21060306245641652</v>
      </c>
      <c r="N591" s="302">
        <v>0.79549208780050795</v>
      </c>
      <c r="O591" s="302">
        <f t="shared" si="261"/>
        <v>4.6999966342405957</v>
      </c>
    </row>
    <row r="592" spans="1:15" s="236" customFormat="1" x14ac:dyDescent="0.2">
      <c r="A592" s="237" t="str">
        <f>name!E$9</f>
        <v>Caring, leisure and other service occupations</v>
      </c>
      <c r="B592" s="302">
        <v>3.1888633709836349</v>
      </c>
      <c r="C592" s="302">
        <v>1.1835952221519457</v>
      </c>
      <c r="D592" s="302">
        <v>0.22756121833749113</v>
      </c>
      <c r="E592" s="302">
        <f t="shared" si="259"/>
        <v>4.6000198114730715</v>
      </c>
      <c r="F592" s="303"/>
      <c r="G592" s="302">
        <v>4.7324373023600437</v>
      </c>
      <c r="H592" s="302">
        <v>1.3740767800165226</v>
      </c>
      <c r="I592" s="302">
        <v>0.14714067739706929</v>
      </c>
      <c r="J592" s="302">
        <f t="shared" ref="J592:J595" si="262">SUM(G592:I592)</f>
        <v>6.2536547597736361</v>
      </c>
      <c r="K592" s="303"/>
      <c r="L592" s="302">
        <v>7.0314812556062778</v>
      </c>
      <c r="M592" s="302">
        <v>1.372793981952755</v>
      </c>
      <c r="N592" s="302">
        <v>0.1824061613137597</v>
      </c>
      <c r="O592" s="302">
        <f t="shared" si="261"/>
        <v>8.5866813988727912</v>
      </c>
    </row>
    <row r="593" spans="1:15" s="236" customFormat="1" x14ac:dyDescent="0.2">
      <c r="A593" s="237" t="str">
        <f>name!E$10</f>
        <v>Sales and customer service occupations</v>
      </c>
      <c r="B593" s="302">
        <v>1.2056632559065472</v>
      </c>
      <c r="C593" s="302">
        <v>0.17923719525109988</v>
      </c>
      <c r="D593" s="302">
        <v>0.29483795378440458</v>
      </c>
      <c r="E593" s="302">
        <f t="shared" si="259"/>
        <v>1.6797384049420516</v>
      </c>
      <c r="F593" s="303"/>
      <c r="G593" s="302">
        <v>1.7688221235756649</v>
      </c>
      <c r="H593" s="302">
        <v>0.24828904390725073</v>
      </c>
      <c r="I593" s="302">
        <v>0.1250239723755458</v>
      </c>
      <c r="J593" s="302">
        <f t="shared" si="262"/>
        <v>2.1421351398584618</v>
      </c>
      <c r="K593" s="303"/>
      <c r="L593" s="302">
        <v>2.8774448155448047</v>
      </c>
      <c r="M593" s="302">
        <v>0.30400722140957975</v>
      </c>
      <c r="N593" s="302">
        <v>0.12553576797042118</v>
      </c>
      <c r="O593" s="302">
        <f t="shared" si="261"/>
        <v>3.3069878049248058</v>
      </c>
    </row>
    <row r="594" spans="1:15" s="236" customFormat="1" x14ac:dyDescent="0.2">
      <c r="A594" s="237" t="str">
        <f>name!E$11</f>
        <v>Process, plant and machine operatives</v>
      </c>
      <c r="B594" s="302">
        <v>21.166407255320419</v>
      </c>
      <c r="C594" s="302">
        <v>4.2243418632141871</v>
      </c>
      <c r="D594" s="302">
        <v>19.002828187431064</v>
      </c>
      <c r="E594" s="302">
        <f t="shared" si="259"/>
        <v>44.393577305965671</v>
      </c>
      <c r="F594" s="303"/>
      <c r="G594" s="302">
        <v>16.519617626252248</v>
      </c>
      <c r="H594" s="302">
        <v>5.6498685594429565</v>
      </c>
      <c r="I594" s="302">
        <v>11.105224831551586</v>
      </c>
      <c r="J594" s="302">
        <f t="shared" si="262"/>
        <v>33.274711017246794</v>
      </c>
      <c r="K594" s="303"/>
      <c r="L594" s="302">
        <v>10.022423362118493</v>
      </c>
      <c r="M594" s="302">
        <v>7.2671382755457294</v>
      </c>
      <c r="N594" s="302">
        <v>12.993687781353334</v>
      </c>
      <c r="O594" s="302">
        <f t="shared" si="261"/>
        <v>30.283249419017555</v>
      </c>
    </row>
    <row r="595" spans="1:15" s="236" customFormat="1" x14ac:dyDescent="0.2">
      <c r="A595" s="237" t="str">
        <f>name!E$12</f>
        <v>Elementary occupations</v>
      </c>
      <c r="B595" s="302">
        <v>2.1735192118478199</v>
      </c>
      <c r="C595" s="302">
        <v>1.0180125157617759</v>
      </c>
      <c r="D595" s="302">
        <v>0.53576655905615755</v>
      </c>
      <c r="E595" s="302">
        <f t="shared" si="259"/>
        <v>3.7272982866657536</v>
      </c>
      <c r="F595" s="303"/>
      <c r="G595" s="302">
        <v>1.8429820454620962</v>
      </c>
      <c r="H595" s="302">
        <v>1.0139478829219979</v>
      </c>
      <c r="I595" s="302">
        <v>0.19662611286581932</v>
      </c>
      <c r="J595" s="302">
        <f t="shared" si="262"/>
        <v>3.0535560412499132</v>
      </c>
      <c r="K595" s="303"/>
      <c r="L595" s="302">
        <v>1.0271426343278593</v>
      </c>
      <c r="M595" s="302">
        <v>0.81308553467289757</v>
      </c>
      <c r="N595" s="302">
        <v>0.2315515512542351</v>
      </c>
      <c r="O595" s="302">
        <f t="shared" si="261"/>
        <v>2.0717797202549919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48.461000000296238</v>
      </c>
      <c r="C597" s="311">
        <f t="shared" ref="C597:E597" si="263">SUM(C587:C595)</f>
        <v>8.470000000172675</v>
      </c>
      <c r="D597" s="311">
        <f t="shared" si="263"/>
        <v>24.97400000034407</v>
      </c>
      <c r="E597" s="311">
        <f t="shared" si="263"/>
        <v>81.90500000081299</v>
      </c>
      <c r="F597" s="311"/>
      <c r="G597" s="311">
        <f t="shared" ref="G597:J597" si="264">SUM(G587:G595)</f>
        <v>53.587000000098918</v>
      </c>
      <c r="H597" s="311">
        <f t="shared" si="264"/>
        <v>10.870000000155263</v>
      </c>
      <c r="I597" s="311">
        <f t="shared" si="264"/>
        <v>13.747000000368043</v>
      </c>
      <c r="J597" s="311">
        <f t="shared" si="264"/>
        <v>78.20400000062223</v>
      </c>
      <c r="K597" s="311"/>
      <c r="L597" s="311">
        <f t="shared" ref="L597:O597" si="265">SUM(L587:L595)</f>
        <v>54.195000000515314</v>
      </c>
      <c r="M597" s="311">
        <f t="shared" si="265"/>
        <v>12.240000000216938</v>
      </c>
      <c r="N597" s="311">
        <f t="shared" si="265"/>
        <v>15.83000000119692</v>
      </c>
      <c r="O597" s="311">
        <f t="shared" si="265"/>
        <v>82.265000001929181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0.2833128093156303</v>
      </c>
      <c r="C604" s="302">
        <v>7.8014434637283692E-2</v>
      </c>
      <c r="D604" s="302">
        <v>4.4066673685036563E-2</v>
      </c>
      <c r="E604" s="302">
        <f>SUM(B604:D604)</f>
        <v>0.40539391763795057</v>
      </c>
      <c r="F604" s="303"/>
      <c r="G604" s="302">
        <v>0.45580424557226262</v>
      </c>
      <c r="H604" s="302">
        <v>0.19647239736272351</v>
      </c>
      <c r="I604" s="302">
        <v>0.29935209084690567</v>
      </c>
      <c r="J604" s="302">
        <f>SUM(G604:I604)</f>
        <v>0.95162873378189183</v>
      </c>
      <c r="K604" s="303"/>
      <c r="L604" s="302">
        <v>0.38851196885141326</v>
      </c>
      <c r="M604" s="302">
        <v>0.17368265694035354</v>
      </c>
      <c r="N604" s="302">
        <v>0.22531211459740844</v>
      </c>
      <c r="O604" s="302">
        <f>SUM(L604:N604)</f>
        <v>0.78750674038917523</v>
      </c>
    </row>
    <row r="605" spans="1:15" s="236" customFormat="1" x14ac:dyDescent="0.2">
      <c r="A605" s="237" t="str">
        <f>name!E$5</f>
        <v>Professional occupations</v>
      </c>
      <c r="B605" s="302">
        <v>0.49208798624945904</v>
      </c>
      <c r="C605" s="302">
        <v>6.7710917422642722E-2</v>
      </c>
      <c r="D605" s="302">
        <v>2.722231886665407E-2</v>
      </c>
      <c r="E605" s="302">
        <f t="shared" ref="E605:E612" si="266">SUM(B605:D605)</f>
        <v>0.58702122253875577</v>
      </c>
      <c r="F605" s="303"/>
      <c r="G605" s="302">
        <v>0.89165349896026846</v>
      </c>
      <c r="H605" s="302">
        <v>0.16774658037765341</v>
      </c>
      <c r="I605" s="302">
        <v>0.14138279042365923</v>
      </c>
      <c r="J605" s="302">
        <f t="shared" ref="J605:J607" si="267">SUM(G605:I605)</f>
        <v>1.2007828697615812</v>
      </c>
      <c r="K605" s="303"/>
      <c r="L605" s="302">
        <v>0.86944055313498458</v>
      </c>
      <c r="M605" s="302">
        <v>0.16702980193376998</v>
      </c>
      <c r="N605" s="302">
        <v>9.7476231127179236E-2</v>
      </c>
      <c r="O605" s="302">
        <f t="shared" ref="O605:O612" si="268">SUM(L605:N605)</f>
        <v>1.1339465861959339</v>
      </c>
    </row>
    <row r="606" spans="1:15" s="236" customFormat="1" x14ac:dyDescent="0.2">
      <c r="A606" s="237" t="str">
        <f>name!E$6</f>
        <v>Associate professional occupations</v>
      </c>
      <c r="B606" s="302">
        <v>0.61074822914184757</v>
      </c>
      <c r="C606" s="302">
        <v>5.841419677476354E-2</v>
      </c>
      <c r="D606" s="302">
        <v>3.9014143626546691E-2</v>
      </c>
      <c r="E606" s="302">
        <f t="shared" si="266"/>
        <v>0.70817656954315777</v>
      </c>
      <c r="F606" s="303"/>
      <c r="G606" s="302">
        <v>0.97535752486482719</v>
      </c>
      <c r="H606" s="302">
        <v>0.12121441714906048</v>
      </c>
      <c r="I606" s="302">
        <v>0.18782576792244884</v>
      </c>
      <c r="J606" s="302">
        <f t="shared" si="267"/>
        <v>1.2843977099363366</v>
      </c>
      <c r="K606" s="303"/>
      <c r="L606" s="302">
        <v>0.72948511619052003</v>
      </c>
      <c r="M606" s="302">
        <v>9.9024298039617265E-2</v>
      </c>
      <c r="N606" s="302">
        <v>0.11786395666601514</v>
      </c>
      <c r="O606" s="302">
        <f t="shared" si="268"/>
        <v>0.94637337089615237</v>
      </c>
    </row>
    <row r="607" spans="1:15" s="236" customFormat="1" x14ac:dyDescent="0.2">
      <c r="A607" s="237" t="str">
        <f>name!E$7</f>
        <v>Administrative and secretarial occupations</v>
      </c>
      <c r="B607" s="302">
        <v>0.72345450555439372</v>
      </c>
      <c r="C607" s="302">
        <v>0.25975803063402075</v>
      </c>
      <c r="D607" s="302">
        <v>3.7415775735996616E-2</v>
      </c>
      <c r="E607" s="302">
        <f t="shared" si="266"/>
        <v>1.0206283119244111</v>
      </c>
      <c r="F607" s="303"/>
      <c r="G607" s="302">
        <v>1.0223521371147064</v>
      </c>
      <c r="H607" s="302">
        <v>0.42538233993033187</v>
      </c>
      <c r="I607" s="302">
        <v>6.2951715944935038E-2</v>
      </c>
      <c r="J607" s="302">
        <f t="shared" si="267"/>
        <v>1.5106861929899733</v>
      </c>
      <c r="K607" s="303"/>
      <c r="L607" s="302">
        <v>0.7240359570300291</v>
      </c>
      <c r="M607" s="302">
        <v>0.25057017416274602</v>
      </c>
      <c r="N607" s="302">
        <v>4.5273427251373205E-2</v>
      </c>
      <c r="O607" s="302">
        <f t="shared" si="268"/>
        <v>1.0198795584441485</v>
      </c>
    </row>
    <row r="608" spans="1:15" s="236" customFormat="1" x14ac:dyDescent="0.2">
      <c r="A608" s="237" t="str">
        <f>name!E$8</f>
        <v>Skilled trades occupations</v>
      </c>
      <c r="B608" s="302">
        <v>6.8699757648270798E-2</v>
      </c>
      <c r="C608" s="302">
        <v>3.4504535359341421E-2</v>
      </c>
      <c r="D608" s="302">
        <v>2.9740957404713136E-2</v>
      </c>
      <c r="E608" s="302">
        <f t="shared" si="266"/>
        <v>0.13294525041232536</v>
      </c>
      <c r="F608" s="303"/>
      <c r="G608" s="302">
        <v>7.7806499854145075E-2</v>
      </c>
      <c r="H608" s="302">
        <v>3.9803254531396604E-2</v>
      </c>
      <c r="I608" s="302">
        <v>8.8701364548578396E-2</v>
      </c>
      <c r="J608" s="302">
        <f>SUM(G608:I608)</f>
        <v>0.20631111893412007</v>
      </c>
      <c r="K608" s="303"/>
      <c r="L608" s="302">
        <v>5.1127843314012641E-2</v>
      </c>
      <c r="M608" s="302">
        <v>2.8365246149536054E-2</v>
      </c>
      <c r="N608" s="302">
        <v>4.4237196557292593E-2</v>
      </c>
      <c r="O608" s="302">
        <f t="shared" si="268"/>
        <v>0.12373028602084128</v>
      </c>
    </row>
    <row r="609" spans="1:15" s="236" customFormat="1" x14ac:dyDescent="0.2">
      <c r="A609" s="237" t="str">
        <f>name!E$9</f>
        <v>Caring, leisure and other service occupations</v>
      </c>
      <c r="B609" s="302">
        <v>0.23055185759087138</v>
      </c>
      <c r="C609" s="302">
        <v>0.13510690368754152</v>
      </c>
      <c r="D609" s="302">
        <v>1.9800290545826896E-2</v>
      </c>
      <c r="E609" s="302">
        <f t="shared" si="266"/>
        <v>0.38545905182423978</v>
      </c>
      <c r="F609" s="303"/>
      <c r="G609" s="302">
        <v>0.27110719837573849</v>
      </c>
      <c r="H609" s="302">
        <v>0.18686309553921726</v>
      </c>
      <c r="I609" s="302">
        <v>3.1242038445557552E-2</v>
      </c>
      <c r="J609" s="302">
        <f t="shared" ref="J609:J612" si="269">SUM(G609:I609)</f>
        <v>0.48921233236051331</v>
      </c>
      <c r="K609" s="303"/>
      <c r="L609" s="302">
        <v>0.21360237961197331</v>
      </c>
      <c r="M609" s="302">
        <v>0.13229006682750419</v>
      </c>
      <c r="N609" s="302">
        <v>3.2469399774693306E-2</v>
      </c>
      <c r="O609" s="302">
        <f t="shared" si="268"/>
        <v>0.37836184621417079</v>
      </c>
    </row>
    <row r="610" spans="1:15" s="236" customFormat="1" x14ac:dyDescent="0.2">
      <c r="A610" s="237" t="str">
        <f>name!E$10</f>
        <v>Sales and customer service occupations</v>
      </c>
      <c r="B610" s="302">
        <v>0.18044323084852881</v>
      </c>
      <c r="C610" s="302">
        <v>5.1984464505257594E-2</v>
      </c>
      <c r="D610" s="302">
        <v>9.196440001972863E-3</v>
      </c>
      <c r="E610" s="302">
        <f t="shared" si="266"/>
        <v>0.24162413535575927</v>
      </c>
      <c r="F610" s="303"/>
      <c r="G610" s="302">
        <v>0.24389923351167625</v>
      </c>
      <c r="H610" s="302">
        <v>9.5210205542499607E-2</v>
      </c>
      <c r="I610" s="302">
        <v>2.614263119475943E-2</v>
      </c>
      <c r="J610" s="302">
        <f t="shared" si="269"/>
        <v>0.36525207024893525</v>
      </c>
      <c r="K610" s="303"/>
      <c r="L610" s="302">
        <v>0.21033035825843924</v>
      </c>
      <c r="M610" s="302">
        <v>8.1151490703236295E-2</v>
      </c>
      <c r="N610" s="302">
        <v>2.0897139254645786E-2</v>
      </c>
      <c r="O610" s="302">
        <f t="shared" si="268"/>
        <v>0.31237898821632126</v>
      </c>
    </row>
    <row r="611" spans="1:15" s="236" customFormat="1" x14ac:dyDescent="0.2">
      <c r="A611" s="237" t="str">
        <f>name!E$11</f>
        <v>Process, plant and machine operatives</v>
      </c>
      <c r="B611" s="302">
        <v>0.1237701503856266</v>
      </c>
      <c r="C611" s="302">
        <v>5.7451303123477897E-2</v>
      </c>
      <c r="D611" s="302">
        <v>3.2072996666345659E-2</v>
      </c>
      <c r="E611" s="302">
        <f t="shared" si="266"/>
        <v>0.21329445017545015</v>
      </c>
      <c r="F611" s="303"/>
      <c r="G611" s="302">
        <v>0.1379851052941875</v>
      </c>
      <c r="H611" s="302">
        <v>8.3617971643321257E-2</v>
      </c>
      <c r="I611" s="302">
        <v>0.10272478513820002</v>
      </c>
      <c r="J611" s="302">
        <f t="shared" si="269"/>
        <v>0.32432786207570874</v>
      </c>
      <c r="K611" s="303"/>
      <c r="L611" s="302">
        <v>2.7539739157503115E-2</v>
      </c>
      <c r="M611" s="302">
        <v>9.0081212446800715E-2</v>
      </c>
      <c r="N611" s="302">
        <v>7.6114119023393947E-2</v>
      </c>
      <c r="O611" s="302">
        <f t="shared" si="268"/>
        <v>0.19373507062769779</v>
      </c>
    </row>
    <row r="612" spans="1:15" s="236" customFormat="1" x14ac:dyDescent="0.2">
      <c r="A612" s="237" t="str">
        <f>name!E$12</f>
        <v>Elementary occupations</v>
      </c>
      <c r="B612" s="302">
        <v>0.19093147326458143</v>
      </c>
      <c r="C612" s="302">
        <v>6.5055213865468725E-2</v>
      </c>
      <c r="D612" s="302">
        <v>2.3470403471206082E-2</v>
      </c>
      <c r="E612" s="302">
        <f t="shared" si="266"/>
        <v>0.27945709060125623</v>
      </c>
      <c r="F612" s="303"/>
      <c r="G612" s="302">
        <v>0.20403455644422053</v>
      </c>
      <c r="H612" s="302">
        <v>8.6689737947370657E-2</v>
      </c>
      <c r="I612" s="302">
        <v>7.8676815548834642E-2</v>
      </c>
      <c r="J612" s="302">
        <f t="shared" si="269"/>
        <v>0.36940110994042585</v>
      </c>
      <c r="K612" s="303"/>
      <c r="L612" s="302">
        <v>0.11092608445429231</v>
      </c>
      <c r="M612" s="302">
        <v>4.2805052794608889E-2</v>
      </c>
      <c r="N612" s="302">
        <v>5.6356415769304349E-2</v>
      </c>
      <c r="O612" s="302">
        <f t="shared" si="268"/>
        <v>0.21008755301820553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2.9039999999992094</v>
      </c>
      <c r="C614" s="311">
        <f t="shared" ref="C614:E614" si="270">SUM(C604:C612)</f>
        <v>0.80800000000979788</v>
      </c>
      <c r="D614" s="311">
        <f t="shared" si="270"/>
        <v>0.26200000000429857</v>
      </c>
      <c r="E614" s="311">
        <f t="shared" si="270"/>
        <v>3.974000000013306</v>
      </c>
      <c r="F614" s="311"/>
      <c r="G614" s="311">
        <f t="shared" ref="G614:J614" si="271">SUM(G604:G612)</f>
        <v>4.2799999999920324</v>
      </c>
      <c r="H614" s="311">
        <f t="shared" si="271"/>
        <v>1.4030000000235745</v>
      </c>
      <c r="I614" s="311">
        <f t="shared" si="271"/>
        <v>1.0190000000138788</v>
      </c>
      <c r="J614" s="311">
        <f t="shared" si="271"/>
        <v>6.7020000000294857</v>
      </c>
      <c r="K614" s="311"/>
      <c r="L614" s="311">
        <f t="shared" ref="L614:O614" si="272">SUM(L604:L612)</f>
        <v>3.3250000000031674</v>
      </c>
      <c r="M614" s="311">
        <f t="shared" si="272"/>
        <v>1.064999999998173</v>
      </c>
      <c r="N614" s="311">
        <f t="shared" si="272"/>
        <v>0.71600000002130604</v>
      </c>
      <c r="O614" s="311">
        <f t="shared" si="272"/>
        <v>5.1060000000226458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0.73101248634664495</v>
      </c>
      <c r="C621" s="302">
        <v>3.1172497227501053E-2</v>
      </c>
      <c r="D621" s="302">
        <v>2.3456602418293285E-2</v>
      </c>
      <c r="E621" s="302">
        <f>SUM(B621:D621)</f>
        <v>0.78564158599243927</v>
      </c>
      <c r="F621" s="303"/>
      <c r="G621" s="302">
        <v>0.82093352682276599</v>
      </c>
      <c r="H621" s="302">
        <v>4.5446780382158408E-2</v>
      </c>
      <c r="I621" s="302">
        <v>9.3278503518409869E-2</v>
      </c>
      <c r="J621" s="302">
        <f>SUM(G621:I621)</f>
        <v>0.95965881072333425</v>
      </c>
      <c r="K621" s="303"/>
      <c r="L621" s="302">
        <v>0.55631386174731412</v>
      </c>
      <c r="M621" s="302">
        <v>3.3974506144329591E-2</v>
      </c>
      <c r="N621" s="302">
        <v>6.0633205591882212E-2</v>
      </c>
      <c r="O621" s="302">
        <f>SUM(L621:N621)</f>
        <v>0.65092157348352597</v>
      </c>
    </row>
    <row r="622" spans="1:15" s="236" customFormat="1" x14ac:dyDescent="0.2">
      <c r="A622" s="237" t="str">
        <f>name!E$5</f>
        <v>Professional occupations</v>
      </c>
      <c r="B622" s="302">
        <v>1.0972304612082238</v>
      </c>
      <c r="C622" s="302">
        <v>6.990610272723112E-2</v>
      </c>
      <c r="D622" s="302">
        <v>5.833051870599492E-2</v>
      </c>
      <c r="E622" s="302">
        <f t="shared" ref="E622:E629" si="273">SUM(B622:D622)</f>
        <v>1.2254670826414498</v>
      </c>
      <c r="F622" s="303"/>
      <c r="G622" s="302">
        <v>1.3913887530605757</v>
      </c>
      <c r="H622" s="302">
        <v>9.2784265668463511E-2</v>
      </c>
      <c r="I622" s="302">
        <v>9.4148386930078917E-2</v>
      </c>
      <c r="J622" s="302">
        <f t="shared" ref="J622:J624" si="274">SUM(G622:I622)</f>
        <v>1.5783214056591182</v>
      </c>
      <c r="K622" s="303"/>
      <c r="L622" s="302">
        <v>1.0524835279142419</v>
      </c>
      <c r="M622" s="302">
        <v>7.9885794845518887E-2</v>
      </c>
      <c r="N622" s="302">
        <v>1.9765658136363651E-2</v>
      </c>
      <c r="O622" s="302">
        <f t="shared" ref="O622:O629" si="275">SUM(L622:N622)</f>
        <v>1.1521349808961245</v>
      </c>
    </row>
    <row r="623" spans="1:15" s="236" customFormat="1" x14ac:dyDescent="0.2">
      <c r="A623" s="237" t="str">
        <f>name!E$6</f>
        <v>Associate professional occupations</v>
      </c>
      <c r="B623" s="302">
        <v>1.1601238691704687</v>
      </c>
      <c r="C623" s="302">
        <v>0.20350421649204448</v>
      </c>
      <c r="D623" s="302">
        <v>7.744696042587583E-2</v>
      </c>
      <c r="E623" s="302">
        <f t="shared" si="273"/>
        <v>1.441075046088389</v>
      </c>
      <c r="F623" s="303"/>
      <c r="G623" s="302">
        <v>1.3664084084879571</v>
      </c>
      <c r="H623" s="302">
        <v>0.22965937750825544</v>
      </c>
      <c r="I623" s="302">
        <v>6.057705046004648E-2</v>
      </c>
      <c r="J623" s="302">
        <f t="shared" si="274"/>
        <v>1.6566448364562589</v>
      </c>
      <c r="K623" s="303"/>
      <c r="L623" s="302">
        <v>0.89684705152725719</v>
      </c>
      <c r="M623" s="302">
        <v>0.17408987647578214</v>
      </c>
      <c r="N623" s="302">
        <v>3.8293455980620353E-2</v>
      </c>
      <c r="O623" s="302">
        <f t="shared" si="275"/>
        <v>1.1092303839836597</v>
      </c>
    </row>
    <row r="624" spans="1:15" s="236" customFormat="1" x14ac:dyDescent="0.2">
      <c r="A624" s="237" t="str">
        <f>name!E$7</f>
        <v>Administrative and secretarial occupations</v>
      </c>
      <c r="B624" s="302">
        <v>0.79348664617947762</v>
      </c>
      <c r="C624" s="302">
        <v>0.24514582064034182</v>
      </c>
      <c r="D624" s="302">
        <v>8.9093479152806635E-3</v>
      </c>
      <c r="E624" s="302">
        <f t="shared" si="273"/>
        <v>1.0475418147351001</v>
      </c>
      <c r="F624" s="303"/>
      <c r="G624" s="302">
        <v>0.84921577720452546</v>
      </c>
      <c r="H624" s="302">
        <v>0.21889552635307763</v>
      </c>
      <c r="I624" s="302">
        <v>9.6979668060778474E-3</v>
      </c>
      <c r="J624" s="302">
        <f t="shared" si="274"/>
        <v>1.077809270363681</v>
      </c>
      <c r="K624" s="303"/>
      <c r="L624" s="302">
        <v>0.53629180031322077</v>
      </c>
      <c r="M624" s="302">
        <v>0.12553683784599301</v>
      </c>
      <c r="N624" s="302">
        <v>2.2981860775910267E-3</v>
      </c>
      <c r="O624" s="302">
        <f t="shared" si="275"/>
        <v>0.6641268242368048</v>
      </c>
    </row>
    <row r="625" spans="1:15" s="236" customFormat="1" x14ac:dyDescent="0.2">
      <c r="A625" s="237" t="str">
        <f>name!E$8</f>
        <v>Skilled trades occupations</v>
      </c>
      <c r="B625" s="302">
        <v>0.86556741665077663</v>
      </c>
      <c r="C625" s="302">
        <v>0.12062633219618245</v>
      </c>
      <c r="D625" s="302">
        <v>3.523552665977768E-2</v>
      </c>
      <c r="E625" s="302">
        <f t="shared" si="273"/>
        <v>1.0214292755067367</v>
      </c>
      <c r="F625" s="303"/>
      <c r="G625" s="302">
        <v>0.65104021421808322</v>
      </c>
      <c r="H625" s="302">
        <v>7.6690509607647006E-2</v>
      </c>
      <c r="I625" s="302">
        <v>0.23706395599713548</v>
      </c>
      <c r="J625" s="302">
        <f>SUM(G625:I625)</f>
        <v>0.96479467982286571</v>
      </c>
      <c r="K625" s="303"/>
      <c r="L625" s="302">
        <v>0.33715923245923163</v>
      </c>
      <c r="M625" s="302">
        <v>7.3711256732760369E-2</v>
      </c>
      <c r="N625" s="302">
        <v>0.20911053022291126</v>
      </c>
      <c r="O625" s="302">
        <f t="shared" si="275"/>
        <v>0.61998101941490324</v>
      </c>
    </row>
    <row r="626" spans="1:15" s="236" customFormat="1" x14ac:dyDescent="0.2">
      <c r="A626" s="237" t="str">
        <f>name!E$9</f>
        <v>Caring, leisure and other service occupations</v>
      </c>
      <c r="B626" s="302">
        <v>2.4423592884029754</v>
      </c>
      <c r="C626" s="302">
        <v>1.3217880084707141</v>
      </c>
      <c r="D626" s="302">
        <v>1.3923040370460332E-2</v>
      </c>
      <c r="E626" s="302">
        <f t="shared" si="273"/>
        <v>3.77807033724415</v>
      </c>
      <c r="F626" s="303"/>
      <c r="G626" s="302">
        <v>2.1328972316954955</v>
      </c>
      <c r="H626" s="302">
        <v>1.0038842753004187</v>
      </c>
      <c r="I626" s="302">
        <v>2.0634913965511852E-2</v>
      </c>
      <c r="J626" s="302">
        <f t="shared" ref="J626:J629" si="276">SUM(G626:I626)</f>
        <v>3.1574164209614262</v>
      </c>
      <c r="K626" s="303"/>
      <c r="L626" s="302">
        <v>1.3846023447921934</v>
      </c>
      <c r="M626" s="302">
        <v>0.72617493224634022</v>
      </c>
      <c r="N626" s="302">
        <v>1.467146338112044E-2</v>
      </c>
      <c r="O626" s="302">
        <f t="shared" si="275"/>
        <v>2.125448740419654</v>
      </c>
    </row>
    <row r="627" spans="1:15" s="236" customFormat="1" x14ac:dyDescent="0.2">
      <c r="A627" s="237" t="str">
        <f>name!E$10</f>
        <v>Sales and customer service occupations</v>
      </c>
      <c r="B627" s="302">
        <v>0.24547988734654266</v>
      </c>
      <c r="C627" s="302">
        <v>0.18220781411318898</v>
      </c>
      <c r="D627" s="302">
        <v>9.2436086804669228E-3</v>
      </c>
      <c r="E627" s="302">
        <f t="shared" si="273"/>
        <v>0.43693131014019859</v>
      </c>
      <c r="F627" s="303"/>
      <c r="G627" s="302">
        <v>0.25448845727095143</v>
      </c>
      <c r="H627" s="302">
        <v>0.18808843903304723</v>
      </c>
      <c r="I627" s="302">
        <v>2.0605291484028575E-2</v>
      </c>
      <c r="J627" s="302">
        <f t="shared" si="276"/>
        <v>0.46318218778802722</v>
      </c>
      <c r="K627" s="303"/>
      <c r="L627" s="302">
        <v>0.18833516899732444</v>
      </c>
      <c r="M627" s="302">
        <v>0.17046717874986042</v>
      </c>
      <c r="N627" s="302">
        <v>1.0427301857024262E-2</v>
      </c>
      <c r="O627" s="302">
        <f t="shared" si="275"/>
        <v>0.36922964960420918</v>
      </c>
    </row>
    <row r="628" spans="1:15" s="236" customFormat="1" x14ac:dyDescent="0.2">
      <c r="A628" s="237" t="str">
        <f>name!E$11</f>
        <v>Process, plant and machine operatives</v>
      </c>
      <c r="B628" s="302">
        <v>0.92279490816900189</v>
      </c>
      <c r="C628" s="302">
        <v>0.21311168764062466</v>
      </c>
      <c r="D628" s="302">
        <v>9.1034776819689713E-3</v>
      </c>
      <c r="E628" s="302">
        <f t="shared" si="273"/>
        <v>1.1450100734915956</v>
      </c>
      <c r="F628" s="303"/>
      <c r="G628" s="302">
        <v>0.73316763329679835</v>
      </c>
      <c r="H628" s="302">
        <v>0.16150846546975317</v>
      </c>
      <c r="I628" s="302">
        <v>5.7186402430835379E-2</v>
      </c>
      <c r="J628" s="302">
        <f t="shared" si="276"/>
        <v>0.95186250119738691</v>
      </c>
      <c r="K628" s="303"/>
      <c r="L628" s="302">
        <v>0.45062016038358421</v>
      </c>
      <c r="M628" s="302">
        <v>0.15080522260284937</v>
      </c>
      <c r="N628" s="302">
        <v>4.2652926879561931E-2</v>
      </c>
      <c r="O628" s="302">
        <f t="shared" si="275"/>
        <v>0.64407830986599546</v>
      </c>
    </row>
    <row r="629" spans="1:15" s="236" customFormat="1" x14ac:dyDescent="0.2">
      <c r="A629" s="237" t="str">
        <f>name!E$12</f>
        <v>Elementary occupations</v>
      </c>
      <c r="B629" s="302">
        <v>0.40094503652329971</v>
      </c>
      <c r="C629" s="302">
        <v>0.2245375205354333</v>
      </c>
      <c r="D629" s="302">
        <v>1.5350917146669918E-2</v>
      </c>
      <c r="E629" s="302">
        <f t="shared" si="273"/>
        <v>0.64083347420540293</v>
      </c>
      <c r="F629" s="303"/>
      <c r="G629" s="302">
        <v>0.3384599979245384</v>
      </c>
      <c r="H629" s="302">
        <v>0.1630423607249685</v>
      </c>
      <c r="I629" s="302">
        <v>3.1807528408373802E-2</v>
      </c>
      <c r="J629" s="302">
        <f t="shared" si="276"/>
        <v>0.53330988705788063</v>
      </c>
      <c r="K629" s="303"/>
      <c r="L629" s="302">
        <v>0.16034685188439449</v>
      </c>
      <c r="M629" s="302">
        <v>9.8354394357933583E-2</v>
      </c>
      <c r="N629" s="302">
        <v>2.4147271874861858E-2</v>
      </c>
      <c r="O629" s="302">
        <f t="shared" si="275"/>
        <v>0.28284851811718992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8.6589999999974125</v>
      </c>
      <c r="C631" s="311">
        <f t="shared" ref="C631:E631" si="277">SUM(C621:C629)</f>
        <v>2.6120000000432615</v>
      </c>
      <c r="D631" s="311">
        <f t="shared" si="277"/>
        <v>0.2510000000047885</v>
      </c>
      <c r="E631" s="311">
        <f t="shared" si="277"/>
        <v>11.522000000045463</v>
      </c>
      <c r="F631" s="311"/>
      <c r="G631" s="311">
        <f t="shared" ref="G631:J631" si="278">SUM(G621:G629)</f>
        <v>8.5379999999816913</v>
      </c>
      <c r="H631" s="311">
        <f t="shared" si="278"/>
        <v>2.1800000000477895</v>
      </c>
      <c r="I631" s="311">
        <f t="shared" si="278"/>
        <v>0.62500000000049816</v>
      </c>
      <c r="J631" s="311">
        <f t="shared" si="278"/>
        <v>11.34300000002998</v>
      </c>
      <c r="K631" s="311"/>
      <c r="L631" s="311">
        <f t="shared" ref="L631:O631" si="279">SUM(L621:L629)</f>
        <v>5.5630000000187625</v>
      </c>
      <c r="M631" s="311">
        <f t="shared" si="279"/>
        <v>1.6330000000013674</v>
      </c>
      <c r="N631" s="311">
        <f t="shared" si="279"/>
        <v>0.42200000000193705</v>
      </c>
      <c r="O631" s="311">
        <f t="shared" si="279"/>
        <v>7.6180000000220671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6.7907178463383664</v>
      </c>
      <c r="C638" s="302">
        <v>0.42176286112595396</v>
      </c>
      <c r="D638" s="302">
        <v>2.0684380674763081</v>
      </c>
      <c r="E638" s="302">
        <f>SUM(B638:D638)</f>
        <v>9.2809187749406288</v>
      </c>
      <c r="F638" s="303"/>
      <c r="G638" s="302">
        <v>7.4875469675887087</v>
      </c>
      <c r="H638" s="302">
        <v>0.87013041956403359</v>
      </c>
      <c r="I638" s="302">
        <v>1.5109489876440481</v>
      </c>
      <c r="J638" s="302">
        <f>SUM(G638:I638)</f>
        <v>9.8686263747967899</v>
      </c>
      <c r="K638" s="303"/>
      <c r="L638" s="302">
        <v>7.4758750252703328</v>
      </c>
      <c r="M638" s="302">
        <v>1.1438049127338856</v>
      </c>
      <c r="N638" s="302">
        <v>1.3693290760138743</v>
      </c>
      <c r="O638" s="302">
        <f>SUM(L638:N638)</f>
        <v>9.9890090140180927</v>
      </c>
    </row>
    <row r="639" spans="1:15" s="236" customFormat="1" x14ac:dyDescent="0.2">
      <c r="A639" s="237" t="str">
        <f>name!E$5</f>
        <v>Professional occupations</v>
      </c>
      <c r="B639" s="302">
        <v>5.1492344348617944</v>
      </c>
      <c r="C639" s="302">
        <v>0.25593520224887012</v>
      </c>
      <c r="D639" s="302">
        <v>0.57735924374293035</v>
      </c>
      <c r="E639" s="302">
        <f t="shared" ref="E639:E646" si="280">SUM(B639:D639)</f>
        <v>5.9825288808535948</v>
      </c>
      <c r="F639" s="303"/>
      <c r="G639" s="302">
        <v>7.0537311616592557</v>
      </c>
      <c r="H639" s="302">
        <v>0.55215862699043405</v>
      </c>
      <c r="I639" s="302">
        <v>0.38120514426873647</v>
      </c>
      <c r="J639" s="302">
        <f t="shared" ref="J639:J641" si="281">SUM(G639:I639)</f>
        <v>7.987094932918426</v>
      </c>
      <c r="K639" s="303"/>
      <c r="L639" s="302">
        <v>10.062729480802478</v>
      </c>
      <c r="M639" s="302">
        <v>0.80769535957585181</v>
      </c>
      <c r="N639" s="302">
        <v>0.3060803535874082</v>
      </c>
      <c r="O639" s="302">
        <f t="shared" ref="O639:O646" si="282">SUM(L639:N639)</f>
        <v>11.176505193965738</v>
      </c>
    </row>
    <row r="640" spans="1:15" s="236" customFormat="1" x14ac:dyDescent="0.2">
      <c r="A640" s="237" t="str">
        <f>name!E$6</f>
        <v>Associate professional occupations</v>
      </c>
      <c r="B640" s="302">
        <v>5.1290506209261384</v>
      </c>
      <c r="C640" s="302">
        <v>0.36772090931956536</v>
      </c>
      <c r="D640" s="302">
        <v>0.57609510202915049</v>
      </c>
      <c r="E640" s="302">
        <f t="shared" si="280"/>
        <v>6.0728666322748541</v>
      </c>
      <c r="F640" s="303"/>
      <c r="G640" s="302">
        <v>6.8505725998806097</v>
      </c>
      <c r="H640" s="302">
        <v>0.67594578820384221</v>
      </c>
      <c r="I640" s="302">
        <v>0.35009226987881265</v>
      </c>
      <c r="J640" s="302">
        <f t="shared" si="281"/>
        <v>7.8766106579632647</v>
      </c>
      <c r="K640" s="303"/>
      <c r="L640" s="302">
        <v>8.834288316257279</v>
      </c>
      <c r="M640" s="302">
        <v>0.79068947556563141</v>
      </c>
      <c r="N640" s="302">
        <v>0.26642730460079805</v>
      </c>
      <c r="O640" s="302">
        <f t="shared" si="282"/>
        <v>9.8914050964237088</v>
      </c>
    </row>
    <row r="641" spans="1:15" s="236" customFormat="1" x14ac:dyDescent="0.2">
      <c r="A641" s="237" t="str">
        <f>name!E$7</f>
        <v>Administrative and secretarial occupations</v>
      </c>
      <c r="B641" s="302">
        <v>5.7075750451495901</v>
      </c>
      <c r="C641" s="302">
        <v>1.2854205742723355</v>
      </c>
      <c r="D641" s="302">
        <v>0.37234522719165408</v>
      </c>
      <c r="E641" s="302">
        <f t="shared" si="280"/>
        <v>7.3653408466135799</v>
      </c>
      <c r="F641" s="303"/>
      <c r="G641" s="302">
        <v>6.2116128654475204</v>
      </c>
      <c r="H641" s="302">
        <v>1.8281358936842689</v>
      </c>
      <c r="I641" s="302">
        <v>0.18262083154294609</v>
      </c>
      <c r="J641" s="302">
        <f t="shared" si="281"/>
        <v>8.2223695906747363</v>
      </c>
      <c r="K641" s="303"/>
      <c r="L641" s="302">
        <v>5.7795062406685016</v>
      </c>
      <c r="M641" s="302">
        <v>1.685565831587402</v>
      </c>
      <c r="N641" s="302">
        <v>0.18698141216161263</v>
      </c>
      <c r="O641" s="302">
        <f t="shared" si="282"/>
        <v>7.6520534844175163</v>
      </c>
    </row>
    <row r="642" spans="1:15" s="236" customFormat="1" x14ac:dyDescent="0.2">
      <c r="A642" s="237" t="str">
        <f>name!E$8</f>
        <v>Skilled trades occupations</v>
      </c>
      <c r="B642" s="302">
        <v>2.4128624725242465</v>
      </c>
      <c r="C642" s="302">
        <v>0.309153174981463</v>
      </c>
      <c r="D642" s="302">
        <v>0.53206010947332616</v>
      </c>
      <c r="E642" s="302">
        <f t="shared" si="280"/>
        <v>3.2540757569790353</v>
      </c>
      <c r="F642" s="303"/>
      <c r="G642" s="302">
        <v>2.2429765498315342</v>
      </c>
      <c r="H642" s="302">
        <v>0.32760931775528795</v>
      </c>
      <c r="I642" s="302">
        <v>0.29795749198674348</v>
      </c>
      <c r="J642" s="302">
        <f>SUM(G642:I642)</f>
        <v>2.8685433595735659</v>
      </c>
      <c r="K642" s="303"/>
      <c r="L642" s="302">
        <v>3.1503146168194811</v>
      </c>
      <c r="M642" s="302">
        <v>0.54571605412401947</v>
      </c>
      <c r="N642" s="302">
        <v>0.28860146960142735</v>
      </c>
      <c r="O642" s="302">
        <f t="shared" si="282"/>
        <v>3.9846321405449281</v>
      </c>
    </row>
    <row r="643" spans="1:15" s="236" customFormat="1" x14ac:dyDescent="0.2">
      <c r="A643" s="237" t="str">
        <f>name!E$9</f>
        <v>Caring, leisure and other service occupations</v>
      </c>
      <c r="B643" s="302">
        <v>4.7247600999899086</v>
      </c>
      <c r="C643" s="302">
        <v>2.974965110559173</v>
      </c>
      <c r="D643" s="302">
        <v>1.7673299880199085</v>
      </c>
      <c r="E643" s="302">
        <f t="shared" si="280"/>
        <v>9.467055198568989</v>
      </c>
      <c r="F643" s="303"/>
      <c r="G643" s="302">
        <v>5.1072903885362209</v>
      </c>
      <c r="H643" s="302">
        <v>3.1417598443908044</v>
      </c>
      <c r="I643" s="302">
        <v>0.83350077897328334</v>
      </c>
      <c r="J643" s="302">
        <f t="shared" ref="J643:J646" si="283">SUM(G643:I643)</f>
        <v>9.0825510119003088</v>
      </c>
      <c r="K643" s="303"/>
      <c r="L643" s="302">
        <v>6.4636768765952182</v>
      </c>
      <c r="M643" s="302">
        <v>3.6278727827179083</v>
      </c>
      <c r="N643" s="302">
        <v>0.97667744448056737</v>
      </c>
      <c r="O643" s="302">
        <f t="shared" si="282"/>
        <v>11.068227103793694</v>
      </c>
    </row>
    <row r="644" spans="1:15" s="236" customFormat="1" x14ac:dyDescent="0.2">
      <c r="A644" s="237" t="str">
        <f>name!E$10</f>
        <v>Sales and customer service occupations</v>
      </c>
      <c r="B644" s="302">
        <v>2.8899300606640788</v>
      </c>
      <c r="C644" s="302">
        <v>0.5130105443575006</v>
      </c>
      <c r="D644" s="302">
        <v>0.40133759357200466</v>
      </c>
      <c r="E644" s="302">
        <f t="shared" si="280"/>
        <v>3.8042781985935843</v>
      </c>
      <c r="F644" s="303"/>
      <c r="G644" s="302">
        <v>2.9720540223789875</v>
      </c>
      <c r="H644" s="302">
        <v>0.7469467139324022</v>
      </c>
      <c r="I644" s="302">
        <v>0.20985019419710776</v>
      </c>
      <c r="J644" s="302">
        <f t="shared" si="283"/>
        <v>3.9288509305084975</v>
      </c>
      <c r="K644" s="303"/>
      <c r="L644" s="302">
        <v>3.5521058407155772</v>
      </c>
      <c r="M644" s="302">
        <v>1.0457961622123009</v>
      </c>
      <c r="N644" s="302">
        <v>0.16104270932844084</v>
      </c>
      <c r="O644" s="302">
        <f t="shared" si="282"/>
        <v>4.7589447122563184</v>
      </c>
    </row>
    <row r="645" spans="1:15" s="236" customFormat="1" x14ac:dyDescent="0.2">
      <c r="A645" s="237" t="str">
        <f>name!E$11</f>
        <v>Process, plant and machine operatives</v>
      </c>
      <c r="B645" s="302">
        <v>14.028211405433984</v>
      </c>
      <c r="C645" s="302">
        <v>1.3997170950577464</v>
      </c>
      <c r="D645" s="302">
        <v>0.67328401228046597</v>
      </c>
      <c r="E645" s="302">
        <f t="shared" si="280"/>
        <v>16.101212512772197</v>
      </c>
      <c r="F645" s="303"/>
      <c r="G645" s="302">
        <v>11.460803870334789</v>
      </c>
      <c r="H645" s="302">
        <v>2.2719066181506657</v>
      </c>
      <c r="I645" s="302">
        <v>0.57085262394733072</v>
      </c>
      <c r="J645" s="302">
        <f t="shared" si="283"/>
        <v>14.303563112432787</v>
      </c>
      <c r="K645" s="303"/>
      <c r="L645" s="302">
        <v>12.211015996370094</v>
      </c>
      <c r="M645" s="302">
        <v>2.9977930235740886</v>
      </c>
      <c r="N645" s="302">
        <v>0.57306138971921117</v>
      </c>
      <c r="O645" s="302">
        <f t="shared" si="282"/>
        <v>15.781870409663393</v>
      </c>
    </row>
    <row r="646" spans="1:15" s="236" customFormat="1" x14ac:dyDescent="0.2">
      <c r="A646" s="237" t="str">
        <f>name!E$12</f>
        <v>Elementary occupations</v>
      </c>
      <c r="B646" s="302">
        <v>13.581658014500888</v>
      </c>
      <c r="C646" s="302">
        <v>1.9303145282403511</v>
      </c>
      <c r="D646" s="302">
        <v>0.3367506563617354</v>
      </c>
      <c r="E646" s="302">
        <f t="shared" si="280"/>
        <v>15.848723199102976</v>
      </c>
      <c r="F646" s="303"/>
      <c r="G646" s="302">
        <v>9.6984115744893433</v>
      </c>
      <c r="H646" s="302">
        <v>2.2294067774917141</v>
      </c>
      <c r="I646" s="302">
        <v>0.18397167763658864</v>
      </c>
      <c r="J646" s="302">
        <f t="shared" si="283"/>
        <v>12.111790029617646</v>
      </c>
      <c r="K646" s="303"/>
      <c r="L646" s="302">
        <v>5.0604876073143856</v>
      </c>
      <c r="M646" s="302">
        <v>1.6380663980735322</v>
      </c>
      <c r="N646" s="302">
        <v>0.18379884067822086</v>
      </c>
      <c r="O646" s="302">
        <f t="shared" si="282"/>
        <v>6.8823528460661381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60.414000000388995</v>
      </c>
      <c r="C648" s="311">
        <f t="shared" ref="C648:E648" si="284">SUM(C638:C646)</f>
        <v>9.4580000001629596</v>
      </c>
      <c r="D648" s="311">
        <f t="shared" si="284"/>
        <v>7.3050000001474835</v>
      </c>
      <c r="E648" s="311">
        <f t="shared" si="284"/>
        <v>77.177000000699437</v>
      </c>
      <c r="F648" s="311"/>
      <c r="G648" s="311">
        <f t="shared" ref="G648:J648" si="285">SUM(G638:G646)</f>
        <v>59.085000000146962</v>
      </c>
      <c r="H648" s="311">
        <f t="shared" si="285"/>
        <v>12.644000000163453</v>
      </c>
      <c r="I648" s="311">
        <f t="shared" si="285"/>
        <v>4.5210000000755963</v>
      </c>
      <c r="J648" s="311">
        <f t="shared" si="285"/>
        <v>76.250000000386024</v>
      </c>
      <c r="K648" s="311"/>
      <c r="L648" s="311">
        <f t="shared" ref="L648:O648" si="286">SUM(L638:L646)</f>
        <v>62.59000000081334</v>
      </c>
      <c r="M648" s="311">
        <f t="shared" si="286"/>
        <v>14.28300000016462</v>
      </c>
      <c r="N648" s="311">
        <f t="shared" si="286"/>
        <v>4.3120000001715608</v>
      </c>
      <c r="O648" s="311">
        <f t="shared" si="286"/>
        <v>81.185000001149533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2.7263585034038131</v>
      </c>
      <c r="C655" s="302">
        <v>0.12745126131938389</v>
      </c>
      <c r="D655" s="302">
        <v>0.48465803334576862</v>
      </c>
      <c r="E655" s="302">
        <f>SUM(B655:D655)</f>
        <v>3.3384677980689652</v>
      </c>
      <c r="F655" s="303"/>
      <c r="G655" s="302">
        <v>3.1744779718529834</v>
      </c>
      <c r="H655" s="302">
        <v>0.36451349974724973</v>
      </c>
      <c r="I655" s="302">
        <v>0.52651932098988774</v>
      </c>
      <c r="J655" s="302">
        <f>SUM(G655:I655)</f>
        <v>4.0655107925901213</v>
      </c>
      <c r="K655" s="303"/>
      <c r="L655" s="302">
        <v>3.9256763095955578</v>
      </c>
      <c r="M655" s="302">
        <v>0.55659889053084655</v>
      </c>
      <c r="N655" s="302">
        <v>0.41979565120715107</v>
      </c>
      <c r="O655" s="302">
        <f>SUM(L655:N655)</f>
        <v>4.9020708513335549</v>
      </c>
    </row>
    <row r="656" spans="1:15" s="236" customFormat="1" x14ac:dyDescent="0.2">
      <c r="A656" s="237" t="str">
        <f>name!E$5</f>
        <v>Professional occupations</v>
      </c>
      <c r="B656" s="302">
        <v>1.5923708609359737</v>
      </c>
      <c r="C656" s="302">
        <v>0.10606145009217716</v>
      </c>
      <c r="D656" s="302">
        <v>0.14687458911618945</v>
      </c>
      <c r="E656" s="302">
        <f t="shared" ref="E656:E663" si="287">SUM(B656:D656)</f>
        <v>1.8453069001443403</v>
      </c>
      <c r="F656" s="303"/>
      <c r="G656" s="302">
        <v>2.1757558236034069</v>
      </c>
      <c r="H656" s="302">
        <v>0.2953470859915926</v>
      </c>
      <c r="I656" s="302">
        <v>0.1270912241100686</v>
      </c>
      <c r="J656" s="302">
        <f t="shared" ref="J656:J658" si="288">SUM(G656:I656)</f>
        <v>2.5981941337050682</v>
      </c>
      <c r="K656" s="303"/>
      <c r="L656" s="302">
        <v>2.7969934664859228</v>
      </c>
      <c r="M656" s="302">
        <v>0.48208780284375358</v>
      </c>
      <c r="N656" s="302">
        <v>9.8951095632449984E-2</v>
      </c>
      <c r="O656" s="302">
        <f t="shared" ref="O656:O663" si="289">SUM(L656:N656)</f>
        <v>3.3780323649621264</v>
      </c>
    </row>
    <row r="657" spans="1:15" s="236" customFormat="1" x14ac:dyDescent="0.2">
      <c r="A657" s="237" t="str">
        <f>name!E$6</f>
        <v>Associate professional occupations</v>
      </c>
      <c r="B657" s="302">
        <v>1.9382648178757396</v>
      </c>
      <c r="C657" s="302">
        <v>0.20926523633255659</v>
      </c>
      <c r="D657" s="302">
        <v>0.10974378038016297</v>
      </c>
      <c r="E657" s="302">
        <f t="shared" si="287"/>
        <v>2.2572738345884593</v>
      </c>
      <c r="F657" s="303"/>
      <c r="G657" s="302">
        <v>2.2649828813463238</v>
      </c>
      <c r="H657" s="302">
        <v>0.43099432464218174</v>
      </c>
      <c r="I657" s="302">
        <v>9.5184732339229958E-2</v>
      </c>
      <c r="J657" s="302">
        <f t="shared" si="288"/>
        <v>2.7911619383277353</v>
      </c>
      <c r="K657" s="303"/>
      <c r="L657" s="302">
        <v>2.5220226153865961</v>
      </c>
      <c r="M657" s="302">
        <v>0.59714098359760537</v>
      </c>
      <c r="N657" s="302">
        <v>7.8596907657402404E-2</v>
      </c>
      <c r="O657" s="302">
        <f t="shared" si="289"/>
        <v>3.1977605066416035</v>
      </c>
    </row>
    <row r="658" spans="1:15" s="236" customFormat="1" x14ac:dyDescent="0.2">
      <c r="A658" s="237" t="str">
        <f>name!E$7</f>
        <v>Administrative and secretarial occupations</v>
      </c>
      <c r="B658" s="302">
        <v>3.9965688813707829</v>
      </c>
      <c r="C658" s="302">
        <v>1.9093132530469543</v>
      </c>
      <c r="D658" s="302">
        <v>7.0034618830827844E-2</v>
      </c>
      <c r="E658" s="302">
        <f t="shared" si="287"/>
        <v>5.9759167532485655</v>
      </c>
      <c r="F658" s="303"/>
      <c r="G658" s="302">
        <v>4.055038089201954</v>
      </c>
      <c r="H658" s="302">
        <v>3.2072729597827347</v>
      </c>
      <c r="I658" s="302">
        <v>5.8638447507312924E-2</v>
      </c>
      <c r="J658" s="302">
        <f t="shared" si="288"/>
        <v>7.3209494964920019</v>
      </c>
      <c r="K658" s="303"/>
      <c r="L658" s="302">
        <v>3.9039997661664883</v>
      </c>
      <c r="M658" s="302">
        <v>3.4980983040562368</v>
      </c>
      <c r="N658" s="302">
        <v>5.5905177472894085E-2</v>
      </c>
      <c r="O658" s="302">
        <f t="shared" si="289"/>
        <v>7.4580032476956193</v>
      </c>
    </row>
    <row r="659" spans="1:15" s="236" customFormat="1" x14ac:dyDescent="0.2">
      <c r="A659" s="237" t="str">
        <f>name!E$8</f>
        <v>Skilled trades occupations</v>
      </c>
      <c r="B659" s="302">
        <v>0.62483850563849841</v>
      </c>
      <c r="C659" s="302">
        <v>0.44348979814963013</v>
      </c>
      <c r="D659" s="302">
        <v>0.7145238652631275</v>
      </c>
      <c r="E659" s="302">
        <f t="shared" si="287"/>
        <v>1.7828521690512562</v>
      </c>
      <c r="F659" s="303"/>
      <c r="G659" s="302">
        <v>0.50367379223071018</v>
      </c>
      <c r="H659" s="302">
        <v>0.80907202370678799</v>
      </c>
      <c r="I659" s="302">
        <v>0.4430080035489069</v>
      </c>
      <c r="J659" s="302">
        <f>SUM(G659:I659)</f>
        <v>1.7557538194864049</v>
      </c>
      <c r="K659" s="303"/>
      <c r="L659" s="302">
        <v>0.71716519069340234</v>
      </c>
      <c r="M659" s="302">
        <v>1.0451616548459721</v>
      </c>
      <c r="N659" s="302">
        <v>0.35880993247503146</v>
      </c>
      <c r="O659" s="302">
        <f t="shared" si="289"/>
        <v>2.1211367780144057</v>
      </c>
    </row>
    <row r="660" spans="1:15" s="236" customFormat="1" x14ac:dyDescent="0.2">
      <c r="A660" s="237" t="str">
        <f>name!E$9</f>
        <v>Caring, leisure and other service occupations</v>
      </c>
      <c r="B660" s="302">
        <v>0.77705991889118697</v>
      </c>
      <c r="C660" s="302">
        <v>0.38258851443199371</v>
      </c>
      <c r="D660" s="302">
        <v>7.6975795864621027E-2</v>
      </c>
      <c r="E660" s="302">
        <f t="shared" si="287"/>
        <v>1.2366242291878018</v>
      </c>
      <c r="F660" s="303"/>
      <c r="G660" s="302">
        <v>0.74004972597849628</v>
      </c>
      <c r="H660" s="302">
        <v>0.6245758990383764</v>
      </c>
      <c r="I660" s="302">
        <v>9.4655615893893E-2</v>
      </c>
      <c r="J660" s="302">
        <f t="shared" ref="J660:J663" si="290">SUM(G660:I660)</f>
        <v>1.4592812409107656</v>
      </c>
      <c r="K660" s="303"/>
      <c r="L660" s="302">
        <v>1.0177217722613487</v>
      </c>
      <c r="M660" s="302">
        <v>0.73228992246323499</v>
      </c>
      <c r="N660" s="302">
        <v>9.7684692121274813E-2</v>
      </c>
      <c r="O660" s="302">
        <f t="shared" si="289"/>
        <v>1.8476963868458587</v>
      </c>
    </row>
    <row r="661" spans="1:15" s="236" customFormat="1" x14ac:dyDescent="0.2">
      <c r="A661" s="237" t="str">
        <f>name!E$10</f>
        <v>Sales and customer service occupations</v>
      </c>
      <c r="B661" s="302">
        <v>1.5104721046336027</v>
      </c>
      <c r="C661" s="302">
        <v>0.53556591292861</v>
      </c>
      <c r="D661" s="302">
        <v>7.4888988618283664E-2</v>
      </c>
      <c r="E661" s="302">
        <f t="shared" si="287"/>
        <v>2.1209270061804966</v>
      </c>
      <c r="F661" s="303"/>
      <c r="G661" s="302">
        <v>1.5246666631420238</v>
      </c>
      <c r="H661" s="302">
        <v>0.9086609999360169</v>
      </c>
      <c r="I661" s="302">
        <v>4.8856769189581713E-2</v>
      </c>
      <c r="J661" s="302">
        <f t="shared" si="290"/>
        <v>2.4821844322676223</v>
      </c>
      <c r="K661" s="303"/>
      <c r="L661" s="302">
        <v>1.7994891387908356</v>
      </c>
      <c r="M661" s="302">
        <v>1.3213032650866368</v>
      </c>
      <c r="N661" s="302">
        <v>4.3366898335489137E-2</v>
      </c>
      <c r="O661" s="302">
        <f t="shared" si="289"/>
        <v>3.1641593022129619</v>
      </c>
    </row>
    <row r="662" spans="1:15" s="236" customFormat="1" x14ac:dyDescent="0.2">
      <c r="A662" s="237" t="str">
        <f>name!E$11</f>
        <v>Process, plant and machine operatives</v>
      </c>
      <c r="B662" s="302">
        <v>3.9087423196100315</v>
      </c>
      <c r="C662" s="302">
        <v>0.25915627520511386</v>
      </c>
      <c r="D662" s="302">
        <v>0.99650763442080348</v>
      </c>
      <c r="E662" s="302">
        <f t="shared" si="287"/>
        <v>5.1644062292359489</v>
      </c>
      <c r="F662" s="303"/>
      <c r="G662" s="302">
        <v>3.1582246369480789</v>
      </c>
      <c r="H662" s="302">
        <v>0.59262879350807018</v>
      </c>
      <c r="I662" s="302">
        <v>0.9031036229296372</v>
      </c>
      <c r="J662" s="302">
        <f t="shared" si="290"/>
        <v>4.6539570533857866</v>
      </c>
      <c r="K662" s="303"/>
      <c r="L662" s="302">
        <v>3.533205525004937</v>
      </c>
      <c r="M662" s="302">
        <v>0.95392642454673593</v>
      </c>
      <c r="N662" s="302">
        <v>0.90987371441314979</v>
      </c>
      <c r="O662" s="302">
        <f t="shared" si="289"/>
        <v>5.3970056639648227</v>
      </c>
    </row>
    <row r="663" spans="1:15" s="236" customFormat="1" x14ac:dyDescent="0.2">
      <c r="A663" s="237" t="str">
        <f>name!E$12</f>
        <v>Elementary occupations</v>
      </c>
      <c r="B663" s="302">
        <v>13.377324087844356</v>
      </c>
      <c r="C663" s="302">
        <v>3.1931082986559014</v>
      </c>
      <c r="D663" s="302">
        <v>0.49579269419940947</v>
      </c>
      <c r="E663" s="302">
        <f t="shared" si="287"/>
        <v>17.066225080699667</v>
      </c>
      <c r="F663" s="303"/>
      <c r="G663" s="302">
        <v>11.578130415821171</v>
      </c>
      <c r="H663" s="302">
        <v>5.1419344139131793</v>
      </c>
      <c r="I663" s="302">
        <v>0.32194226351872679</v>
      </c>
      <c r="J663" s="302">
        <f t="shared" si="290"/>
        <v>17.042007093253076</v>
      </c>
      <c r="K663" s="303"/>
      <c r="L663" s="302">
        <v>11.375726216061238</v>
      </c>
      <c r="M663" s="302">
        <v>5.1923927521283533</v>
      </c>
      <c r="N663" s="302">
        <v>0.36901593077289113</v>
      </c>
      <c r="O663" s="302">
        <f t="shared" si="289"/>
        <v>16.937134898962483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30.452000000203988</v>
      </c>
      <c r="C665" s="311">
        <f t="shared" ref="C665:E665" si="291">SUM(C655:C663)</f>
        <v>7.1660000001623203</v>
      </c>
      <c r="D665" s="311">
        <f t="shared" si="291"/>
        <v>3.1700000000391939</v>
      </c>
      <c r="E665" s="311">
        <f t="shared" si="291"/>
        <v>40.788000000405503</v>
      </c>
      <c r="F665" s="311"/>
      <c r="G665" s="311">
        <f t="shared" ref="G665:J665" si="292">SUM(G655:G663)</f>
        <v>29.175000000125145</v>
      </c>
      <c r="H665" s="311">
        <f t="shared" si="292"/>
        <v>12.375000000266191</v>
      </c>
      <c r="I665" s="311">
        <f t="shared" si="292"/>
        <v>2.6190000000272446</v>
      </c>
      <c r="J665" s="311">
        <f t="shared" si="292"/>
        <v>44.169000000418585</v>
      </c>
      <c r="K665" s="311"/>
      <c r="L665" s="311">
        <f t="shared" ref="L665:O665" si="293">SUM(L655:L663)</f>
        <v>31.592000000446326</v>
      </c>
      <c r="M665" s="311">
        <f t="shared" si="293"/>
        <v>14.379000000099378</v>
      </c>
      <c r="N665" s="311">
        <f t="shared" si="293"/>
        <v>2.4320000000877338</v>
      </c>
      <c r="O665" s="311">
        <f t="shared" si="293"/>
        <v>48.40300000063344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4.3260467905523967</v>
      </c>
      <c r="C672" s="302">
        <v>0.28581737662148193</v>
      </c>
      <c r="D672" s="302">
        <v>1.8059606906269636</v>
      </c>
      <c r="E672" s="302">
        <f>SUM(B672:D672)</f>
        <v>6.4178248578008423</v>
      </c>
      <c r="F672" s="303"/>
      <c r="G672" s="302">
        <v>4.8293408384301024</v>
      </c>
      <c r="H672" s="302">
        <v>0.54682793786417283</v>
      </c>
      <c r="I672" s="302">
        <v>1.6470355393094858</v>
      </c>
      <c r="J672" s="302">
        <f>SUM(G672:I672)</f>
        <v>7.0232043156037607</v>
      </c>
      <c r="K672" s="303"/>
      <c r="L672" s="302">
        <v>6.4171226635397645</v>
      </c>
      <c r="M672" s="302">
        <v>0.86782536932911258</v>
      </c>
      <c r="N672" s="302">
        <v>2.2264193049193368</v>
      </c>
      <c r="O672" s="302">
        <f>SUM(L672:N672)</f>
        <v>9.5113673377882151</v>
      </c>
    </row>
    <row r="673" spans="1:15" s="236" customFormat="1" x14ac:dyDescent="0.2">
      <c r="A673" s="237" t="str">
        <f>name!E$5</f>
        <v>Professional occupations</v>
      </c>
      <c r="B673" s="302">
        <v>1.5500045789063364</v>
      </c>
      <c r="C673" s="302">
        <v>0.1653849529767773</v>
      </c>
      <c r="D673" s="302">
        <v>0.12037721080990876</v>
      </c>
      <c r="E673" s="302">
        <f t="shared" ref="E673:E680" si="294">SUM(B673:D673)</f>
        <v>1.8357667426930224</v>
      </c>
      <c r="F673" s="303"/>
      <c r="G673" s="302">
        <v>2.0573369897629883</v>
      </c>
      <c r="H673" s="302">
        <v>0.30770222704871469</v>
      </c>
      <c r="I673" s="302">
        <v>0.11233272925708028</v>
      </c>
      <c r="J673" s="302">
        <f t="shared" ref="J673:J675" si="295">SUM(G673:I673)</f>
        <v>2.4773719460687835</v>
      </c>
      <c r="K673" s="303"/>
      <c r="L673" s="302">
        <v>2.6123202734693551</v>
      </c>
      <c r="M673" s="302">
        <v>0.45555633961506969</v>
      </c>
      <c r="N673" s="302">
        <v>7.4262710435626281E-2</v>
      </c>
      <c r="O673" s="302">
        <f t="shared" ref="O673:O680" si="296">SUM(L673:N673)</f>
        <v>3.1421393235200514</v>
      </c>
    </row>
    <row r="674" spans="1:15" s="236" customFormat="1" x14ac:dyDescent="0.2">
      <c r="A674" s="237" t="str">
        <f>name!E$6</f>
        <v>Associate professional occupations</v>
      </c>
      <c r="B674" s="302">
        <v>1.5206695097601008</v>
      </c>
      <c r="C674" s="302">
        <v>0.45757089540974166</v>
      </c>
      <c r="D674" s="302">
        <v>8.2276369408437258E-2</v>
      </c>
      <c r="E674" s="302">
        <f t="shared" si="294"/>
        <v>2.06051677457828</v>
      </c>
      <c r="F674" s="303"/>
      <c r="G674" s="302">
        <v>1.8212302937940394</v>
      </c>
      <c r="H674" s="302">
        <v>0.66299014024145608</v>
      </c>
      <c r="I674" s="302">
        <v>6.2218470416596477E-2</v>
      </c>
      <c r="J674" s="302">
        <f t="shared" si="295"/>
        <v>2.5464389044520921</v>
      </c>
      <c r="K674" s="303"/>
      <c r="L674" s="302">
        <v>2.1493897659710863</v>
      </c>
      <c r="M674" s="302">
        <v>0.98833447022148813</v>
      </c>
      <c r="N674" s="302">
        <v>5.0477505505160419E-2</v>
      </c>
      <c r="O674" s="302">
        <f t="shared" si="296"/>
        <v>3.1882017416977346</v>
      </c>
    </row>
    <row r="675" spans="1:15" s="236" customFormat="1" x14ac:dyDescent="0.2">
      <c r="A675" s="237" t="str">
        <f>name!E$7</f>
        <v>Administrative and secretarial occupations</v>
      </c>
      <c r="B675" s="302">
        <v>2.5606508187454988</v>
      </c>
      <c r="C675" s="302">
        <v>0.53967249578139209</v>
      </c>
      <c r="D675" s="302">
        <v>2.7830453738180459E-2</v>
      </c>
      <c r="E675" s="302">
        <f t="shared" si="294"/>
        <v>3.1281537682650717</v>
      </c>
      <c r="F675" s="303"/>
      <c r="G675" s="302">
        <v>2.4258345971629272</v>
      </c>
      <c r="H675" s="302">
        <v>0.75381253580951435</v>
      </c>
      <c r="I675" s="302">
        <v>2.3391658669789178E-2</v>
      </c>
      <c r="J675" s="302">
        <f t="shared" si="295"/>
        <v>3.2030387916422307</v>
      </c>
      <c r="K675" s="303"/>
      <c r="L675" s="302">
        <v>2.968254271745848</v>
      </c>
      <c r="M675" s="302">
        <v>1.0239366104971432</v>
      </c>
      <c r="N675" s="302">
        <v>1.7220595473349747E-2</v>
      </c>
      <c r="O675" s="302">
        <f t="shared" si="296"/>
        <v>4.0094114777163412</v>
      </c>
    </row>
    <row r="676" spans="1:15" s="236" customFormat="1" x14ac:dyDescent="0.2">
      <c r="A676" s="237" t="str">
        <f>name!E$8</f>
        <v>Skilled trades occupations</v>
      </c>
      <c r="B676" s="302">
        <v>10.031000898508482</v>
      </c>
      <c r="C676" s="302">
        <v>1.6386937194594964</v>
      </c>
      <c r="D676" s="302">
        <v>0.6733987302765696</v>
      </c>
      <c r="E676" s="302">
        <f t="shared" si="294"/>
        <v>12.343093348244548</v>
      </c>
      <c r="F676" s="303"/>
      <c r="G676" s="302">
        <v>7.4094145519544874</v>
      </c>
      <c r="H676" s="302">
        <v>1.6691460159019329</v>
      </c>
      <c r="I676" s="302">
        <v>0.60367724060400374</v>
      </c>
      <c r="J676" s="302">
        <f>SUM(G676:I676)</f>
        <v>9.6822378084604246</v>
      </c>
      <c r="K676" s="303"/>
      <c r="L676" s="302">
        <v>7.1366193319527991</v>
      </c>
      <c r="M676" s="302">
        <v>1.8055336056161377</v>
      </c>
      <c r="N676" s="302">
        <v>0.68099498010920234</v>
      </c>
      <c r="O676" s="302">
        <f t="shared" si="296"/>
        <v>9.6231479176781392</v>
      </c>
    </row>
    <row r="677" spans="1:15" s="236" customFormat="1" x14ac:dyDescent="0.2">
      <c r="A677" s="237" t="str">
        <f>name!E$9</f>
        <v>Caring, leisure and other service occupations</v>
      </c>
      <c r="B677" s="302">
        <v>1.7802976329958953</v>
      </c>
      <c r="C677" s="302">
        <v>1.014466175357049</v>
      </c>
      <c r="D677" s="302">
        <v>0.1473982274944996</v>
      </c>
      <c r="E677" s="302">
        <f t="shared" si="294"/>
        <v>2.9421620358474438</v>
      </c>
      <c r="F677" s="303"/>
      <c r="G677" s="302">
        <v>1.5802154650478113</v>
      </c>
      <c r="H677" s="302">
        <v>1.1165999243488116</v>
      </c>
      <c r="I677" s="302">
        <v>0.15756710065182256</v>
      </c>
      <c r="J677" s="302">
        <f t="shared" ref="J677:J680" si="297">SUM(G677:I677)</f>
        <v>2.8543824900484456</v>
      </c>
      <c r="K677" s="303"/>
      <c r="L677" s="302">
        <v>1.8620820049269375</v>
      </c>
      <c r="M677" s="302">
        <v>1.5540130385774564</v>
      </c>
      <c r="N677" s="302">
        <v>0.25905116198718109</v>
      </c>
      <c r="O677" s="302">
        <f t="shared" si="296"/>
        <v>3.6751462054915751</v>
      </c>
    </row>
    <row r="678" spans="1:15" s="236" customFormat="1" x14ac:dyDescent="0.2">
      <c r="A678" s="237" t="str">
        <f>name!E$10</f>
        <v>Sales and customer service occupations</v>
      </c>
      <c r="B678" s="302">
        <v>1.2880908328296492</v>
      </c>
      <c r="C678" s="302">
        <v>1.4893590931970746</v>
      </c>
      <c r="D678" s="302">
        <v>0.63257066609276591</v>
      </c>
      <c r="E678" s="302">
        <f t="shared" si="294"/>
        <v>3.4100205921194897</v>
      </c>
      <c r="F678" s="303"/>
      <c r="G678" s="302">
        <v>1.200374353133014</v>
      </c>
      <c r="H678" s="302">
        <v>1.9314275312945488</v>
      </c>
      <c r="I678" s="302">
        <v>0.41237696479173536</v>
      </c>
      <c r="J678" s="302">
        <f t="shared" si="297"/>
        <v>3.544178849219298</v>
      </c>
      <c r="K678" s="303"/>
      <c r="L678" s="302">
        <v>1.4642990058609398</v>
      </c>
      <c r="M678" s="302">
        <v>2.5760349629696724</v>
      </c>
      <c r="N678" s="302">
        <v>0.34427925020232852</v>
      </c>
      <c r="O678" s="302">
        <f t="shared" si="296"/>
        <v>4.384613219032941</v>
      </c>
    </row>
    <row r="679" spans="1:15" s="236" customFormat="1" x14ac:dyDescent="0.2">
      <c r="A679" s="237" t="str">
        <f>name!E$11</f>
        <v>Process, plant and machine operatives</v>
      </c>
      <c r="B679" s="302">
        <v>0.76887523827463788</v>
      </c>
      <c r="C679" s="302">
        <v>0.46037731307042273</v>
      </c>
      <c r="D679" s="302">
        <v>7.1499723475552668E-2</v>
      </c>
      <c r="E679" s="302">
        <f t="shared" si="294"/>
        <v>1.3007522748206131</v>
      </c>
      <c r="F679" s="303"/>
      <c r="G679" s="302">
        <v>0.60976076584478556</v>
      </c>
      <c r="H679" s="302">
        <v>0.66969798710244488</v>
      </c>
      <c r="I679" s="302">
        <v>7.0120705666418801E-2</v>
      </c>
      <c r="J679" s="302">
        <f t="shared" si="297"/>
        <v>1.3495794586136491</v>
      </c>
      <c r="K679" s="303"/>
      <c r="L679" s="302">
        <v>0.67725329319435135</v>
      </c>
      <c r="M679" s="302">
        <v>1.2514067603444727</v>
      </c>
      <c r="N679" s="302">
        <v>0.10088508775331022</v>
      </c>
      <c r="O679" s="302">
        <f t="shared" si="296"/>
        <v>2.0295451412921341</v>
      </c>
    </row>
    <row r="680" spans="1:15" s="236" customFormat="1" x14ac:dyDescent="0.2">
      <c r="A680" s="237" t="str">
        <f>name!E$12</f>
        <v>Elementary occupations</v>
      </c>
      <c r="B680" s="302">
        <v>10.736363699520929</v>
      </c>
      <c r="C680" s="302">
        <v>17.2356579787497</v>
      </c>
      <c r="D680" s="302">
        <v>0.15068792817154444</v>
      </c>
      <c r="E680" s="302">
        <f t="shared" si="294"/>
        <v>28.122709606442172</v>
      </c>
      <c r="F680" s="303"/>
      <c r="G680" s="302">
        <v>9.4674921449361324</v>
      </c>
      <c r="H680" s="302">
        <v>18.255795701023121</v>
      </c>
      <c r="I680" s="302">
        <v>9.727959062273514E-2</v>
      </c>
      <c r="J680" s="302">
        <f t="shared" si="297"/>
        <v>27.820567436581992</v>
      </c>
      <c r="K680" s="303"/>
      <c r="L680" s="302">
        <v>10.57665938945674</v>
      </c>
      <c r="M680" s="302">
        <v>21.52835884281167</v>
      </c>
      <c r="N680" s="302">
        <v>0.11040940362886754</v>
      </c>
      <c r="O680" s="302">
        <f t="shared" si="296"/>
        <v>32.215427635897271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34.562000000093931</v>
      </c>
      <c r="C682" s="311">
        <f t="shared" ref="C682:E682" si="298">SUM(C672:C680)</f>
        <v>23.287000000623138</v>
      </c>
      <c r="D682" s="311">
        <f t="shared" si="298"/>
        <v>3.7120000000944229</v>
      </c>
      <c r="E682" s="311">
        <f t="shared" si="298"/>
        <v>61.561000000811475</v>
      </c>
      <c r="F682" s="311"/>
      <c r="G682" s="311">
        <f t="shared" ref="G682:J682" si="299">SUM(G672:G680)</f>
        <v>31.40100000006629</v>
      </c>
      <c r="H682" s="311">
        <f t="shared" si="299"/>
        <v>25.914000000634719</v>
      </c>
      <c r="I682" s="311">
        <f t="shared" si="299"/>
        <v>3.1859999999896673</v>
      </c>
      <c r="J682" s="311">
        <f t="shared" si="299"/>
        <v>60.501000000690681</v>
      </c>
      <c r="K682" s="311"/>
      <c r="L682" s="311">
        <f t="shared" ref="L682:O682" si="300">SUM(L672:L680)</f>
        <v>35.864000000117819</v>
      </c>
      <c r="M682" s="311">
        <f t="shared" si="300"/>
        <v>32.050999999982224</v>
      </c>
      <c r="N682" s="311">
        <f t="shared" si="300"/>
        <v>3.8640000000143626</v>
      </c>
      <c r="O682" s="311">
        <f t="shared" si="300"/>
        <v>71.779000000114394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12.966131619111239</v>
      </c>
      <c r="C689" s="302">
        <v>1.6022685975106283</v>
      </c>
      <c r="D689" s="302">
        <v>5.0844967236612577</v>
      </c>
      <c r="E689" s="302">
        <f>SUM(B689:D689)</f>
        <v>19.652896940283124</v>
      </c>
      <c r="F689" s="303"/>
      <c r="G689" s="302">
        <v>15.834213742370718</v>
      </c>
      <c r="H689" s="302">
        <v>3.1784835625723962</v>
      </c>
      <c r="I689" s="302">
        <v>3.472338423372475</v>
      </c>
      <c r="J689" s="302">
        <f>SUM(G689:I689)</f>
        <v>22.485035728315587</v>
      </c>
      <c r="K689" s="303"/>
      <c r="L689" s="302">
        <v>22.954641427708481</v>
      </c>
      <c r="M689" s="302">
        <v>4.8985596306941126</v>
      </c>
      <c r="N689" s="302">
        <v>4.7889501349759875</v>
      </c>
      <c r="O689" s="302">
        <f>SUM(L689:N689)</f>
        <v>32.642151193378581</v>
      </c>
    </row>
    <row r="690" spans="1:15" s="236" customFormat="1" x14ac:dyDescent="0.2">
      <c r="A690" s="237" t="str">
        <f>name!E$5</f>
        <v>Professional occupations</v>
      </c>
      <c r="B690" s="302">
        <v>4.5121584167442723</v>
      </c>
      <c r="C690" s="302">
        <v>0.88944896284746366</v>
      </c>
      <c r="D690" s="302">
        <v>0.36112241411054014</v>
      </c>
      <c r="E690" s="302">
        <f t="shared" ref="E690:E697" si="301">SUM(B690:D690)</f>
        <v>5.7627297937022766</v>
      </c>
      <c r="F690" s="303"/>
      <c r="G690" s="302">
        <v>6.6066706895883103</v>
      </c>
      <c r="H690" s="302">
        <v>1.744997865557204</v>
      </c>
      <c r="I690" s="302">
        <v>0.24280966372876786</v>
      </c>
      <c r="J690" s="302">
        <f t="shared" ref="J690:J692" si="302">SUM(G690:I690)</f>
        <v>8.594478218874281</v>
      </c>
      <c r="K690" s="303"/>
      <c r="L690" s="302">
        <v>9.0967780641924723</v>
      </c>
      <c r="M690" s="302">
        <v>2.4167481611575021</v>
      </c>
      <c r="N690" s="302">
        <v>0.16693533382624223</v>
      </c>
      <c r="O690" s="302">
        <f t="shared" ref="O690:O697" si="303">SUM(L690:N690)</f>
        <v>11.680461559176216</v>
      </c>
    </row>
    <row r="691" spans="1:15" s="236" customFormat="1" x14ac:dyDescent="0.2">
      <c r="A691" s="237" t="str">
        <f>name!E$6</f>
        <v>Associate professional occupations</v>
      </c>
      <c r="B691" s="302">
        <v>4.3716656482473546</v>
      </c>
      <c r="C691" s="302">
        <v>2.4776651360918169</v>
      </c>
      <c r="D691" s="302">
        <v>0.22407539017570338</v>
      </c>
      <c r="E691" s="302">
        <f t="shared" si="301"/>
        <v>7.0734061745148749</v>
      </c>
      <c r="F691" s="303"/>
      <c r="G691" s="302">
        <v>5.7973851158931504</v>
      </c>
      <c r="H691" s="302">
        <v>3.7480829641615339</v>
      </c>
      <c r="I691" s="302">
        <v>0.13189192644537814</v>
      </c>
      <c r="J691" s="302">
        <f t="shared" si="302"/>
        <v>9.6773600065000629</v>
      </c>
      <c r="K691" s="303"/>
      <c r="L691" s="302">
        <v>7.3469965540730211</v>
      </c>
      <c r="M691" s="302">
        <v>5.2508035929327104</v>
      </c>
      <c r="N691" s="302">
        <v>0.10774088626200809</v>
      </c>
      <c r="O691" s="302">
        <f t="shared" si="303"/>
        <v>12.705541033267739</v>
      </c>
    </row>
    <row r="692" spans="1:15" s="236" customFormat="1" x14ac:dyDescent="0.2">
      <c r="A692" s="237" t="str">
        <f>name!E$7</f>
        <v>Administrative and secretarial occupations</v>
      </c>
      <c r="B692" s="302">
        <v>7.0212249875755646</v>
      </c>
      <c r="C692" s="302">
        <v>3.008474857077617</v>
      </c>
      <c r="D692" s="302">
        <v>6.6928047121758372E-2</v>
      </c>
      <c r="E692" s="302">
        <f t="shared" si="301"/>
        <v>10.09662789177494</v>
      </c>
      <c r="F692" s="303"/>
      <c r="G692" s="302">
        <v>7.5210751805215263</v>
      </c>
      <c r="H692" s="302">
        <v>4.4167389494637348</v>
      </c>
      <c r="I692" s="302">
        <v>4.748322417203147E-2</v>
      </c>
      <c r="J692" s="302">
        <f t="shared" si="302"/>
        <v>11.985297354157293</v>
      </c>
      <c r="K692" s="303"/>
      <c r="L692" s="302">
        <v>9.9722899944545063</v>
      </c>
      <c r="M692" s="302">
        <v>5.7564517154630392</v>
      </c>
      <c r="N692" s="302">
        <v>3.6557319375780203E-2</v>
      </c>
      <c r="O692" s="302">
        <f t="shared" si="303"/>
        <v>15.765299029293326</v>
      </c>
    </row>
    <row r="693" spans="1:15" s="236" customFormat="1" x14ac:dyDescent="0.2">
      <c r="A693" s="237" t="str">
        <f>name!E$8</f>
        <v>Skilled trades occupations</v>
      </c>
      <c r="B693" s="302">
        <v>31.526276561649588</v>
      </c>
      <c r="C693" s="302">
        <v>10.154764701987377</v>
      </c>
      <c r="D693" s="302">
        <v>1.8130085811565713</v>
      </c>
      <c r="E693" s="302">
        <f t="shared" si="301"/>
        <v>43.494049844793537</v>
      </c>
      <c r="F693" s="303"/>
      <c r="G693" s="302">
        <v>24.85056412392538</v>
      </c>
      <c r="H693" s="302">
        <v>10.426540919139347</v>
      </c>
      <c r="I693" s="302">
        <v>1.2711724829887545</v>
      </c>
      <c r="J693" s="302">
        <f>SUM(G693:I693)</f>
        <v>36.548277526053482</v>
      </c>
      <c r="K693" s="303"/>
      <c r="L693" s="302">
        <v>26.364929269229233</v>
      </c>
      <c r="M693" s="302">
        <v>10.992577433653761</v>
      </c>
      <c r="N693" s="302">
        <v>1.4425644614606141</v>
      </c>
      <c r="O693" s="302">
        <f t="shared" si="303"/>
        <v>38.800071164343606</v>
      </c>
    </row>
    <row r="694" spans="1:15" s="236" customFormat="1" x14ac:dyDescent="0.2">
      <c r="A694" s="237" t="str">
        <f>name!E$9</f>
        <v>Caring, leisure and other service occupations</v>
      </c>
      <c r="B694" s="302">
        <v>4.8525535543956089</v>
      </c>
      <c r="C694" s="302">
        <v>5.4605242498478743</v>
      </c>
      <c r="D694" s="302">
        <v>0.33662880405641721</v>
      </c>
      <c r="E694" s="302">
        <f t="shared" si="301"/>
        <v>10.649706608299901</v>
      </c>
      <c r="F694" s="303"/>
      <c r="G694" s="302">
        <v>4.8982519128427562</v>
      </c>
      <c r="H694" s="302">
        <v>6.3096964434589884</v>
      </c>
      <c r="I694" s="302">
        <v>0.31681437162765608</v>
      </c>
      <c r="J694" s="302">
        <f t="shared" ref="J694:J697" si="304">SUM(G694:I694)</f>
        <v>11.524762727929401</v>
      </c>
      <c r="K694" s="303"/>
      <c r="L694" s="302">
        <v>6.2110058245107194</v>
      </c>
      <c r="M694" s="302">
        <v>8.2598153411931214</v>
      </c>
      <c r="N694" s="302">
        <v>0.52960159135419282</v>
      </c>
      <c r="O694" s="302">
        <f t="shared" si="303"/>
        <v>15.000422757058034</v>
      </c>
    </row>
    <row r="695" spans="1:15" s="236" customFormat="1" x14ac:dyDescent="0.2">
      <c r="A695" s="237" t="str">
        <f>name!E$10</f>
        <v>Sales and customer service occupations</v>
      </c>
      <c r="B695" s="302">
        <v>3.6969874291309424</v>
      </c>
      <c r="C695" s="302">
        <v>8.9384983821957178</v>
      </c>
      <c r="D695" s="302">
        <v>1.7693550792880219</v>
      </c>
      <c r="E695" s="302">
        <f t="shared" si="301"/>
        <v>14.404840890614683</v>
      </c>
      <c r="F695" s="303"/>
      <c r="G695" s="302">
        <v>3.8434252928987891</v>
      </c>
      <c r="H695" s="302">
        <v>11.891115373572516</v>
      </c>
      <c r="I695" s="302">
        <v>0.88589102497369354</v>
      </c>
      <c r="J695" s="302">
        <f t="shared" si="304"/>
        <v>16.620431691444999</v>
      </c>
      <c r="K695" s="303"/>
      <c r="L695" s="302">
        <v>5.1425488080644977</v>
      </c>
      <c r="M695" s="302">
        <v>15.105825594565486</v>
      </c>
      <c r="N695" s="302">
        <v>0.7540720006379743</v>
      </c>
      <c r="O695" s="302">
        <f t="shared" si="303"/>
        <v>21.00244640326796</v>
      </c>
    </row>
    <row r="696" spans="1:15" s="236" customFormat="1" x14ac:dyDescent="0.2">
      <c r="A696" s="237" t="str">
        <f>name!E$11</f>
        <v>Process, plant and machine operatives</v>
      </c>
      <c r="B696" s="302">
        <v>2.4606711880704317</v>
      </c>
      <c r="C696" s="302">
        <v>3.0771244025835354</v>
      </c>
      <c r="D696" s="302">
        <v>0.25529101525061948</v>
      </c>
      <c r="E696" s="302">
        <f t="shared" si="301"/>
        <v>5.7930866059045867</v>
      </c>
      <c r="F696" s="303"/>
      <c r="G696" s="302">
        <v>2.0777929656771557</v>
      </c>
      <c r="H696" s="302">
        <v>4.5566284723381463</v>
      </c>
      <c r="I696" s="302">
        <v>0.16307528848745936</v>
      </c>
      <c r="J696" s="302">
        <f t="shared" si="304"/>
        <v>6.7974967265027617</v>
      </c>
      <c r="K696" s="303"/>
      <c r="L696" s="302">
        <v>2.5262435380422508</v>
      </c>
      <c r="M696" s="302">
        <v>8.0737973657233635</v>
      </c>
      <c r="N696" s="302">
        <v>0.23338661805781499</v>
      </c>
      <c r="O696" s="302">
        <f t="shared" si="303"/>
        <v>10.833427521823427</v>
      </c>
    </row>
    <row r="697" spans="1:15" s="236" customFormat="1" x14ac:dyDescent="0.2">
      <c r="A697" s="237" t="str">
        <f>name!E$12</f>
        <v>Elementary occupations</v>
      </c>
      <c r="B697" s="302">
        <v>31.303330595381638</v>
      </c>
      <c r="C697" s="302">
        <v>98.304230713352069</v>
      </c>
      <c r="D697" s="302">
        <v>0.38909394543125569</v>
      </c>
      <c r="E697" s="302">
        <f t="shared" si="301"/>
        <v>129.99665525416495</v>
      </c>
      <c r="F697" s="303"/>
      <c r="G697" s="302">
        <v>30.415620976489375</v>
      </c>
      <c r="H697" s="302">
        <v>107.60671545310153</v>
      </c>
      <c r="I697" s="302">
        <v>0.20452359418950761</v>
      </c>
      <c r="J697" s="302">
        <f t="shared" si="304"/>
        <v>138.2268600237804</v>
      </c>
      <c r="K697" s="303"/>
      <c r="L697" s="302">
        <v>36.722566520198527</v>
      </c>
      <c r="M697" s="302">
        <v>121.82942116461373</v>
      </c>
      <c r="N697" s="302">
        <v>0.24219165408553706</v>
      </c>
      <c r="O697" s="302">
        <f t="shared" si="303"/>
        <v>158.79417933889781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102.71100000030664</v>
      </c>
      <c r="C699" s="311">
        <f t="shared" ref="C699:E699" si="305">SUM(C689:C697)</f>
        <v>133.91300000349412</v>
      </c>
      <c r="D699" s="311">
        <f t="shared" si="305"/>
        <v>10.300000000252147</v>
      </c>
      <c r="E699" s="311">
        <f t="shared" si="305"/>
        <v>246.92400000405289</v>
      </c>
      <c r="F699" s="311"/>
      <c r="G699" s="311">
        <f t="shared" ref="G699:J699" si="306">SUM(G689:G697)</f>
        <v>101.84500000020716</v>
      </c>
      <c r="H699" s="311">
        <f t="shared" si="306"/>
        <v>153.87900000336541</v>
      </c>
      <c r="I699" s="311">
        <f t="shared" si="306"/>
        <v>6.7359999999857232</v>
      </c>
      <c r="J699" s="311">
        <f t="shared" si="306"/>
        <v>262.46000000355826</v>
      </c>
      <c r="K699" s="311"/>
      <c r="L699" s="311">
        <f t="shared" ref="L699:O699" si="307">SUM(L689:L697)</f>
        <v>126.33800000047371</v>
      </c>
      <c r="M699" s="311">
        <f t="shared" si="307"/>
        <v>182.58399999999682</v>
      </c>
      <c r="N699" s="311">
        <f t="shared" si="307"/>
        <v>8.302000000036152</v>
      </c>
      <c r="O699" s="311">
        <f t="shared" si="307"/>
        <v>317.22400000050675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3.7459036470030371</v>
      </c>
      <c r="C706" s="302">
        <v>0.75237167379466907</v>
      </c>
      <c r="D706" s="302">
        <v>1.7246334790053701</v>
      </c>
      <c r="E706" s="302">
        <f>SUM(B706:D706)</f>
        <v>6.2229087998030765</v>
      </c>
      <c r="F706" s="303"/>
      <c r="G706" s="302">
        <v>2.5755139414576456</v>
      </c>
      <c r="H706" s="302">
        <v>0.4936117762479646</v>
      </c>
      <c r="I706" s="302">
        <v>1.3293361414239495</v>
      </c>
      <c r="J706" s="302">
        <f>SUM(G706:I706)</f>
        <v>4.3984618591295597</v>
      </c>
      <c r="K706" s="303"/>
      <c r="L706" s="302">
        <v>2.4175088858863054</v>
      </c>
      <c r="M706" s="302">
        <v>0.56099787632618137</v>
      </c>
      <c r="N706" s="302">
        <v>1.3419518743269956</v>
      </c>
      <c r="O706" s="302">
        <f>SUM(L706:N706)</f>
        <v>4.3204586365394828</v>
      </c>
    </row>
    <row r="707" spans="1:15" s="236" customFormat="1" x14ac:dyDescent="0.2">
      <c r="A707" s="237" t="str">
        <f>name!E$5</f>
        <v>Professional occupations</v>
      </c>
      <c r="B707" s="302">
        <v>6.516967417676848</v>
      </c>
      <c r="C707" s="302">
        <v>0.97002206979532257</v>
      </c>
      <c r="D707" s="302">
        <v>2.1478523286856688</v>
      </c>
      <c r="E707" s="302">
        <f t="shared" ref="E707:E714" si="308">SUM(B707:D707)</f>
        <v>9.6348418161578397</v>
      </c>
      <c r="F707" s="303"/>
      <c r="G707" s="302">
        <v>5.0717968240226652</v>
      </c>
      <c r="H707" s="302">
        <v>0.65654206461095987</v>
      </c>
      <c r="I707" s="302">
        <v>1.3813852309380168</v>
      </c>
      <c r="J707" s="302">
        <f t="shared" ref="J707:J709" si="309">SUM(G707:I707)</f>
        <v>7.1097241195716423</v>
      </c>
      <c r="K707" s="303"/>
      <c r="L707" s="302">
        <v>5.3966305370568008</v>
      </c>
      <c r="M707" s="302">
        <v>0.86469113596254299</v>
      </c>
      <c r="N707" s="302">
        <v>1.0089404349893565</v>
      </c>
      <c r="O707" s="302">
        <f t="shared" ref="O707:O714" si="310">SUM(L707:N707)</f>
        <v>7.2702621080087004</v>
      </c>
    </row>
    <row r="708" spans="1:15" s="236" customFormat="1" x14ac:dyDescent="0.2">
      <c r="A708" s="237" t="str">
        <f>name!E$6</f>
        <v>Associate professional occupations</v>
      </c>
      <c r="B708" s="302">
        <v>4.2254333600584424</v>
      </c>
      <c r="C708" s="302">
        <v>1.3299510590264003</v>
      </c>
      <c r="D708" s="302">
        <v>3.5627620288172519</v>
      </c>
      <c r="E708" s="302">
        <f t="shared" si="308"/>
        <v>9.1181464479020953</v>
      </c>
      <c r="F708" s="303"/>
      <c r="G708" s="302">
        <v>3.1131437816953258</v>
      </c>
      <c r="H708" s="302">
        <v>0.72384773050577289</v>
      </c>
      <c r="I708" s="302">
        <v>3.7250494763017303</v>
      </c>
      <c r="J708" s="302">
        <f t="shared" si="309"/>
        <v>7.5620409885028295</v>
      </c>
      <c r="K708" s="303"/>
      <c r="L708" s="302">
        <v>2.9513196271511521</v>
      </c>
      <c r="M708" s="302">
        <v>0.71116285169009474</v>
      </c>
      <c r="N708" s="302">
        <v>3.6467307138539615</v>
      </c>
      <c r="O708" s="302">
        <f t="shared" si="310"/>
        <v>7.3092131926952089</v>
      </c>
    </row>
    <row r="709" spans="1:15" s="236" customFormat="1" x14ac:dyDescent="0.2">
      <c r="A709" s="237" t="str">
        <f>name!E$7</f>
        <v>Administrative and secretarial occupations</v>
      </c>
      <c r="B709" s="302">
        <v>1.4715659851653742</v>
      </c>
      <c r="C709" s="302">
        <v>1.123346212045117</v>
      </c>
      <c r="D709" s="302">
        <v>0.26724284477035171</v>
      </c>
      <c r="E709" s="302">
        <f t="shared" si="308"/>
        <v>2.8621550419808433</v>
      </c>
      <c r="F709" s="303"/>
      <c r="G709" s="302">
        <v>0.92312528104570624</v>
      </c>
      <c r="H709" s="302">
        <v>0.5226948159692919</v>
      </c>
      <c r="I709" s="302">
        <v>0.25463184140960371</v>
      </c>
      <c r="J709" s="302">
        <f t="shared" si="309"/>
        <v>1.7004519384246017</v>
      </c>
      <c r="K709" s="303"/>
      <c r="L709" s="302">
        <v>0.56844578093788867</v>
      </c>
      <c r="M709" s="302">
        <v>0.35032508702508947</v>
      </c>
      <c r="N709" s="302">
        <v>0.14967855772346084</v>
      </c>
      <c r="O709" s="302">
        <f t="shared" si="310"/>
        <v>1.068449425686439</v>
      </c>
    </row>
    <row r="710" spans="1:15" s="236" customFormat="1" x14ac:dyDescent="0.2">
      <c r="A710" s="237" t="str">
        <f>name!E$8</f>
        <v>Skilled trades occupations</v>
      </c>
      <c r="B710" s="302">
        <v>1.4327718550745823</v>
      </c>
      <c r="C710" s="302">
        <v>0.4450858242844834</v>
      </c>
      <c r="D710" s="302">
        <v>0.6938010648009576</v>
      </c>
      <c r="E710" s="302">
        <f t="shared" si="308"/>
        <v>2.5716587441600232</v>
      </c>
      <c r="F710" s="303"/>
      <c r="G710" s="302">
        <v>0.68821884614279405</v>
      </c>
      <c r="H710" s="302">
        <v>0.14758108164490916</v>
      </c>
      <c r="I710" s="302">
        <v>0.38234678526289628</v>
      </c>
      <c r="J710" s="302">
        <f>SUM(G710:I710)</f>
        <v>1.2181467130505994</v>
      </c>
      <c r="K710" s="303"/>
      <c r="L710" s="302">
        <v>0.37582461013954693</v>
      </c>
      <c r="M710" s="302">
        <v>0.13305327491852131</v>
      </c>
      <c r="N710" s="302">
        <v>0.32979931956225161</v>
      </c>
      <c r="O710" s="302">
        <f t="shared" si="310"/>
        <v>0.8386772046203198</v>
      </c>
    </row>
    <row r="711" spans="1:15" s="236" customFormat="1" x14ac:dyDescent="0.2">
      <c r="A711" s="237" t="str">
        <f>name!E$9</f>
        <v>Caring, leisure and other service occupations</v>
      </c>
      <c r="B711" s="302">
        <v>0.17925861682013858</v>
      </c>
      <c r="C711" s="302">
        <v>0.12187903204076887</v>
      </c>
      <c r="D711" s="302">
        <v>7.5246407142593646E-2</v>
      </c>
      <c r="E711" s="302">
        <f t="shared" si="308"/>
        <v>0.37638405600350111</v>
      </c>
      <c r="F711" s="303"/>
      <c r="G711" s="302">
        <v>0.10867348352864389</v>
      </c>
      <c r="H711" s="302">
        <v>5.4636203149689422E-2</v>
      </c>
      <c r="I711" s="302">
        <v>8.0930509343982923E-2</v>
      </c>
      <c r="J711" s="302">
        <f t="shared" ref="J711:J714" si="311">SUM(G711:I711)</f>
        <v>0.24424019602231622</v>
      </c>
      <c r="K711" s="303"/>
      <c r="L711" s="302">
        <v>0.13491421376092724</v>
      </c>
      <c r="M711" s="302">
        <v>5.2416983099173663E-2</v>
      </c>
      <c r="N711" s="302">
        <v>5.7681843025828385E-2</v>
      </c>
      <c r="O711" s="302">
        <f t="shared" si="310"/>
        <v>0.24501303988592929</v>
      </c>
    </row>
    <row r="712" spans="1:15" s="236" customFormat="1" x14ac:dyDescent="0.2">
      <c r="A712" s="237" t="str">
        <f>name!E$10</f>
        <v>Sales and customer service occupations</v>
      </c>
      <c r="B712" s="302">
        <v>0.80912515862980328</v>
      </c>
      <c r="C712" s="302">
        <v>0.38059127153262912</v>
      </c>
      <c r="D712" s="302">
        <v>0.31743678183129381</v>
      </c>
      <c r="E712" s="302">
        <f t="shared" si="308"/>
        <v>1.5071532119937261</v>
      </c>
      <c r="F712" s="303"/>
      <c r="G712" s="302">
        <v>0.48382640666666099</v>
      </c>
      <c r="H712" s="302">
        <v>0.17608120420154871</v>
      </c>
      <c r="I712" s="302">
        <v>0.19495184062551169</v>
      </c>
      <c r="J712" s="302">
        <f t="shared" si="311"/>
        <v>0.85485945149372133</v>
      </c>
      <c r="K712" s="303"/>
      <c r="L712" s="302">
        <v>0.45049063596984412</v>
      </c>
      <c r="M712" s="302">
        <v>0.18831052637140899</v>
      </c>
      <c r="N712" s="302">
        <v>0.14275708777862067</v>
      </c>
      <c r="O712" s="302">
        <f t="shared" si="310"/>
        <v>0.78155825011987368</v>
      </c>
    </row>
    <row r="713" spans="1:15" s="236" customFormat="1" x14ac:dyDescent="0.2">
      <c r="A713" s="237" t="str">
        <f>name!E$11</f>
        <v>Process, plant and machine operatives</v>
      </c>
      <c r="B713" s="302">
        <v>0.32203232941657461</v>
      </c>
      <c r="C713" s="302">
        <v>0.32854271748693986</v>
      </c>
      <c r="D713" s="302">
        <v>0.15432620171656611</v>
      </c>
      <c r="E713" s="302">
        <f t="shared" si="308"/>
        <v>0.80490124862008061</v>
      </c>
      <c r="F713" s="303"/>
      <c r="G713" s="302">
        <v>0.1555240226476389</v>
      </c>
      <c r="H713" s="302">
        <v>0.1686061313639651</v>
      </c>
      <c r="I713" s="302">
        <v>9.9820612345139545E-2</v>
      </c>
      <c r="J713" s="302">
        <f t="shared" si="311"/>
        <v>0.42395076635674356</v>
      </c>
      <c r="K713" s="303"/>
      <c r="L713" s="302">
        <v>0.10078946322332077</v>
      </c>
      <c r="M713" s="302">
        <v>0.19985102318583206</v>
      </c>
      <c r="N713" s="302">
        <v>7.2641285705298084E-2</v>
      </c>
      <c r="O713" s="302">
        <f t="shared" si="310"/>
        <v>0.37328177211445096</v>
      </c>
    </row>
    <row r="714" spans="1:15" s="236" customFormat="1" x14ac:dyDescent="0.2">
      <c r="A714" s="237" t="str">
        <f>name!E$12</f>
        <v>Elementary occupations</v>
      </c>
      <c r="B714" s="302">
        <v>0.65394162993237959</v>
      </c>
      <c r="C714" s="302">
        <v>0.92621013998755586</v>
      </c>
      <c r="D714" s="302">
        <v>9.2698863330383435E-2</v>
      </c>
      <c r="E714" s="302">
        <f t="shared" si="308"/>
        <v>1.6728506332503188</v>
      </c>
      <c r="F714" s="303"/>
      <c r="G714" s="302">
        <v>0.29717741264956027</v>
      </c>
      <c r="H714" s="302">
        <v>0.34739899230674443</v>
      </c>
      <c r="I714" s="302">
        <v>4.7547562168914384E-2</v>
      </c>
      <c r="J714" s="302">
        <f t="shared" si="311"/>
        <v>0.69212396712521917</v>
      </c>
      <c r="K714" s="303"/>
      <c r="L714" s="302">
        <v>0.17607624570063066</v>
      </c>
      <c r="M714" s="302">
        <v>0.25819124142005762</v>
      </c>
      <c r="N714" s="302">
        <v>2.4818883077532029E-2</v>
      </c>
      <c r="O714" s="302">
        <f t="shared" si="310"/>
        <v>0.45908637019822035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19.35699999977718</v>
      </c>
      <c r="C716" s="311">
        <f t="shared" ref="C716:E716" si="312">SUM(C706:C714)</f>
        <v>6.3779999999938859</v>
      </c>
      <c r="D716" s="311">
        <f t="shared" si="312"/>
        <v>9.0360000001004366</v>
      </c>
      <c r="E716" s="311">
        <f t="shared" si="312"/>
        <v>34.770999999871513</v>
      </c>
      <c r="F716" s="311"/>
      <c r="G716" s="311">
        <f t="shared" ref="G716:J716" si="313">SUM(G706:G714)</f>
        <v>13.416999999856642</v>
      </c>
      <c r="H716" s="311">
        <f t="shared" si="313"/>
        <v>3.2910000000008464</v>
      </c>
      <c r="I716" s="311">
        <f t="shared" si="313"/>
        <v>7.4959999998197464</v>
      </c>
      <c r="J716" s="311">
        <f t="shared" si="313"/>
        <v>24.203999999677237</v>
      </c>
      <c r="K716" s="311"/>
      <c r="L716" s="311">
        <f t="shared" ref="L716:O716" si="314">SUM(L706:L714)</f>
        <v>12.571999999826417</v>
      </c>
      <c r="M716" s="311">
        <f t="shared" si="314"/>
        <v>3.3189999999989026</v>
      </c>
      <c r="N716" s="311">
        <f t="shared" si="314"/>
        <v>6.7750000000433053</v>
      </c>
      <c r="O716" s="311">
        <f t="shared" si="314"/>
        <v>22.665999999868621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2.5712023753092805</v>
      </c>
      <c r="C723" s="302">
        <v>0.27780421966092422</v>
      </c>
      <c r="D723" s="302">
        <v>0.28639570074224774</v>
      </c>
      <c r="E723" s="302">
        <f>SUM(B723:D723)</f>
        <v>3.1354022957124528</v>
      </c>
      <c r="F723" s="303"/>
      <c r="G723" s="302">
        <v>1.7849795329212679</v>
      </c>
      <c r="H723" s="302">
        <v>0.64854360566798464</v>
      </c>
      <c r="I723" s="302">
        <v>0.19367752332497803</v>
      </c>
      <c r="J723" s="302">
        <f>SUM(G723:I723)</f>
        <v>2.6272006619142307</v>
      </c>
      <c r="K723" s="303"/>
      <c r="L723" s="302">
        <v>2.1725380796892306</v>
      </c>
      <c r="M723" s="302">
        <v>0.89110091794369983</v>
      </c>
      <c r="N723" s="302">
        <v>0.2077107394202522</v>
      </c>
      <c r="O723" s="302">
        <f>SUM(L723:N723)</f>
        <v>3.2713497370531828</v>
      </c>
    </row>
    <row r="724" spans="1:15" s="236" customFormat="1" x14ac:dyDescent="0.2">
      <c r="A724" s="237" t="str">
        <f>name!E$5</f>
        <v>Professional occupations</v>
      </c>
      <c r="B724" s="302">
        <v>1.7100989629262131</v>
      </c>
      <c r="C724" s="302">
        <v>0.19600623107505946</v>
      </c>
      <c r="D724" s="302">
        <v>0.75768486553606385</v>
      </c>
      <c r="E724" s="302">
        <f t="shared" ref="E724:E731" si="315">SUM(B724:D724)</f>
        <v>2.6637900595373365</v>
      </c>
      <c r="F724" s="303"/>
      <c r="G724" s="302">
        <v>1.3776352415925308</v>
      </c>
      <c r="H724" s="302">
        <v>0.47031809038394795</v>
      </c>
      <c r="I724" s="302">
        <v>0.54636425772010611</v>
      </c>
      <c r="J724" s="302">
        <f t="shared" ref="J724:J726" si="316">SUM(G724:I724)</f>
        <v>2.3943175896965849</v>
      </c>
      <c r="K724" s="303"/>
      <c r="L724" s="302">
        <v>1.3248510869651287</v>
      </c>
      <c r="M724" s="302">
        <v>0.61376801878212484</v>
      </c>
      <c r="N724" s="302">
        <v>0.44753678420180748</v>
      </c>
      <c r="O724" s="302">
        <f t="shared" ref="O724:O731" si="317">SUM(L724:N724)</f>
        <v>2.3861558899490611</v>
      </c>
    </row>
    <row r="725" spans="1:15" s="236" customFormat="1" x14ac:dyDescent="0.2">
      <c r="A725" s="237" t="str">
        <f>name!E$6</f>
        <v>Associate professional occupations</v>
      </c>
      <c r="B725" s="302">
        <v>1.8033064109134798</v>
      </c>
      <c r="C725" s="302">
        <v>0.31850437448347496</v>
      </c>
      <c r="D725" s="302">
        <v>2.2239287160002097</v>
      </c>
      <c r="E725" s="302">
        <f t="shared" si="315"/>
        <v>4.3457395013971638</v>
      </c>
      <c r="F725" s="303"/>
      <c r="G725" s="302">
        <v>1.2926812717659379</v>
      </c>
      <c r="H725" s="302">
        <v>0.58397461176554699</v>
      </c>
      <c r="I725" s="302">
        <v>1.8240568577817611</v>
      </c>
      <c r="J725" s="302">
        <f t="shared" si="316"/>
        <v>3.7007127413132457</v>
      </c>
      <c r="K725" s="303"/>
      <c r="L725" s="302">
        <v>1.0454177531124951</v>
      </c>
      <c r="M725" s="302">
        <v>0.51643316157483521</v>
      </c>
      <c r="N725" s="302">
        <v>1.6947053183601777</v>
      </c>
      <c r="O725" s="302">
        <f t="shared" si="317"/>
        <v>3.2565562330475082</v>
      </c>
    </row>
    <row r="726" spans="1:15" s="236" customFormat="1" x14ac:dyDescent="0.2">
      <c r="A726" s="237" t="str">
        <f>name!E$7</f>
        <v>Administrative and secretarial occupations</v>
      </c>
      <c r="B726" s="302">
        <v>1.1859087954355918</v>
      </c>
      <c r="C726" s="302">
        <v>0.450481298512801</v>
      </c>
      <c r="D726" s="302">
        <v>9.8132561430231413E-2</v>
      </c>
      <c r="E726" s="302">
        <f t="shared" si="315"/>
        <v>1.7345226553786244</v>
      </c>
      <c r="F726" s="303"/>
      <c r="G726" s="302">
        <v>0.73056796923216094</v>
      </c>
      <c r="H726" s="302">
        <v>0.73337942692249214</v>
      </c>
      <c r="I726" s="302">
        <v>7.7697870930063376E-2</v>
      </c>
      <c r="J726" s="302">
        <f t="shared" si="316"/>
        <v>1.5416452670847165</v>
      </c>
      <c r="K726" s="303"/>
      <c r="L726" s="302">
        <v>0.35861402697909434</v>
      </c>
      <c r="M726" s="302">
        <v>0.4795390540835448</v>
      </c>
      <c r="N726" s="302">
        <v>8.3575539693477571E-2</v>
      </c>
      <c r="O726" s="302">
        <f t="shared" si="317"/>
        <v>0.92172862075611672</v>
      </c>
    </row>
    <row r="727" spans="1:15" s="236" customFormat="1" x14ac:dyDescent="0.2">
      <c r="A727" s="237" t="str">
        <f>name!E$8</f>
        <v>Skilled trades occupations</v>
      </c>
      <c r="B727" s="302">
        <v>0.85821886819390469</v>
      </c>
      <c r="C727" s="302">
        <v>0.13678390375641766</v>
      </c>
      <c r="D727" s="302">
        <v>0.32457258205526424</v>
      </c>
      <c r="E727" s="302">
        <f t="shared" si="315"/>
        <v>1.3195753540055866</v>
      </c>
      <c r="F727" s="303"/>
      <c r="G727" s="302">
        <v>0.5061088459857036</v>
      </c>
      <c r="H727" s="302">
        <v>0.20379877663490525</v>
      </c>
      <c r="I727" s="302">
        <v>0.24038033894743005</v>
      </c>
      <c r="J727" s="302">
        <f>SUM(G727:I727)</f>
        <v>0.95028796156803896</v>
      </c>
      <c r="K727" s="303"/>
      <c r="L727" s="302">
        <v>0.5279131892927561</v>
      </c>
      <c r="M727" s="302">
        <v>0.36125789333152875</v>
      </c>
      <c r="N727" s="302">
        <v>0.25604700221597049</v>
      </c>
      <c r="O727" s="302">
        <f t="shared" si="317"/>
        <v>1.1452180848402553</v>
      </c>
    </row>
    <row r="728" spans="1:15" s="236" customFormat="1" x14ac:dyDescent="0.2">
      <c r="A728" s="237" t="str">
        <f>name!E$9</f>
        <v>Caring, leisure and other service occupations</v>
      </c>
      <c r="B728" s="302">
        <v>0.79250804684973808</v>
      </c>
      <c r="C728" s="302">
        <v>0.34122892352006601</v>
      </c>
      <c r="D728" s="302">
        <v>8.7784924783603016E-2</v>
      </c>
      <c r="E728" s="302">
        <f t="shared" si="315"/>
        <v>1.2215218951534073</v>
      </c>
      <c r="F728" s="303"/>
      <c r="G728" s="302">
        <v>0.4473600089463714</v>
      </c>
      <c r="H728" s="302">
        <v>0.5087547373001996</v>
      </c>
      <c r="I728" s="302">
        <v>9.540032601322701E-2</v>
      </c>
      <c r="J728" s="302">
        <f t="shared" ref="J728:J731" si="318">SUM(G728:I728)</f>
        <v>1.0515150722597979</v>
      </c>
      <c r="K728" s="303"/>
      <c r="L728" s="302">
        <v>0.40577664414059456</v>
      </c>
      <c r="M728" s="302">
        <v>0.47255004984944887</v>
      </c>
      <c r="N728" s="302">
        <v>0.11063946744907457</v>
      </c>
      <c r="O728" s="302">
        <f t="shared" si="317"/>
        <v>0.98896616143911797</v>
      </c>
    </row>
    <row r="729" spans="1:15" s="236" customFormat="1" x14ac:dyDescent="0.2">
      <c r="A729" s="237" t="str">
        <f>name!E$10</f>
        <v>Sales and customer service occupations</v>
      </c>
      <c r="B729" s="302">
        <v>0.74990485429465215</v>
      </c>
      <c r="C729" s="302">
        <v>0.21650713879900157</v>
      </c>
      <c r="D729" s="302">
        <v>6.4865381615574993E-2</v>
      </c>
      <c r="E729" s="302">
        <f t="shared" si="315"/>
        <v>1.0312773747092288</v>
      </c>
      <c r="F729" s="303"/>
      <c r="G729" s="302">
        <v>0.45462737019962257</v>
      </c>
      <c r="H729" s="302">
        <v>0.35345055313806895</v>
      </c>
      <c r="I729" s="302">
        <v>3.5368667443178022E-2</v>
      </c>
      <c r="J729" s="302">
        <f t="shared" si="318"/>
        <v>0.84344659078086959</v>
      </c>
      <c r="K729" s="303"/>
      <c r="L729" s="302">
        <v>0.45502826622648146</v>
      </c>
      <c r="M729" s="302">
        <v>0.37862826883357037</v>
      </c>
      <c r="N729" s="302">
        <v>3.5429951017500606E-2</v>
      </c>
      <c r="O729" s="302">
        <f t="shared" si="317"/>
        <v>0.86908648607755234</v>
      </c>
    </row>
    <row r="730" spans="1:15" s="236" customFormat="1" x14ac:dyDescent="0.2">
      <c r="A730" s="237" t="str">
        <f>name!E$11</f>
        <v>Process, plant and machine operatives</v>
      </c>
      <c r="B730" s="302">
        <v>0.15664622175917767</v>
      </c>
      <c r="C730" s="302">
        <v>4.8412967560134142E-2</v>
      </c>
      <c r="D730" s="302">
        <v>2.3669100061793371E-2</v>
      </c>
      <c r="E730" s="302">
        <f t="shared" si="315"/>
        <v>0.22872828938110518</v>
      </c>
      <c r="F730" s="303"/>
      <c r="G730" s="302">
        <v>7.4532599656360346E-2</v>
      </c>
      <c r="H730" s="302">
        <v>8.1351422543350135E-2</v>
      </c>
      <c r="I730" s="302">
        <v>2.0853563027554992E-2</v>
      </c>
      <c r="J730" s="302">
        <f t="shared" si="318"/>
        <v>0.17673758522726546</v>
      </c>
      <c r="K730" s="303"/>
      <c r="L730" s="302">
        <v>5.0766659860387621E-2</v>
      </c>
      <c r="M730" s="302">
        <v>0.11158047487457347</v>
      </c>
      <c r="N730" s="302">
        <v>2.5846093080745289E-2</v>
      </c>
      <c r="O730" s="302">
        <f t="shared" si="317"/>
        <v>0.18819322781570638</v>
      </c>
    </row>
    <row r="731" spans="1:15" s="236" customFormat="1" x14ac:dyDescent="0.2">
      <c r="A731" s="237" t="str">
        <f>name!E$12</f>
        <v>Elementary occupations</v>
      </c>
      <c r="B731" s="302">
        <v>1.0422054642732255</v>
      </c>
      <c r="C731" s="302">
        <v>1.0362709426667185</v>
      </c>
      <c r="D731" s="302">
        <v>0.16396616784835871</v>
      </c>
      <c r="E731" s="302">
        <f t="shared" si="315"/>
        <v>2.2424425747883028</v>
      </c>
      <c r="F731" s="303"/>
      <c r="G731" s="302">
        <v>0.53650715966902573</v>
      </c>
      <c r="H731" s="302">
        <v>1.3804287757030098</v>
      </c>
      <c r="I731" s="302">
        <v>0.10320059478447567</v>
      </c>
      <c r="J731" s="302">
        <f t="shared" si="318"/>
        <v>2.0201365301565111</v>
      </c>
      <c r="K731" s="303"/>
      <c r="L731" s="302">
        <v>0.44609429372942871</v>
      </c>
      <c r="M731" s="302">
        <v>1.1131421607557184</v>
      </c>
      <c r="N731" s="302">
        <v>0.13750910461798319</v>
      </c>
      <c r="O731" s="302">
        <f t="shared" si="317"/>
        <v>1.6967455591031304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10.869999999955263</v>
      </c>
      <c r="C733" s="311">
        <f t="shared" ref="C733:E733" si="319">SUM(C723:C731)</f>
        <v>3.0220000000345975</v>
      </c>
      <c r="D733" s="311">
        <f t="shared" si="319"/>
        <v>4.0310000000733472</v>
      </c>
      <c r="E733" s="311">
        <f t="shared" si="319"/>
        <v>17.923000000063205</v>
      </c>
      <c r="F733" s="311"/>
      <c r="G733" s="311">
        <f t="shared" ref="G733:J733" si="320">SUM(G723:G731)</f>
        <v>7.2049999999689813</v>
      </c>
      <c r="H733" s="311">
        <f t="shared" si="320"/>
        <v>4.9640000000595057</v>
      </c>
      <c r="I733" s="311">
        <f t="shared" si="320"/>
        <v>3.1369999999727747</v>
      </c>
      <c r="J733" s="311">
        <f t="shared" si="320"/>
        <v>15.30600000000126</v>
      </c>
      <c r="K733" s="311"/>
      <c r="L733" s="311">
        <f t="shared" ref="L733:O733" si="321">SUM(L723:L731)</f>
        <v>6.7869999999955981</v>
      </c>
      <c r="M733" s="311">
        <f t="shared" si="321"/>
        <v>4.938000000029044</v>
      </c>
      <c r="N733" s="311">
        <f t="shared" si="321"/>
        <v>2.9990000000569892</v>
      </c>
      <c r="O733" s="311">
        <f t="shared" si="321"/>
        <v>14.724000000081631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0.21928158164157621</v>
      </c>
      <c r="C740" s="302">
        <v>4.1831173208572011E-3</v>
      </c>
      <c r="D740" s="302">
        <v>3.7694097341218563E-2</v>
      </c>
      <c r="E740" s="302">
        <f>SUM(B740:D740)</f>
        <v>0.26115879630365196</v>
      </c>
      <c r="F740" s="303"/>
      <c r="G740" s="302">
        <v>0.19527735069203886</v>
      </c>
      <c r="H740" s="302">
        <v>2.5163007917072776E-2</v>
      </c>
      <c r="I740" s="302">
        <v>3.2614576737221034E-2</v>
      </c>
      <c r="J740" s="302">
        <f>SUM(G740:I740)</f>
        <v>0.25305493534633267</v>
      </c>
      <c r="K740" s="303"/>
      <c r="L740" s="302">
        <v>0.18742360516984044</v>
      </c>
      <c r="M740" s="302">
        <v>3.4860021187558259E-2</v>
      </c>
      <c r="N740" s="302">
        <v>3.2571462912841131E-2</v>
      </c>
      <c r="O740" s="302">
        <f>SUM(L740:N740)</f>
        <v>0.25485508927023981</v>
      </c>
    </row>
    <row r="741" spans="1:15" s="236" customFormat="1" x14ac:dyDescent="0.2">
      <c r="A741" s="237" t="str">
        <f>name!E$5</f>
        <v>Professional occupations</v>
      </c>
      <c r="B741" s="302">
        <v>0.26584713301671037</v>
      </c>
      <c r="C741" s="302">
        <v>4.0311735364575701E-3</v>
      </c>
      <c r="D741" s="302">
        <v>0.11565367040072085</v>
      </c>
      <c r="E741" s="302">
        <f t="shared" ref="E741:E748" si="322">SUM(B741:D741)</f>
        <v>0.38553197695388874</v>
      </c>
      <c r="F741" s="303"/>
      <c r="G741" s="302">
        <v>0.26972303086188903</v>
      </c>
      <c r="H741" s="302">
        <v>2.7187735114072204E-2</v>
      </c>
      <c r="I741" s="302">
        <v>0.12985795771206979</v>
      </c>
      <c r="J741" s="302">
        <f t="shared" ref="J741:J743" si="323">SUM(G741:I741)</f>
        <v>0.42676872368803098</v>
      </c>
      <c r="K741" s="303"/>
      <c r="L741" s="302">
        <v>0.27909455102763825</v>
      </c>
      <c r="M741" s="302">
        <v>3.8928568769958115E-2</v>
      </c>
      <c r="N741" s="302">
        <v>0.10285464255427819</v>
      </c>
      <c r="O741" s="302">
        <f t="shared" ref="O741:O748" si="324">SUM(L741:N741)</f>
        <v>0.42087776235187452</v>
      </c>
    </row>
    <row r="742" spans="1:15" s="236" customFormat="1" x14ac:dyDescent="0.2">
      <c r="A742" s="237" t="str">
        <f>name!E$6</f>
        <v>Associate professional occupations</v>
      </c>
      <c r="B742" s="302">
        <v>0.19213769292012142</v>
      </c>
      <c r="C742" s="302">
        <v>7.6469264470696782E-3</v>
      </c>
      <c r="D742" s="302">
        <v>0.30775485871838937</v>
      </c>
      <c r="E742" s="302">
        <f t="shared" si="322"/>
        <v>0.50753947808558042</v>
      </c>
      <c r="F742" s="303"/>
      <c r="G742" s="302">
        <v>0.17120309930472072</v>
      </c>
      <c r="H742" s="302">
        <v>3.7529183649743045E-2</v>
      </c>
      <c r="I742" s="302">
        <v>0.43347201916222566</v>
      </c>
      <c r="J742" s="302">
        <f t="shared" si="323"/>
        <v>0.64220430211668944</v>
      </c>
      <c r="K742" s="303"/>
      <c r="L742" s="302">
        <v>0.13741794845011457</v>
      </c>
      <c r="M742" s="302">
        <v>3.2976303003783757E-2</v>
      </c>
      <c r="N742" s="302">
        <v>0.39184257557932678</v>
      </c>
      <c r="O742" s="302">
        <f t="shared" si="324"/>
        <v>0.56223682703322508</v>
      </c>
    </row>
    <row r="743" spans="1:15" s="236" customFormat="1" x14ac:dyDescent="0.2">
      <c r="A743" s="237" t="str">
        <f>name!E$7</f>
        <v>Administrative and secretarial occupations</v>
      </c>
      <c r="B743" s="302">
        <v>4.7097683953718453E-2</v>
      </c>
      <c r="C743" s="302">
        <v>6.6994487478096105E-3</v>
      </c>
      <c r="D743" s="302">
        <v>7.5937856912866204E-3</v>
      </c>
      <c r="E743" s="302">
        <f t="shared" si="322"/>
        <v>6.1390918392814686E-2</v>
      </c>
      <c r="F743" s="303"/>
      <c r="G743" s="302">
        <v>4.2020536106937657E-2</v>
      </c>
      <c r="H743" s="302">
        <v>2.9163789466348396E-2</v>
      </c>
      <c r="I743" s="302">
        <v>1.3345199641290072E-2</v>
      </c>
      <c r="J743" s="302">
        <f t="shared" si="323"/>
        <v>8.4529525214576129E-2</v>
      </c>
      <c r="K743" s="303"/>
      <c r="L743" s="302">
        <v>3.3247400191992758E-2</v>
      </c>
      <c r="M743" s="302">
        <v>1.6203806551826398E-2</v>
      </c>
      <c r="N743" s="302">
        <v>9.559005197950764E-3</v>
      </c>
      <c r="O743" s="302">
        <f t="shared" si="324"/>
        <v>5.9010211941769919E-2</v>
      </c>
    </row>
    <row r="744" spans="1:15" s="236" customFormat="1" x14ac:dyDescent="0.2">
      <c r="A744" s="237" t="str">
        <f>name!E$8</f>
        <v>Skilled trades occupations</v>
      </c>
      <c r="B744" s="302">
        <v>0.1721391290446693</v>
      </c>
      <c r="C744" s="302">
        <v>3.646656245998298E-3</v>
      </c>
      <c r="D744" s="302">
        <v>4.3507921841498161E-2</v>
      </c>
      <c r="E744" s="302">
        <f t="shared" si="322"/>
        <v>0.21929370713216575</v>
      </c>
      <c r="F744" s="303"/>
      <c r="G744" s="302">
        <v>0.11517220331623909</v>
      </c>
      <c r="H744" s="302">
        <v>1.3352919244388315E-2</v>
      </c>
      <c r="I744" s="302">
        <v>5.4370730894029537E-2</v>
      </c>
      <c r="J744" s="302">
        <f>SUM(G744:I744)</f>
        <v>0.18289585345465692</v>
      </c>
      <c r="K744" s="303"/>
      <c r="L744" s="302">
        <v>9.1795707574290925E-2</v>
      </c>
      <c r="M744" s="302">
        <v>2.0068563650149022E-2</v>
      </c>
      <c r="N744" s="302">
        <v>5.4574226076505736E-2</v>
      </c>
      <c r="O744" s="302">
        <f t="shared" si="324"/>
        <v>0.16643849730094568</v>
      </c>
    </row>
    <row r="745" spans="1:15" s="236" customFormat="1" x14ac:dyDescent="0.2">
      <c r="A745" s="237" t="str">
        <f>name!E$9</f>
        <v>Caring, leisure and other service occupations</v>
      </c>
      <c r="B745" s="302">
        <v>4.5578900733016958E-2</v>
      </c>
      <c r="C745" s="302">
        <v>6.7247165777221778E-3</v>
      </c>
      <c r="D745" s="302">
        <v>6.7740771153765346E-3</v>
      </c>
      <c r="E745" s="302">
        <f t="shared" si="322"/>
        <v>5.9077694426115671E-2</v>
      </c>
      <c r="F745" s="303"/>
      <c r="G745" s="302">
        <v>3.5069117905341472E-2</v>
      </c>
      <c r="H745" s="302">
        <v>2.6334737707821621E-2</v>
      </c>
      <c r="I745" s="302">
        <v>1.4720140642378454E-2</v>
      </c>
      <c r="J745" s="302">
        <f t="shared" ref="J745:J748" si="325">SUM(G745:I745)</f>
        <v>7.6123996255541546E-2</v>
      </c>
      <c r="K745" s="303"/>
      <c r="L745" s="302">
        <v>3.8065862253989259E-2</v>
      </c>
      <c r="M745" s="302">
        <v>2.6437960139643415E-2</v>
      </c>
      <c r="N745" s="302">
        <v>1.3738336136771192E-2</v>
      </c>
      <c r="O745" s="302">
        <f t="shared" si="324"/>
        <v>7.8242158530403866E-2</v>
      </c>
    </row>
    <row r="746" spans="1:15" s="236" customFormat="1" x14ac:dyDescent="0.2">
      <c r="A746" s="237" t="str">
        <f>name!E$10</f>
        <v>Sales and customer service occupations</v>
      </c>
      <c r="B746" s="302">
        <v>5.4897918833752564E-2</v>
      </c>
      <c r="C746" s="302">
        <v>5.1286280662699631E-3</v>
      </c>
      <c r="D746" s="302">
        <v>8.5223199087715463E-3</v>
      </c>
      <c r="E746" s="302">
        <f t="shared" si="322"/>
        <v>6.8548866808794073E-2</v>
      </c>
      <c r="F746" s="303"/>
      <c r="G746" s="302">
        <v>4.4960135863102851E-2</v>
      </c>
      <c r="H746" s="302">
        <v>2.0953508876017757E-2</v>
      </c>
      <c r="I746" s="302">
        <v>5.598566165840071E-3</v>
      </c>
      <c r="J746" s="302">
        <f t="shared" si="325"/>
        <v>7.1512210904960682E-2</v>
      </c>
      <c r="K746" s="303"/>
      <c r="L746" s="302">
        <v>5.2229982531882435E-2</v>
      </c>
      <c r="M746" s="302">
        <v>2.0208067617343235E-2</v>
      </c>
      <c r="N746" s="302">
        <v>4.7300272208553795E-3</v>
      </c>
      <c r="O746" s="302">
        <f t="shared" si="324"/>
        <v>7.7168077370081037E-2</v>
      </c>
    </row>
    <row r="747" spans="1:15" s="236" customFormat="1" x14ac:dyDescent="0.2">
      <c r="A747" s="237" t="str">
        <f>name!E$11</f>
        <v>Process, plant and machine operatives</v>
      </c>
      <c r="B747" s="302">
        <v>1.0747214270906564E-2</v>
      </c>
      <c r="C747" s="302">
        <v>7.5524442814383762E-4</v>
      </c>
      <c r="D747" s="302">
        <v>3.1393472547826171E-3</v>
      </c>
      <c r="E747" s="302">
        <f t="shared" si="322"/>
        <v>1.4641805953833019E-2</v>
      </c>
      <c r="F747" s="303"/>
      <c r="G747" s="302">
        <v>6.642977657414487E-3</v>
      </c>
      <c r="H747" s="302">
        <v>3.3833977460479107E-3</v>
      </c>
      <c r="I747" s="302">
        <v>4.4987714907099088E-3</v>
      </c>
      <c r="J747" s="302">
        <f t="shared" si="325"/>
        <v>1.4525146894172307E-2</v>
      </c>
      <c r="K747" s="303"/>
      <c r="L747" s="302">
        <v>5.0586549871784623E-3</v>
      </c>
      <c r="M747" s="302">
        <v>4.5277225801265029E-3</v>
      </c>
      <c r="N747" s="302">
        <v>4.7391644442251633E-3</v>
      </c>
      <c r="O747" s="302">
        <f t="shared" si="324"/>
        <v>1.4325542011530128E-2</v>
      </c>
    </row>
    <row r="748" spans="1:15" s="236" customFormat="1" x14ac:dyDescent="0.2">
      <c r="A748" s="237" t="str">
        <f>name!E$12</f>
        <v>Elementary occupations</v>
      </c>
      <c r="B748" s="302">
        <v>2.4272745577615669E-2</v>
      </c>
      <c r="C748" s="302">
        <v>1.3184088630094631E-2</v>
      </c>
      <c r="D748" s="302">
        <v>8.3599217386880493E-3</v>
      </c>
      <c r="E748" s="302">
        <f t="shared" si="322"/>
        <v>4.5816755946398349E-2</v>
      </c>
      <c r="F748" s="303"/>
      <c r="G748" s="302">
        <v>1.4931548286776465E-2</v>
      </c>
      <c r="H748" s="302">
        <v>4.7931720280069458E-2</v>
      </c>
      <c r="I748" s="302">
        <v>7.5220375431062844E-3</v>
      </c>
      <c r="J748" s="302">
        <f t="shared" si="325"/>
        <v>7.0385306109952195E-2</v>
      </c>
      <c r="K748" s="303"/>
      <c r="L748" s="302">
        <v>8.6662878025273293E-3</v>
      </c>
      <c r="M748" s="302">
        <v>4.0788986501408102E-2</v>
      </c>
      <c r="N748" s="302">
        <v>7.3905598887081579E-3</v>
      </c>
      <c r="O748" s="302">
        <f t="shared" si="324"/>
        <v>5.6845834192643593E-2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1.0319999999920877</v>
      </c>
      <c r="C750" s="311">
        <f t="shared" ref="C750:E750" si="326">SUM(C740:C748)</f>
        <v>5.2000000000422965E-2</v>
      </c>
      <c r="D750" s="311">
        <f t="shared" si="326"/>
        <v>0.53900000001073234</v>
      </c>
      <c r="E750" s="311">
        <f t="shared" si="326"/>
        <v>1.6230000000032427</v>
      </c>
      <c r="F750" s="311"/>
      <c r="G750" s="311">
        <f t="shared" ref="G750:J750" si="327">SUM(G740:G748)</f>
        <v>0.89499999999446067</v>
      </c>
      <c r="H750" s="311">
        <f t="shared" si="327"/>
        <v>0.2310000000015815</v>
      </c>
      <c r="I750" s="311">
        <f t="shared" si="327"/>
        <v>0.69599999998887085</v>
      </c>
      <c r="J750" s="311">
        <f t="shared" si="327"/>
        <v>1.8219999999849128</v>
      </c>
      <c r="K750" s="311"/>
      <c r="L750" s="311">
        <f t="shared" ref="L750:O750" si="328">SUM(L740:L748)</f>
        <v>0.83299999998945451</v>
      </c>
      <c r="M750" s="311">
        <f t="shared" si="328"/>
        <v>0.23500000000179683</v>
      </c>
      <c r="N750" s="311">
        <f t="shared" si="328"/>
        <v>0.62200000001146249</v>
      </c>
      <c r="O750" s="311">
        <f t="shared" si="328"/>
        <v>1.6900000000027138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8.8357596856976741</v>
      </c>
      <c r="C757" s="302">
        <v>0.27996968477011491</v>
      </c>
      <c r="D757" s="302">
        <v>1.1951360524974468</v>
      </c>
      <c r="E757" s="302">
        <f>SUM(B757:D757)</f>
        <v>10.310865422965236</v>
      </c>
      <c r="F757" s="303"/>
      <c r="G757" s="302">
        <v>7.4027888797894779</v>
      </c>
      <c r="H757" s="302">
        <v>0.16240467045277901</v>
      </c>
      <c r="I757" s="302">
        <v>0.78743303531712305</v>
      </c>
      <c r="J757" s="302">
        <f>SUM(G757:I757)</f>
        <v>8.3526265855593795</v>
      </c>
      <c r="K757" s="303"/>
      <c r="L757" s="302">
        <v>8.4671131044079253</v>
      </c>
      <c r="M757" s="302">
        <v>0.1762707878283008</v>
      </c>
      <c r="N757" s="302">
        <v>1.0357652645321096</v>
      </c>
      <c r="O757" s="302">
        <f>SUM(L757:N757)</f>
        <v>9.6791491567683359</v>
      </c>
    </row>
    <row r="758" spans="1:15" s="236" customFormat="1" x14ac:dyDescent="0.2">
      <c r="A758" s="237" t="str">
        <f>name!E$5</f>
        <v>Professional occupations</v>
      </c>
      <c r="B758" s="302">
        <v>13.462584806789785</v>
      </c>
      <c r="C758" s="302">
        <v>0.16168869059833715</v>
      </c>
      <c r="D758" s="302">
        <v>2.087241123259111</v>
      </c>
      <c r="E758" s="302">
        <f t="shared" ref="E758:E765" si="329">SUM(B758:D758)</f>
        <v>15.711514620647232</v>
      </c>
      <c r="F758" s="303"/>
      <c r="G758" s="302">
        <v>12.430300384585834</v>
      </c>
      <c r="H758" s="302">
        <v>8.5902316577542673E-2</v>
      </c>
      <c r="I758" s="302">
        <v>1.2060709697497352</v>
      </c>
      <c r="J758" s="302">
        <f t="shared" ref="J758:J760" si="330">SUM(G758:I758)</f>
        <v>13.722273670913111</v>
      </c>
      <c r="K758" s="303"/>
      <c r="L758" s="302">
        <v>16.037065985508637</v>
      </c>
      <c r="M758" s="302">
        <v>0.10371128101472353</v>
      </c>
      <c r="N758" s="302">
        <v>1.0433941966623099</v>
      </c>
      <c r="O758" s="302">
        <f t="shared" ref="O758:O765" si="331">SUM(L758:N758)</f>
        <v>17.18417146318567</v>
      </c>
    </row>
    <row r="759" spans="1:15" s="236" customFormat="1" x14ac:dyDescent="0.2">
      <c r="A759" s="237" t="str">
        <f>name!E$6</f>
        <v>Associate professional occupations</v>
      </c>
      <c r="B759" s="302">
        <v>6.2341572687644744</v>
      </c>
      <c r="C759" s="302">
        <v>0.28176241489990583</v>
      </c>
      <c r="D759" s="302">
        <v>0.78661055323386864</v>
      </c>
      <c r="E759" s="302">
        <f t="shared" si="329"/>
        <v>7.3025302368982494</v>
      </c>
      <c r="F759" s="303"/>
      <c r="G759" s="302">
        <v>5.4175137119107584</v>
      </c>
      <c r="H759" s="302">
        <v>0.13336840981871062</v>
      </c>
      <c r="I759" s="302">
        <v>0.41506578384168596</v>
      </c>
      <c r="J759" s="302">
        <f t="shared" si="330"/>
        <v>5.9659479055711548</v>
      </c>
      <c r="K759" s="303"/>
      <c r="L759" s="302">
        <v>5.9956323072062006</v>
      </c>
      <c r="M759" s="302">
        <v>0.12989944104318199</v>
      </c>
      <c r="N759" s="302">
        <v>0.49728751784245334</v>
      </c>
      <c r="O759" s="302">
        <f t="shared" si="331"/>
        <v>6.6228192660918364</v>
      </c>
    </row>
    <row r="760" spans="1:15" s="236" customFormat="1" x14ac:dyDescent="0.2">
      <c r="A760" s="237" t="str">
        <f>name!E$7</f>
        <v>Administrative and secretarial occupations</v>
      </c>
      <c r="B760" s="302">
        <v>2.5933121493070921</v>
      </c>
      <c r="C760" s="302">
        <v>0.42484568239871817</v>
      </c>
      <c r="D760" s="302">
        <v>0.30067172932587327</v>
      </c>
      <c r="E760" s="302">
        <f t="shared" si="329"/>
        <v>3.3188295610316838</v>
      </c>
      <c r="F760" s="303"/>
      <c r="G760" s="302">
        <v>2.1112869756881034</v>
      </c>
      <c r="H760" s="302">
        <v>0.18693674647842839</v>
      </c>
      <c r="I760" s="302">
        <v>8.6424277982688535E-2</v>
      </c>
      <c r="J760" s="302">
        <f t="shared" si="330"/>
        <v>2.3846480001492205</v>
      </c>
      <c r="K760" s="303"/>
      <c r="L760" s="302">
        <v>2.2767554908511594</v>
      </c>
      <c r="M760" s="302">
        <v>0.17022286575474632</v>
      </c>
      <c r="N760" s="302">
        <v>0.10962716161706164</v>
      </c>
      <c r="O760" s="302">
        <f t="shared" si="331"/>
        <v>2.5566055182229674</v>
      </c>
    </row>
    <row r="761" spans="1:15" s="236" customFormat="1" x14ac:dyDescent="0.2">
      <c r="A761" s="237" t="str">
        <f>name!E$8</f>
        <v>Skilled trades occupations</v>
      </c>
      <c r="B761" s="302">
        <v>6.4919155944486153</v>
      </c>
      <c r="C761" s="302">
        <v>0.13559043375043422</v>
      </c>
      <c r="D761" s="302">
        <v>0.87454596342597402</v>
      </c>
      <c r="E761" s="302">
        <f t="shared" si="329"/>
        <v>7.5020519916250237</v>
      </c>
      <c r="F761" s="303"/>
      <c r="G761" s="302">
        <v>4.0044073463012984</v>
      </c>
      <c r="H761" s="302">
        <v>3.8523118753342286E-2</v>
      </c>
      <c r="I761" s="302">
        <v>0.42479141036289653</v>
      </c>
      <c r="J761" s="302">
        <f>SUM(G761:I761)</f>
        <v>4.4677218754175367</v>
      </c>
      <c r="K761" s="303"/>
      <c r="L761" s="302">
        <v>3.1260250386600581</v>
      </c>
      <c r="M761" s="302">
        <v>3.4736995340511397E-2</v>
      </c>
      <c r="N761" s="302">
        <v>0.65193084481320074</v>
      </c>
      <c r="O761" s="302">
        <f t="shared" si="331"/>
        <v>3.8126928788137704</v>
      </c>
    </row>
    <row r="762" spans="1:15" s="236" customFormat="1" x14ac:dyDescent="0.2">
      <c r="A762" s="237" t="str">
        <f>name!E$9</f>
        <v>Caring, leisure and other service occupations</v>
      </c>
      <c r="B762" s="302">
        <v>1.1358840053448329</v>
      </c>
      <c r="C762" s="302">
        <v>0.14180478869904489</v>
      </c>
      <c r="D762" s="302">
        <v>0.19544877844507105</v>
      </c>
      <c r="E762" s="302">
        <f t="shared" si="329"/>
        <v>1.4731375724889488</v>
      </c>
      <c r="F762" s="303"/>
      <c r="G762" s="302">
        <v>0.85290931142342263</v>
      </c>
      <c r="H762" s="302">
        <v>4.82558353989328E-2</v>
      </c>
      <c r="I762" s="302">
        <v>5.8280902979760678E-2</v>
      </c>
      <c r="J762" s="302">
        <f t="shared" ref="J762:J765" si="332">SUM(G762:I762)</f>
        <v>0.95944604980211601</v>
      </c>
      <c r="K762" s="303"/>
      <c r="L762" s="302">
        <v>1.3012704376772324</v>
      </c>
      <c r="M762" s="302">
        <v>4.4031898486989914E-2</v>
      </c>
      <c r="N762" s="302">
        <v>0.11663314622365971</v>
      </c>
      <c r="O762" s="302">
        <f t="shared" si="331"/>
        <v>1.4619354823878818</v>
      </c>
    </row>
    <row r="763" spans="1:15" s="236" customFormat="1" x14ac:dyDescent="0.2">
      <c r="A763" s="237" t="str">
        <f>name!E$10</f>
        <v>Sales and customer service occupations</v>
      </c>
      <c r="B763" s="302">
        <v>3.7124047097025086</v>
      </c>
      <c r="C763" s="302">
        <v>1.799606038600015</v>
      </c>
      <c r="D763" s="302">
        <v>0.42720055705910737</v>
      </c>
      <c r="E763" s="302">
        <f t="shared" si="329"/>
        <v>5.9392113053616313</v>
      </c>
      <c r="F763" s="303"/>
      <c r="G763" s="302">
        <v>2.7488576050666516</v>
      </c>
      <c r="H763" s="302">
        <v>0.76183567447743239</v>
      </c>
      <c r="I763" s="302">
        <v>0.17084084886923115</v>
      </c>
      <c r="J763" s="302">
        <f t="shared" si="332"/>
        <v>3.6815341284133147</v>
      </c>
      <c r="K763" s="303"/>
      <c r="L763" s="302">
        <v>3.8199747009697149</v>
      </c>
      <c r="M763" s="302">
        <v>0.9898293596211718</v>
      </c>
      <c r="N763" s="302">
        <v>0.20184401397788862</v>
      </c>
      <c r="O763" s="302">
        <f t="shared" si="331"/>
        <v>5.0116480745687753</v>
      </c>
    </row>
    <row r="764" spans="1:15" s="236" customFormat="1" x14ac:dyDescent="0.2">
      <c r="A764" s="237" t="str">
        <f>name!E$11</f>
        <v>Process, plant and machine operatives</v>
      </c>
      <c r="B764" s="302">
        <v>0.36351540478758976</v>
      </c>
      <c r="C764" s="302">
        <v>8.5188222074263201E-2</v>
      </c>
      <c r="D764" s="302">
        <v>0.19289898106728895</v>
      </c>
      <c r="E764" s="302">
        <f t="shared" si="329"/>
        <v>0.64160260792914192</v>
      </c>
      <c r="F764" s="303"/>
      <c r="G764" s="302">
        <v>0.2127122384956473</v>
      </c>
      <c r="H764" s="302">
        <v>2.6552217325433104E-2</v>
      </c>
      <c r="I764" s="302">
        <v>9.8621774886819447E-2</v>
      </c>
      <c r="J764" s="302">
        <f t="shared" si="332"/>
        <v>0.33788623070789986</v>
      </c>
      <c r="K764" s="303"/>
      <c r="L764" s="302">
        <v>0.2489744324625757</v>
      </c>
      <c r="M764" s="302">
        <v>3.6002486260108796E-2</v>
      </c>
      <c r="N764" s="302">
        <v>0.20068973433666004</v>
      </c>
      <c r="O764" s="302">
        <f t="shared" si="331"/>
        <v>0.48566665305934453</v>
      </c>
    </row>
    <row r="765" spans="1:15" s="236" customFormat="1" x14ac:dyDescent="0.2">
      <c r="A765" s="237" t="str">
        <f>name!E$12</f>
        <v>Elementary occupations</v>
      </c>
      <c r="B765" s="302">
        <v>0.33846637459372453</v>
      </c>
      <c r="C765" s="302">
        <v>0.1095440442441943</v>
      </c>
      <c r="D765" s="302">
        <v>0.56824626171302883</v>
      </c>
      <c r="E765" s="302">
        <f t="shared" si="329"/>
        <v>1.0162566805509476</v>
      </c>
      <c r="F765" s="303"/>
      <c r="G765" s="302">
        <v>0.20022354637667464</v>
      </c>
      <c r="H765" s="302">
        <v>3.522101072515061E-2</v>
      </c>
      <c r="I765" s="302">
        <v>0.27447099602201414</v>
      </c>
      <c r="J765" s="302">
        <f t="shared" si="332"/>
        <v>0.5099155531238394</v>
      </c>
      <c r="K765" s="303"/>
      <c r="L765" s="302">
        <v>0.18018850156648641</v>
      </c>
      <c r="M765" s="302">
        <v>2.8294884672264108E-2</v>
      </c>
      <c r="N765" s="302">
        <v>0.41482811999920727</v>
      </c>
      <c r="O765" s="302">
        <f t="shared" si="331"/>
        <v>0.62331150623795772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43.167999999436297</v>
      </c>
      <c r="C767" s="311">
        <f t="shared" ref="C767:E767" si="333">SUM(C757:C765)</f>
        <v>3.4200000000350275</v>
      </c>
      <c r="D767" s="311">
        <f t="shared" si="333"/>
        <v>6.6280000000267698</v>
      </c>
      <c r="E767" s="311">
        <f t="shared" si="333"/>
        <v>53.215999999498102</v>
      </c>
      <c r="F767" s="311"/>
      <c r="G767" s="311">
        <f t="shared" ref="G767:J767" si="334">SUM(G757:G765)</f>
        <v>35.380999999637872</v>
      </c>
      <c r="H767" s="311">
        <f t="shared" si="334"/>
        <v>1.4790000000077519</v>
      </c>
      <c r="I767" s="311">
        <f t="shared" si="334"/>
        <v>3.5220000000119542</v>
      </c>
      <c r="J767" s="311">
        <f t="shared" si="334"/>
        <v>40.38199999965758</v>
      </c>
      <c r="K767" s="311"/>
      <c r="L767" s="311">
        <f t="shared" ref="L767:O767" si="335">SUM(L757:L765)</f>
        <v>41.452999999309988</v>
      </c>
      <c r="M767" s="311">
        <f t="shared" si="335"/>
        <v>1.7130000000219987</v>
      </c>
      <c r="N767" s="311">
        <f t="shared" si="335"/>
        <v>4.2720000000045504</v>
      </c>
      <c r="O767" s="311">
        <f t="shared" si="335"/>
        <v>47.43799999933654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23.854454702269109</v>
      </c>
      <c r="C774" s="302">
        <v>2.5626674145852539</v>
      </c>
      <c r="D774" s="302">
        <v>3.5947971057530967</v>
      </c>
      <c r="E774" s="302">
        <f>SUM(B774:D774)</f>
        <v>30.01191922260746</v>
      </c>
      <c r="F774" s="303"/>
      <c r="G774" s="302">
        <v>23.662376803159031</v>
      </c>
      <c r="H774" s="302">
        <v>4.5665462521724436</v>
      </c>
      <c r="I774" s="302">
        <v>3.807542153934786</v>
      </c>
      <c r="J774" s="302">
        <f>SUM(G774:I774)</f>
        <v>32.036465209266261</v>
      </c>
      <c r="K774" s="303"/>
      <c r="L774" s="302">
        <v>26.86060259794165</v>
      </c>
      <c r="M774" s="302">
        <v>5.6664285003395616</v>
      </c>
      <c r="N774" s="302">
        <v>4.6013531597206621</v>
      </c>
      <c r="O774" s="302">
        <f>SUM(L774:N774)</f>
        <v>37.128384258001873</v>
      </c>
    </row>
    <row r="775" spans="1:15" s="236" customFormat="1" x14ac:dyDescent="0.2">
      <c r="A775" s="237" t="str">
        <f>name!E$5</f>
        <v>Professional occupations</v>
      </c>
      <c r="B775" s="302">
        <v>71.781651740143403</v>
      </c>
      <c r="C775" s="302">
        <v>4.1096966141745703</v>
      </c>
      <c r="D775" s="302">
        <v>8.9823886184755537</v>
      </c>
      <c r="E775" s="302">
        <f t="shared" ref="E775:E782" si="336">SUM(B775:D775)</f>
        <v>84.873736972793523</v>
      </c>
      <c r="F775" s="303"/>
      <c r="G775" s="302">
        <v>78.332821904894416</v>
      </c>
      <c r="H775" s="302">
        <v>6.6176987557315812</v>
      </c>
      <c r="I775" s="302">
        <v>8.2497789033969511</v>
      </c>
      <c r="J775" s="302">
        <f t="shared" ref="J775:J777" si="337">SUM(G775:I775)</f>
        <v>93.200299564022941</v>
      </c>
      <c r="K775" s="303"/>
      <c r="L775" s="302">
        <v>98.626073881448619</v>
      </c>
      <c r="M775" s="302">
        <v>8.8892689631597541</v>
      </c>
      <c r="N775" s="302">
        <v>8.399588867869026</v>
      </c>
      <c r="O775" s="302">
        <f t="shared" ref="O775:O782" si="338">SUM(L775:N775)</f>
        <v>115.9149317124774</v>
      </c>
    </row>
    <row r="776" spans="1:15" s="236" customFormat="1" x14ac:dyDescent="0.2">
      <c r="A776" s="237" t="str">
        <f>name!E$6</f>
        <v>Associate professional occupations</v>
      </c>
      <c r="B776" s="302">
        <v>24.50975022436063</v>
      </c>
      <c r="C776" s="302">
        <v>2.5786065753202978</v>
      </c>
      <c r="D776" s="302">
        <v>4.3197161699957372</v>
      </c>
      <c r="E776" s="302">
        <f t="shared" si="336"/>
        <v>31.408072969676663</v>
      </c>
      <c r="F776" s="303"/>
      <c r="G776" s="302">
        <v>25.36340660047518</v>
      </c>
      <c r="H776" s="302">
        <v>3.6576066237161871</v>
      </c>
      <c r="I776" s="302">
        <v>4.6826576018955146</v>
      </c>
      <c r="J776" s="302">
        <f t="shared" si="337"/>
        <v>33.703670826086885</v>
      </c>
      <c r="K776" s="303"/>
      <c r="L776" s="302">
        <v>28.083971033636537</v>
      </c>
      <c r="M776" s="302">
        <v>3.7284313487762453</v>
      </c>
      <c r="N776" s="302">
        <v>5.9970261216946419</v>
      </c>
      <c r="O776" s="302">
        <f t="shared" si="338"/>
        <v>37.809428504107423</v>
      </c>
    </row>
    <row r="777" spans="1:15" s="236" customFormat="1" x14ac:dyDescent="0.2">
      <c r="A777" s="237" t="str">
        <f>name!E$7</f>
        <v>Administrative and secretarial occupations</v>
      </c>
      <c r="B777" s="302">
        <v>7.1662340399097415</v>
      </c>
      <c r="C777" s="302">
        <v>3.4971986388456284</v>
      </c>
      <c r="D777" s="302">
        <v>0.52773386446647264</v>
      </c>
      <c r="E777" s="302">
        <f t="shared" si="336"/>
        <v>11.191166543221843</v>
      </c>
      <c r="F777" s="303"/>
      <c r="G777" s="302">
        <v>6.5228029575168334</v>
      </c>
      <c r="H777" s="302">
        <v>3.7243405931958331</v>
      </c>
      <c r="I777" s="302">
        <v>0.61788226653491107</v>
      </c>
      <c r="J777" s="302">
        <f t="shared" si="337"/>
        <v>10.865025817247577</v>
      </c>
      <c r="K777" s="303"/>
      <c r="L777" s="302">
        <v>5.4175973111155242</v>
      </c>
      <c r="M777" s="302">
        <v>3.0341462900040379</v>
      </c>
      <c r="N777" s="302">
        <v>0.49898198040676944</v>
      </c>
      <c r="O777" s="302">
        <f t="shared" si="338"/>
        <v>8.9507255815263314</v>
      </c>
    </row>
    <row r="778" spans="1:15" s="236" customFormat="1" x14ac:dyDescent="0.2">
      <c r="A778" s="237" t="str">
        <f>name!E$8</f>
        <v>Skilled trades occupations</v>
      </c>
      <c r="B778" s="302">
        <v>6.2630932741721521</v>
      </c>
      <c r="C778" s="302">
        <v>0.76099005842723944</v>
      </c>
      <c r="D778" s="302">
        <v>2.3486581033025229</v>
      </c>
      <c r="E778" s="302">
        <f t="shared" si="336"/>
        <v>9.372741435901915</v>
      </c>
      <c r="F778" s="303"/>
      <c r="G778" s="302">
        <v>4.7020685702139051</v>
      </c>
      <c r="H778" s="302">
        <v>0.65342380508210807</v>
      </c>
      <c r="I778" s="302">
        <v>1.6846323198808271</v>
      </c>
      <c r="J778" s="302">
        <f>SUM(G778:I778)</f>
        <v>7.0401246951768401</v>
      </c>
      <c r="K778" s="303"/>
      <c r="L778" s="302">
        <v>4.1330672413789626</v>
      </c>
      <c r="M778" s="302">
        <v>0.80365000027151912</v>
      </c>
      <c r="N778" s="302">
        <v>3.2389995428515892</v>
      </c>
      <c r="O778" s="302">
        <f t="shared" si="338"/>
        <v>8.1757167845020717</v>
      </c>
    </row>
    <row r="779" spans="1:15" s="236" customFormat="1" x14ac:dyDescent="0.2">
      <c r="A779" s="237" t="str">
        <f>name!E$9</f>
        <v>Caring, leisure and other service occupations</v>
      </c>
      <c r="B779" s="302">
        <v>2.2458357192080909</v>
      </c>
      <c r="C779" s="302">
        <v>0.4328673409810192</v>
      </c>
      <c r="D779" s="302">
        <v>0.31394596269522951</v>
      </c>
      <c r="E779" s="302">
        <f t="shared" si="336"/>
        <v>2.9926490228843399</v>
      </c>
      <c r="F779" s="303"/>
      <c r="G779" s="302">
        <v>1.9718203117137461</v>
      </c>
      <c r="H779" s="302">
        <v>0.51231909078815507</v>
      </c>
      <c r="I779" s="302">
        <v>0.4226648140452437</v>
      </c>
      <c r="J779" s="302">
        <f t="shared" ref="J779:J782" si="339">SUM(G779:I779)</f>
        <v>2.9068042165471448</v>
      </c>
      <c r="K779" s="303"/>
      <c r="L779" s="302">
        <v>2.8052737405147696</v>
      </c>
      <c r="M779" s="302">
        <v>0.57659419773695741</v>
      </c>
      <c r="N779" s="302">
        <v>0.66860723432153646</v>
      </c>
      <c r="O779" s="302">
        <f t="shared" si="338"/>
        <v>4.0504751725732637</v>
      </c>
    </row>
    <row r="780" spans="1:15" s="236" customFormat="1" x14ac:dyDescent="0.2">
      <c r="A780" s="237" t="str">
        <f>name!E$10</f>
        <v>Sales and customer service occupations</v>
      </c>
      <c r="B780" s="302">
        <v>2.6937346058550253</v>
      </c>
      <c r="C780" s="302">
        <v>0.71302931728659225</v>
      </c>
      <c r="D780" s="302">
        <v>0.25138051306789627</v>
      </c>
      <c r="E780" s="302">
        <f t="shared" si="336"/>
        <v>3.6581444362095139</v>
      </c>
      <c r="F780" s="303"/>
      <c r="G780" s="302">
        <v>2.3147345173269906</v>
      </c>
      <c r="H780" s="302">
        <v>0.8873814430787591</v>
      </c>
      <c r="I780" s="302">
        <v>0.22865981852105563</v>
      </c>
      <c r="J780" s="302">
        <f t="shared" si="339"/>
        <v>3.4307757789268054</v>
      </c>
      <c r="K780" s="303"/>
      <c r="L780" s="302">
        <v>2.8882554191202772</v>
      </c>
      <c r="M780" s="302">
        <v>1.145204148165142</v>
      </c>
      <c r="N780" s="302">
        <v>0.33488290433318652</v>
      </c>
      <c r="O780" s="302">
        <f t="shared" si="338"/>
        <v>4.3683424716186057</v>
      </c>
    </row>
    <row r="781" spans="1:15" s="236" customFormat="1" x14ac:dyDescent="0.2">
      <c r="A781" s="237" t="str">
        <f>name!E$11</f>
        <v>Process, plant and machine operatives</v>
      </c>
      <c r="B781" s="302">
        <v>0.52940477905158678</v>
      </c>
      <c r="C781" s="302">
        <v>0.43679352961615797</v>
      </c>
      <c r="D781" s="302">
        <v>0.68842565128193423</v>
      </c>
      <c r="E781" s="302">
        <f t="shared" si="336"/>
        <v>1.654623959949679</v>
      </c>
      <c r="F781" s="303"/>
      <c r="G781" s="302">
        <v>0.36943117740706466</v>
      </c>
      <c r="H781" s="302">
        <v>0.5886686156606763</v>
      </c>
      <c r="I781" s="302">
        <v>0.66746532846386564</v>
      </c>
      <c r="J781" s="302">
        <f t="shared" si="339"/>
        <v>1.6255651215316065</v>
      </c>
      <c r="K781" s="303"/>
      <c r="L781" s="302">
        <v>0.45641765136865692</v>
      </c>
      <c r="M781" s="302">
        <v>0.70245530064424344</v>
      </c>
      <c r="N781" s="302">
        <v>1.0928536941359079</v>
      </c>
      <c r="O781" s="302">
        <f t="shared" si="338"/>
        <v>2.2517266461488084</v>
      </c>
    </row>
    <row r="782" spans="1:15" s="236" customFormat="1" x14ac:dyDescent="0.2">
      <c r="A782" s="237" t="str">
        <f>name!E$12</f>
        <v>Elementary occupations</v>
      </c>
      <c r="B782" s="302">
        <v>0.59984091276436058</v>
      </c>
      <c r="C782" s="302">
        <v>0.27515051052251743</v>
      </c>
      <c r="D782" s="302">
        <v>0.34295401108858503</v>
      </c>
      <c r="E782" s="302">
        <f t="shared" si="336"/>
        <v>1.217945434375463</v>
      </c>
      <c r="F782" s="303"/>
      <c r="G782" s="302">
        <v>0.40553715542016255</v>
      </c>
      <c r="H782" s="302">
        <v>0.2610148203478691</v>
      </c>
      <c r="I782" s="302">
        <v>0.27371679325826326</v>
      </c>
      <c r="J782" s="302">
        <f t="shared" si="339"/>
        <v>0.94026876902629486</v>
      </c>
      <c r="K782" s="303"/>
      <c r="L782" s="302">
        <v>0.35074112003023616</v>
      </c>
      <c r="M782" s="302">
        <v>0.19582125069344095</v>
      </c>
      <c r="N782" s="302">
        <v>0.38870649471914248</v>
      </c>
      <c r="O782" s="302">
        <f t="shared" si="338"/>
        <v>0.93526886544281962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139.64399999773408</v>
      </c>
      <c r="C784" s="311">
        <f t="shared" ref="C784:E784" si="340">SUM(C774:C782)</f>
        <v>15.366999999759278</v>
      </c>
      <c r="D784" s="311">
        <f t="shared" si="340"/>
        <v>21.370000000127032</v>
      </c>
      <c r="E784" s="311">
        <f t="shared" si="340"/>
        <v>176.38099999762039</v>
      </c>
      <c r="F784" s="311"/>
      <c r="G784" s="311">
        <f t="shared" ref="G784:J784" si="341">SUM(G774:G782)</f>
        <v>143.6449999981273</v>
      </c>
      <c r="H784" s="311">
        <f t="shared" si="341"/>
        <v>21.468999999773615</v>
      </c>
      <c r="I784" s="311">
        <f t="shared" si="341"/>
        <v>20.634999999931416</v>
      </c>
      <c r="J784" s="311">
        <f t="shared" si="341"/>
        <v>185.74899999783236</v>
      </c>
      <c r="K784" s="311"/>
      <c r="L784" s="311">
        <f t="shared" ref="L784:O784" si="342">SUM(L774:L782)</f>
        <v>169.62199999655525</v>
      </c>
      <c r="M784" s="311">
        <f t="shared" si="342"/>
        <v>24.741999999790902</v>
      </c>
      <c r="N784" s="311">
        <f t="shared" si="342"/>
        <v>25.221000000052463</v>
      </c>
      <c r="O784" s="311">
        <f t="shared" si="342"/>
        <v>219.58499999639861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1.8594295933798393</v>
      </c>
      <c r="C791" s="302">
        <v>7.8215172068353142E-2</v>
      </c>
      <c r="D791" s="302">
        <v>0.23717942117784005</v>
      </c>
      <c r="E791" s="302">
        <f>SUM(B791:D791)</f>
        <v>2.1748241866260325</v>
      </c>
      <c r="F791" s="303"/>
      <c r="G791" s="302">
        <v>1.6655155298834612</v>
      </c>
      <c r="H791" s="302">
        <v>7.0550839361906328E-2</v>
      </c>
      <c r="I791" s="302">
        <v>0.20573273207089715</v>
      </c>
      <c r="J791" s="302">
        <f>SUM(G791:I791)</f>
        <v>1.9417991013162648</v>
      </c>
      <c r="K791" s="303"/>
      <c r="L791" s="302">
        <v>1.9696216786322094</v>
      </c>
      <c r="M791" s="302">
        <v>9.0740888194294073E-2</v>
      </c>
      <c r="N791" s="302">
        <v>0.24862561805407368</v>
      </c>
      <c r="O791" s="302">
        <f>SUM(L791:N791)</f>
        <v>2.3089881848805773</v>
      </c>
    </row>
    <row r="792" spans="1:15" s="236" customFormat="1" x14ac:dyDescent="0.2">
      <c r="A792" s="237" t="str">
        <f>name!E$5</f>
        <v>Professional occupations</v>
      </c>
      <c r="B792" s="302">
        <v>4.7963495493027635</v>
      </c>
      <c r="C792" s="302">
        <v>0.12078172302649172</v>
      </c>
      <c r="D792" s="302">
        <v>0.46809608719030604</v>
      </c>
      <c r="E792" s="302">
        <f t="shared" ref="E792:E799" si="343">SUM(B792:D792)</f>
        <v>5.3852273595195612</v>
      </c>
      <c r="F792" s="303"/>
      <c r="G792" s="302">
        <v>4.781526541300722</v>
      </c>
      <c r="H792" s="302">
        <v>9.9691487961351216E-2</v>
      </c>
      <c r="I792" s="302">
        <v>0.32423815017282798</v>
      </c>
      <c r="J792" s="302">
        <f t="shared" ref="J792:J794" si="344">SUM(G792:I792)</f>
        <v>5.2054561794349015</v>
      </c>
      <c r="K792" s="303"/>
      <c r="L792" s="302">
        <v>6.329167375521811</v>
      </c>
      <c r="M792" s="302">
        <v>0.14455449250944361</v>
      </c>
      <c r="N792" s="302">
        <v>0.27419270372614035</v>
      </c>
      <c r="O792" s="302">
        <f t="shared" ref="O792:O799" si="345">SUM(L792:N792)</f>
        <v>6.747914571757395</v>
      </c>
    </row>
    <row r="793" spans="1:15" s="236" customFormat="1" x14ac:dyDescent="0.2">
      <c r="A793" s="237" t="str">
        <f>name!E$6</f>
        <v>Associate professional occupations</v>
      </c>
      <c r="B793" s="302">
        <v>2.0694295418444537</v>
      </c>
      <c r="C793" s="302">
        <v>0.10248910225714795</v>
      </c>
      <c r="D793" s="302">
        <v>0.32320684366050284</v>
      </c>
      <c r="E793" s="302">
        <f t="shared" si="343"/>
        <v>2.4951254877621043</v>
      </c>
      <c r="F793" s="303"/>
      <c r="G793" s="302">
        <v>1.9170190745439721</v>
      </c>
      <c r="H793" s="302">
        <v>7.1400517319669482E-2</v>
      </c>
      <c r="I793" s="302">
        <v>0.28220429437070116</v>
      </c>
      <c r="J793" s="302">
        <f t="shared" si="344"/>
        <v>2.2706238862343429</v>
      </c>
      <c r="K793" s="303"/>
      <c r="L793" s="302">
        <v>2.1528307079891222</v>
      </c>
      <c r="M793" s="302">
        <v>8.0791443346593578E-2</v>
      </c>
      <c r="N793" s="302">
        <v>0.33388020548514352</v>
      </c>
      <c r="O793" s="302">
        <f t="shared" si="345"/>
        <v>2.5675023568208593</v>
      </c>
    </row>
    <row r="794" spans="1:15" s="236" customFormat="1" x14ac:dyDescent="0.2">
      <c r="A794" s="237" t="str">
        <f>name!E$7</f>
        <v>Administrative and secretarial occupations</v>
      </c>
      <c r="B794" s="302">
        <v>0.89616819455101837</v>
      </c>
      <c r="C794" s="302">
        <v>0.17068863465623565</v>
      </c>
      <c r="D794" s="302">
        <v>5.6730690577232019E-2</v>
      </c>
      <c r="E794" s="302">
        <f t="shared" si="343"/>
        <v>1.123587519784486</v>
      </c>
      <c r="F794" s="303"/>
      <c r="G794" s="302">
        <v>0.71098721138086707</v>
      </c>
      <c r="H794" s="302">
        <v>9.3679254276877538E-2</v>
      </c>
      <c r="I794" s="302">
        <v>4.9275192195371159E-2</v>
      </c>
      <c r="J794" s="302">
        <f t="shared" si="344"/>
        <v>0.85394165785311571</v>
      </c>
      <c r="K794" s="303"/>
      <c r="L794" s="302">
        <v>0.55327182778127881</v>
      </c>
      <c r="M794" s="302">
        <v>9.0473766949044881E-2</v>
      </c>
      <c r="N794" s="302">
        <v>5.4384767764594819E-2</v>
      </c>
      <c r="O794" s="302">
        <f t="shared" si="345"/>
        <v>0.69813036249491844</v>
      </c>
    </row>
    <row r="795" spans="1:15" s="236" customFormat="1" x14ac:dyDescent="0.2">
      <c r="A795" s="237" t="str">
        <f>name!E$8</f>
        <v>Skilled trades occupations</v>
      </c>
      <c r="B795" s="302">
        <v>0.46694476036397237</v>
      </c>
      <c r="C795" s="302">
        <v>2.4240761138927959E-2</v>
      </c>
      <c r="D795" s="302">
        <v>0.16311325713655433</v>
      </c>
      <c r="E795" s="302">
        <f t="shared" si="343"/>
        <v>0.65429877863945474</v>
      </c>
      <c r="F795" s="303"/>
      <c r="G795" s="302">
        <v>0.31702377645375429</v>
      </c>
      <c r="H795" s="302">
        <v>1.112378552505244E-2</v>
      </c>
      <c r="I795" s="302">
        <v>9.7360648565759295E-2</v>
      </c>
      <c r="J795" s="302">
        <f>SUM(G795:I795)</f>
        <v>0.425508210544566</v>
      </c>
      <c r="K795" s="303"/>
      <c r="L795" s="302">
        <v>0.31357670774036878</v>
      </c>
      <c r="M795" s="302">
        <v>1.6143900902748715E-2</v>
      </c>
      <c r="N795" s="302">
        <v>0.16270693138916273</v>
      </c>
      <c r="O795" s="302">
        <f t="shared" si="345"/>
        <v>0.49242754003228018</v>
      </c>
    </row>
    <row r="796" spans="1:15" s="236" customFormat="1" x14ac:dyDescent="0.2">
      <c r="A796" s="237" t="str">
        <f>name!E$9</f>
        <v>Caring, leisure and other service occupations</v>
      </c>
      <c r="B796" s="302">
        <v>0.36296545534166391</v>
      </c>
      <c r="C796" s="302">
        <v>7.0307575780608478E-2</v>
      </c>
      <c r="D796" s="302">
        <v>6.1833380555134564E-2</v>
      </c>
      <c r="E796" s="302">
        <f t="shared" si="343"/>
        <v>0.49510641167740693</v>
      </c>
      <c r="F796" s="303"/>
      <c r="G796" s="302">
        <v>0.28539917208690918</v>
      </c>
      <c r="H796" s="302">
        <v>4.4025438633675612E-2</v>
      </c>
      <c r="I796" s="302">
        <v>8.7864978458904994E-2</v>
      </c>
      <c r="J796" s="302">
        <f t="shared" ref="J796:J799" si="346">SUM(G796:I796)</f>
        <v>0.41728958917948983</v>
      </c>
      <c r="K796" s="303"/>
      <c r="L796" s="302">
        <v>0.3700694540439633</v>
      </c>
      <c r="M796" s="302">
        <v>5.26250266840032E-2</v>
      </c>
      <c r="N796" s="302">
        <v>0.15746994726386968</v>
      </c>
      <c r="O796" s="302">
        <f t="shared" si="345"/>
        <v>0.58016442799183621</v>
      </c>
    </row>
    <row r="797" spans="1:15" s="236" customFormat="1" x14ac:dyDescent="0.2">
      <c r="A797" s="237" t="str">
        <f>name!E$10</f>
        <v>Sales and customer service occupations</v>
      </c>
      <c r="B797" s="302">
        <v>0.38659374619836329</v>
      </c>
      <c r="C797" s="302">
        <v>5.0709626478130931E-2</v>
      </c>
      <c r="D797" s="302">
        <v>3.0216278806565321E-2</v>
      </c>
      <c r="E797" s="302">
        <f t="shared" si="343"/>
        <v>0.46751965148305952</v>
      </c>
      <c r="F797" s="303"/>
      <c r="G797" s="302">
        <v>0.29336230410119363</v>
      </c>
      <c r="H797" s="302">
        <v>3.4427129563042967E-2</v>
      </c>
      <c r="I797" s="302">
        <v>2.114681736317988E-2</v>
      </c>
      <c r="J797" s="302">
        <f t="shared" si="346"/>
        <v>0.34893625102741643</v>
      </c>
      <c r="K797" s="303"/>
      <c r="L797" s="302">
        <v>0.34429760402325749</v>
      </c>
      <c r="M797" s="302">
        <v>4.7576286898612832E-2</v>
      </c>
      <c r="N797" s="302">
        <v>2.3574614064870776E-2</v>
      </c>
      <c r="O797" s="302">
        <f t="shared" si="345"/>
        <v>0.41544850498674107</v>
      </c>
    </row>
    <row r="798" spans="1:15" s="236" customFormat="1" x14ac:dyDescent="0.2">
      <c r="A798" s="237" t="str">
        <f>name!E$11</f>
        <v>Process, plant and machine operatives</v>
      </c>
      <c r="B798" s="302">
        <v>0.12252565572890782</v>
      </c>
      <c r="C798" s="302">
        <v>3.3339433565476015E-2</v>
      </c>
      <c r="D798" s="302">
        <v>4.1178485159760234E-2</v>
      </c>
      <c r="E798" s="302">
        <f t="shared" si="343"/>
        <v>0.19704357445414405</v>
      </c>
      <c r="F798" s="303"/>
      <c r="G798" s="302">
        <v>7.2746834182653194E-2</v>
      </c>
      <c r="H798" s="302">
        <v>2.553341885515913E-2</v>
      </c>
      <c r="I798" s="302">
        <v>3.2101837921849875E-2</v>
      </c>
      <c r="J798" s="302">
        <f t="shared" si="346"/>
        <v>0.13038209095966219</v>
      </c>
      <c r="K798" s="303"/>
      <c r="L798" s="302">
        <v>6.0476151176745506E-2</v>
      </c>
      <c r="M798" s="302">
        <v>4.0718465407522338E-2</v>
      </c>
      <c r="N798" s="302">
        <v>4.6201591135469205E-2</v>
      </c>
      <c r="O798" s="302">
        <f t="shared" si="345"/>
        <v>0.14739620771973705</v>
      </c>
    </row>
    <row r="799" spans="1:15" s="236" customFormat="1" x14ac:dyDescent="0.2">
      <c r="A799" s="237" t="str">
        <f>name!E$12</f>
        <v>Elementary occupations</v>
      </c>
      <c r="B799" s="302">
        <v>0.689593503143341</v>
      </c>
      <c r="C799" s="302">
        <v>0.45322797103770601</v>
      </c>
      <c r="D799" s="302">
        <v>9.9445555748698788E-2</v>
      </c>
      <c r="E799" s="302">
        <f t="shared" si="343"/>
        <v>1.2422670299297458</v>
      </c>
      <c r="F799" s="303"/>
      <c r="G799" s="302">
        <v>0.42441955595879166</v>
      </c>
      <c r="H799" s="302">
        <v>0.24756812850875246</v>
      </c>
      <c r="I799" s="302">
        <v>7.3075348880734498E-2</v>
      </c>
      <c r="J799" s="302">
        <f t="shared" si="346"/>
        <v>0.74506303334827861</v>
      </c>
      <c r="K799" s="303"/>
      <c r="L799" s="302">
        <v>0.37968849290899437</v>
      </c>
      <c r="M799" s="302">
        <v>0.23837572911261898</v>
      </c>
      <c r="N799" s="302">
        <v>0.1159636211270279</v>
      </c>
      <c r="O799" s="302">
        <f t="shared" si="345"/>
        <v>0.73402784314864133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11.649999999854321</v>
      </c>
      <c r="C801" s="311">
        <f t="shared" ref="C801:E801" si="347">SUM(C791:C799)</f>
        <v>1.1040000000090779</v>
      </c>
      <c r="D801" s="311">
        <f t="shared" si="347"/>
        <v>1.4810000000125945</v>
      </c>
      <c r="E801" s="311">
        <f t="shared" si="347"/>
        <v>14.234999999875994</v>
      </c>
      <c r="F801" s="311"/>
      <c r="G801" s="311">
        <f t="shared" ref="G801:J801" si="348">SUM(G791:G799)</f>
        <v>10.467999999892328</v>
      </c>
      <c r="H801" s="311">
        <f t="shared" si="348"/>
        <v>0.69800000000548712</v>
      </c>
      <c r="I801" s="311">
        <f t="shared" si="348"/>
        <v>1.1730000000002261</v>
      </c>
      <c r="J801" s="311">
        <f t="shared" si="348"/>
        <v>12.338999999898036</v>
      </c>
      <c r="K801" s="311"/>
      <c r="L801" s="311">
        <f t="shared" ref="L801:O801" si="349">SUM(L791:L799)</f>
        <v>12.472999999817752</v>
      </c>
      <c r="M801" s="311">
        <f t="shared" si="349"/>
        <v>0.80200000000488214</v>
      </c>
      <c r="N801" s="311">
        <f t="shared" si="349"/>
        <v>1.4170000000103524</v>
      </c>
      <c r="O801" s="311">
        <f t="shared" si="349"/>
        <v>14.691999999832985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7.85818125271767</v>
      </c>
      <c r="C808" s="302">
        <v>0.62147053002067743</v>
      </c>
      <c r="D808" s="302">
        <v>0.93751033398132977</v>
      </c>
      <c r="E808" s="302">
        <f>SUM(B808:D808)</f>
        <v>9.4171621167196768</v>
      </c>
      <c r="F808" s="303"/>
      <c r="G808" s="302">
        <v>7.8621307768273709</v>
      </c>
      <c r="H808" s="302">
        <v>0.71430021314675984</v>
      </c>
      <c r="I808" s="302">
        <v>0.75010578581220588</v>
      </c>
      <c r="J808" s="302">
        <f>SUM(G808:I808)</f>
        <v>9.3265367757863373</v>
      </c>
      <c r="K808" s="303"/>
      <c r="L808" s="302">
        <v>6.9497889490774503</v>
      </c>
      <c r="M808" s="302">
        <v>0.77585867780999163</v>
      </c>
      <c r="N808" s="302">
        <v>0.76177853485936609</v>
      </c>
      <c r="O808" s="302">
        <f>SUM(L808:N808)</f>
        <v>8.4874261617468072</v>
      </c>
    </row>
    <row r="809" spans="1:15" s="236" customFormat="1" x14ac:dyDescent="0.2">
      <c r="A809" s="237" t="str">
        <f>name!E$5</f>
        <v>Professional occupations</v>
      </c>
      <c r="B809" s="302">
        <v>7.9872800494656806</v>
      </c>
      <c r="C809" s="302">
        <v>0.3881284337546575</v>
      </c>
      <c r="D809" s="302">
        <v>1.1042895741831966</v>
      </c>
      <c r="E809" s="302">
        <f t="shared" ref="E809:E816" si="350">SUM(B809:D809)</f>
        <v>9.4796980574035352</v>
      </c>
      <c r="F809" s="303"/>
      <c r="G809" s="302">
        <v>9.2663724996340822</v>
      </c>
      <c r="H809" s="302">
        <v>0.41160037906042357</v>
      </c>
      <c r="I809" s="302">
        <v>0.77649415055231197</v>
      </c>
      <c r="J809" s="302">
        <f t="shared" ref="J809:J811" si="351">SUM(G809:I809)</f>
        <v>10.454467029246818</v>
      </c>
      <c r="K809" s="303"/>
      <c r="L809" s="302">
        <v>10.00218016522409</v>
      </c>
      <c r="M809" s="302">
        <v>0.44733191188873078</v>
      </c>
      <c r="N809" s="302">
        <v>0.66148613659471012</v>
      </c>
      <c r="O809" s="302">
        <f t="shared" ref="O809:O816" si="352">SUM(L809:N809)</f>
        <v>11.11099821370753</v>
      </c>
    </row>
    <row r="810" spans="1:15" s="236" customFormat="1" x14ac:dyDescent="0.2">
      <c r="A810" s="237" t="str">
        <f>name!E$6</f>
        <v>Associate professional occupations</v>
      </c>
      <c r="B810" s="302">
        <v>7.3284862970513895</v>
      </c>
      <c r="C810" s="302">
        <v>0.91626693544957516</v>
      </c>
      <c r="D810" s="302">
        <v>0.90352700896143623</v>
      </c>
      <c r="E810" s="302">
        <f t="shared" si="350"/>
        <v>9.1482802414624018</v>
      </c>
      <c r="F810" s="303"/>
      <c r="G810" s="302">
        <v>7.509755459073407</v>
      </c>
      <c r="H810" s="302">
        <v>0.77398077336660509</v>
      </c>
      <c r="I810" s="302">
        <v>0.57973418334273952</v>
      </c>
      <c r="J810" s="302">
        <f t="shared" si="351"/>
        <v>8.8634704157827517</v>
      </c>
      <c r="K810" s="303"/>
      <c r="L810" s="302">
        <v>6.3144711041355182</v>
      </c>
      <c r="M810" s="302">
        <v>0.77433163393375037</v>
      </c>
      <c r="N810" s="302">
        <v>0.44819848150189262</v>
      </c>
      <c r="O810" s="302">
        <f t="shared" si="352"/>
        <v>7.5370012195711604</v>
      </c>
    </row>
    <row r="811" spans="1:15" s="236" customFormat="1" x14ac:dyDescent="0.2">
      <c r="A811" s="237" t="str">
        <f>name!E$7</f>
        <v>Administrative and secretarial occupations</v>
      </c>
      <c r="B811" s="302">
        <v>9.4908729539895145</v>
      </c>
      <c r="C811" s="302">
        <v>4.8792816153455334</v>
      </c>
      <c r="D811" s="302">
        <v>0.13927060404106978</v>
      </c>
      <c r="E811" s="302">
        <f t="shared" si="350"/>
        <v>14.509425173376117</v>
      </c>
      <c r="F811" s="303"/>
      <c r="G811" s="302">
        <v>8.5961282899758746</v>
      </c>
      <c r="H811" s="302">
        <v>3.6546208496503789</v>
      </c>
      <c r="I811" s="302">
        <v>7.7718031550465014E-2</v>
      </c>
      <c r="J811" s="302">
        <f t="shared" si="351"/>
        <v>12.328467171176719</v>
      </c>
      <c r="K811" s="303"/>
      <c r="L811" s="302">
        <v>6.075271289299641</v>
      </c>
      <c r="M811" s="302">
        <v>2.6914146024171686</v>
      </c>
      <c r="N811" s="302">
        <v>8.2965031491246094E-2</v>
      </c>
      <c r="O811" s="302">
        <f t="shared" si="352"/>
        <v>8.8496509232080562</v>
      </c>
    </row>
    <row r="812" spans="1:15" s="236" customFormat="1" x14ac:dyDescent="0.2">
      <c r="A812" s="237" t="str">
        <f>name!E$8</f>
        <v>Skilled trades occupations</v>
      </c>
      <c r="B812" s="302">
        <v>0.43844983327988929</v>
      </c>
      <c r="C812" s="302">
        <v>3.6486158011407532E-2</v>
      </c>
      <c r="D812" s="302">
        <v>0.1721023822033404</v>
      </c>
      <c r="E812" s="302">
        <f t="shared" si="350"/>
        <v>0.64703837349463722</v>
      </c>
      <c r="F812" s="303"/>
      <c r="G812" s="302">
        <v>0.30677620324970739</v>
      </c>
      <c r="H812" s="302">
        <v>2.0749191909472029E-2</v>
      </c>
      <c r="I812" s="302">
        <v>0.10617604955036987</v>
      </c>
      <c r="J812" s="302">
        <f>SUM(G812:I812)</f>
        <v>0.4337014447095493</v>
      </c>
      <c r="K812" s="303"/>
      <c r="L812" s="302">
        <v>0.3021041768734003</v>
      </c>
      <c r="M812" s="302">
        <v>3.716335938001155E-2</v>
      </c>
      <c r="N812" s="302">
        <v>0.11248060972847546</v>
      </c>
      <c r="O812" s="302">
        <f t="shared" si="352"/>
        <v>0.45174814598188728</v>
      </c>
    </row>
    <row r="813" spans="1:15" s="236" customFormat="1" x14ac:dyDescent="0.2">
      <c r="A813" s="237" t="str">
        <f>name!E$9</f>
        <v>Caring, leisure and other service occupations</v>
      </c>
      <c r="B813" s="302">
        <v>7.5886529511739714E-2</v>
      </c>
      <c r="C813" s="302">
        <v>1.9552724956236136E-2</v>
      </c>
      <c r="D813" s="302">
        <v>8.0095039276931429E-2</v>
      </c>
      <c r="E813" s="302">
        <f t="shared" si="350"/>
        <v>0.17553429374490728</v>
      </c>
      <c r="F813" s="303"/>
      <c r="G813" s="302">
        <v>6.7157443009007556E-2</v>
      </c>
      <c r="H813" s="302">
        <v>1.3347530022521198E-2</v>
      </c>
      <c r="I813" s="302">
        <v>5.4836755435243925E-2</v>
      </c>
      <c r="J813" s="302">
        <f t="shared" ref="J813:J816" si="353">SUM(G813:I813)</f>
        <v>0.13534172846677267</v>
      </c>
      <c r="K813" s="303"/>
      <c r="L813" s="302">
        <v>6.3820069362414467E-2</v>
      </c>
      <c r="M813" s="302">
        <v>1.0413489764441154E-2</v>
      </c>
      <c r="N813" s="302">
        <v>7.834762326116676E-2</v>
      </c>
      <c r="O813" s="302">
        <f t="shared" si="352"/>
        <v>0.15258118238802237</v>
      </c>
    </row>
    <row r="814" spans="1:15" s="236" customFormat="1" x14ac:dyDescent="0.2">
      <c r="A814" s="237" t="str">
        <f>name!E$10</f>
        <v>Sales and customer service occupations</v>
      </c>
      <c r="B814" s="302">
        <v>1.9435987079435926</v>
      </c>
      <c r="C814" s="302">
        <v>1.2208579761822791</v>
      </c>
      <c r="D814" s="302">
        <v>0.95544881085468336</v>
      </c>
      <c r="E814" s="302">
        <f t="shared" si="350"/>
        <v>4.1199054949805554</v>
      </c>
      <c r="F814" s="303"/>
      <c r="G814" s="302">
        <v>1.7169172420877277</v>
      </c>
      <c r="H814" s="302">
        <v>1.0158463128049116</v>
      </c>
      <c r="I814" s="302">
        <v>0.31897998916118481</v>
      </c>
      <c r="J814" s="302">
        <f t="shared" si="353"/>
        <v>3.0517435440538239</v>
      </c>
      <c r="K814" s="303"/>
      <c r="L814" s="302">
        <v>1.7444510201267924</v>
      </c>
      <c r="M814" s="302">
        <v>1.1088614472930556</v>
      </c>
      <c r="N814" s="302">
        <v>0.24121247775371313</v>
      </c>
      <c r="O814" s="302">
        <f t="shared" si="352"/>
        <v>3.094524945173561</v>
      </c>
    </row>
    <row r="815" spans="1:15" s="236" customFormat="1" x14ac:dyDescent="0.2">
      <c r="A815" s="237" t="str">
        <f>name!E$11</f>
        <v>Process, plant and machine operatives</v>
      </c>
      <c r="B815" s="302">
        <v>0.12328963272630576</v>
      </c>
      <c r="C815" s="302">
        <v>2.1031259532334597E-2</v>
      </c>
      <c r="D815" s="302">
        <v>5.3342857177545555E-2</v>
      </c>
      <c r="E815" s="302">
        <f t="shared" si="350"/>
        <v>0.19766374943618592</v>
      </c>
      <c r="F815" s="303"/>
      <c r="G815" s="302">
        <v>8.3422981611873753E-2</v>
      </c>
      <c r="H815" s="302">
        <v>1.4424003202496842E-2</v>
      </c>
      <c r="I815" s="302">
        <v>4.6093228560519443E-2</v>
      </c>
      <c r="J815" s="302">
        <f t="shared" si="353"/>
        <v>0.14394021337489005</v>
      </c>
      <c r="K815" s="303"/>
      <c r="L815" s="302">
        <v>7.9011102318162732E-2</v>
      </c>
      <c r="M815" s="302">
        <v>2.2771999888126445E-2</v>
      </c>
      <c r="N815" s="302">
        <v>6.1776109729913146E-2</v>
      </c>
      <c r="O815" s="302">
        <f t="shared" si="352"/>
        <v>0.16355921193620232</v>
      </c>
    </row>
    <row r="816" spans="1:15" s="236" customFormat="1" x14ac:dyDescent="0.2">
      <c r="A816" s="237" t="str">
        <f>name!E$12</f>
        <v>Elementary occupations</v>
      </c>
      <c r="B816" s="302">
        <v>0.28895474287885331</v>
      </c>
      <c r="C816" s="302">
        <v>7.1924366793421249E-2</v>
      </c>
      <c r="D816" s="302">
        <v>0.17141338938559236</v>
      </c>
      <c r="E816" s="302">
        <f t="shared" si="350"/>
        <v>0.53229249905786691</v>
      </c>
      <c r="F816" s="303"/>
      <c r="G816" s="302">
        <v>0.20733910408655021</v>
      </c>
      <c r="H816" s="302">
        <v>4.4130746891673761E-2</v>
      </c>
      <c r="I816" s="302">
        <v>5.5861826056274745E-2</v>
      </c>
      <c r="J816" s="302">
        <f t="shared" si="353"/>
        <v>0.30733167703449871</v>
      </c>
      <c r="K816" s="303"/>
      <c r="L816" s="302">
        <v>0.17890212310676271</v>
      </c>
      <c r="M816" s="302">
        <v>3.0852877626804602E-2</v>
      </c>
      <c r="N816" s="302">
        <v>5.475499512627191E-2</v>
      </c>
      <c r="O816" s="302">
        <f t="shared" si="352"/>
        <v>0.26450999585983925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35.534999999564633</v>
      </c>
      <c r="C818" s="311">
        <f t="shared" ref="C818:E818" si="354">SUM(C808:C816)</f>
        <v>8.175000000046122</v>
      </c>
      <c r="D818" s="311">
        <f t="shared" si="354"/>
        <v>4.5170000000651251</v>
      </c>
      <c r="E818" s="311">
        <f t="shared" si="354"/>
        <v>48.22699999967589</v>
      </c>
      <c r="F818" s="311"/>
      <c r="G818" s="311">
        <f t="shared" ref="G818:J818" si="355">SUM(G808:G816)</f>
        <v>35.615999999555598</v>
      </c>
      <c r="H818" s="311">
        <f t="shared" si="355"/>
        <v>6.6630000000552432</v>
      </c>
      <c r="I818" s="311">
        <f t="shared" si="355"/>
        <v>2.766000000021315</v>
      </c>
      <c r="J818" s="311">
        <f t="shared" si="355"/>
        <v>45.044999999632154</v>
      </c>
      <c r="K818" s="311"/>
      <c r="L818" s="311">
        <f t="shared" ref="L818:O818" si="356">SUM(L808:L816)</f>
        <v>31.709999999524229</v>
      </c>
      <c r="M818" s="311">
        <f t="shared" si="356"/>
        <v>5.899000000002081</v>
      </c>
      <c r="N818" s="311">
        <f t="shared" si="356"/>
        <v>2.5030000000467552</v>
      </c>
      <c r="O818" s="311">
        <f t="shared" si="356"/>
        <v>40.111999999573065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3.2356679178442116</v>
      </c>
      <c r="C825" s="302">
        <v>0.19738247955757809</v>
      </c>
      <c r="D825" s="302">
        <v>0.29314851062756037</v>
      </c>
      <c r="E825" s="302">
        <f>SUM(B825:D825)</f>
        <v>3.7261989080293501</v>
      </c>
      <c r="F825" s="303"/>
      <c r="G825" s="302">
        <v>2.5582958614029905</v>
      </c>
      <c r="H825" s="302">
        <v>0.17981895877357815</v>
      </c>
      <c r="I825" s="302">
        <v>0.20172365202618367</v>
      </c>
      <c r="J825" s="302">
        <f>SUM(G825:I825)</f>
        <v>2.9398384722027524</v>
      </c>
      <c r="K825" s="303"/>
      <c r="L825" s="302">
        <v>2.3255752963492253</v>
      </c>
      <c r="M825" s="302">
        <v>0.18865535597178973</v>
      </c>
      <c r="N825" s="302">
        <v>0.14451589814627988</v>
      </c>
      <c r="O825" s="302">
        <f>SUM(L825:N825)</f>
        <v>2.6587465504672947</v>
      </c>
    </row>
    <row r="826" spans="1:15" s="236" customFormat="1" x14ac:dyDescent="0.2">
      <c r="A826" s="237" t="str">
        <f>name!E$5</f>
        <v>Professional occupations</v>
      </c>
      <c r="B826" s="302">
        <v>5.6713376777928266</v>
      </c>
      <c r="C826" s="302">
        <v>0.31690721218931733</v>
      </c>
      <c r="D826" s="302">
        <v>0.3002099994534792</v>
      </c>
      <c r="E826" s="302">
        <f t="shared" ref="E826:E833" si="357">SUM(B826:D826)</f>
        <v>6.2884548894356227</v>
      </c>
      <c r="F826" s="303"/>
      <c r="G826" s="302">
        <v>5.2581320884877494</v>
      </c>
      <c r="H826" s="302">
        <v>0.25649066344473226</v>
      </c>
      <c r="I826" s="302">
        <v>0.18352068347352349</v>
      </c>
      <c r="J826" s="302">
        <f t="shared" ref="J826:J828" si="358">SUM(G826:I826)</f>
        <v>5.6981434354060054</v>
      </c>
      <c r="K826" s="303"/>
      <c r="L826" s="302">
        <v>5.7063558460711414</v>
      </c>
      <c r="M826" s="302">
        <v>0.26137542380715539</v>
      </c>
      <c r="N826" s="302">
        <v>0.11791617765807898</v>
      </c>
      <c r="O826" s="302">
        <f t="shared" ref="O826:O833" si="359">SUM(L826:N826)</f>
        <v>6.0856474475363758</v>
      </c>
    </row>
    <row r="827" spans="1:15" s="236" customFormat="1" x14ac:dyDescent="0.2">
      <c r="A827" s="237" t="str">
        <f>name!E$6</f>
        <v>Associate professional occupations</v>
      </c>
      <c r="B827" s="302">
        <v>5.6182830374119952</v>
      </c>
      <c r="C827" s="302">
        <v>0.62279028629048394</v>
      </c>
      <c r="D827" s="302">
        <v>0.55143603419200404</v>
      </c>
      <c r="E827" s="302">
        <f t="shared" si="357"/>
        <v>6.7925093578944828</v>
      </c>
      <c r="F827" s="303"/>
      <c r="G827" s="302">
        <v>4.5156097068247201</v>
      </c>
      <c r="H827" s="302">
        <v>0.42451403580800612</v>
      </c>
      <c r="I827" s="302">
        <v>0.29910590298136025</v>
      </c>
      <c r="J827" s="302">
        <f t="shared" si="358"/>
        <v>5.2392296456140857</v>
      </c>
      <c r="K827" s="303"/>
      <c r="L827" s="302">
        <v>3.7779681877064148</v>
      </c>
      <c r="M827" s="302">
        <v>0.40785789230978187</v>
      </c>
      <c r="N827" s="302">
        <v>0.14943455428721922</v>
      </c>
      <c r="O827" s="302">
        <f t="shared" si="359"/>
        <v>4.3352606343034159</v>
      </c>
    </row>
    <row r="828" spans="1:15" s="236" customFormat="1" x14ac:dyDescent="0.2">
      <c r="A828" s="237" t="str">
        <f>name!E$7</f>
        <v>Administrative and secretarial occupations</v>
      </c>
      <c r="B828" s="302">
        <v>7.9032123259281191</v>
      </c>
      <c r="C828" s="302">
        <v>1.0387495861634204</v>
      </c>
      <c r="D828" s="302">
        <v>0.17763862679644671</v>
      </c>
      <c r="E828" s="302">
        <f t="shared" si="357"/>
        <v>9.1196005388879868</v>
      </c>
      <c r="F828" s="303"/>
      <c r="G828" s="302">
        <v>5.5039176096673099</v>
      </c>
      <c r="H828" s="302">
        <v>0.60808946714267875</v>
      </c>
      <c r="I828" s="302">
        <v>8.8934293850873203E-2</v>
      </c>
      <c r="J828" s="302">
        <f t="shared" si="358"/>
        <v>6.2009413706608623</v>
      </c>
      <c r="K828" s="303"/>
      <c r="L828" s="302">
        <v>3.7563762607015758</v>
      </c>
      <c r="M828" s="302">
        <v>0.41447903388453899</v>
      </c>
      <c r="N828" s="302">
        <v>7.1777408245912416E-2</v>
      </c>
      <c r="O828" s="302">
        <f t="shared" si="359"/>
        <v>4.2426327028320276</v>
      </c>
    </row>
    <row r="829" spans="1:15" s="236" customFormat="1" x14ac:dyDescent="0.2">
      <c r="A829" s="237" t="str">
        <f>name!E$8</f>
        <v>Skilled trades occupations</v>
      </c>
      <c r="B829" s="302">
        <v>0.40520572213438716</v>
      </c>
      <c r="C829" s="302">
        <v>2.4049883939848221E-2</v>
      </c>
      <c r="D829" s="302">
        <v>0.53489605823659414</v>
      </c>
      <c r="E829" s="302">
        <f t="shared" si="357"/>
        <v>0.96415166431082955</v>
      </c>
      <c r="F829" s="303"/>
      <c r="G829" s="302">
        <v>0.24911208595530829</v>
      </c>
      <c r="H829" s="302">
        <v>1.0889574615949733E-2</v>
      </c>
      <c r="I829" s="302">
        <v>0.28378970856120184</v>
      </c>
      <c r="J829" s="302">
        <f>SUM(G829:I829)</f>
        <v>0.54379136913245985</v>
      </c>
      <c r="K829" s="303"/>
      <c r="L829" s="302">
        <v>0.26139462932591767</v>
      </c>
      <c r="M829" s="302">
        <v>1.1467402494540336E-2</v>
      </c>
      <c r="N829" s="302">
        <v>0.24341672219963204</v>
      </c>
      <c r="O829" s="302">
        <f t="shared" si="359"/>
        <v>0.51627875402009005</v>
      </c>
    </row>
    <row r="830" spans="1:15" s="236" customFormat="1" x14ac:dyDescent="0.2">
      <c r="A830" s="237" t="str">
        <f>name!E$9</f>
        <v>Caring, leisure and other service occupations</v>
      </c>
      <c r="B830" s="302">
        <v>0.89235075261657482</v>
      </c>
      <c r="C830" s="302">
        <v>2.415534299964615E-2</v>
      </c>
      <c r="D830" s="302">
        <v>3.4173099407133284E-2</v>
      </c>
      <c r="E830" s="302">
        <f t="shared" si="357"/>
        <v>0.9506791950233543</v>
      </c>
      <c r="F830" s="303"/>
      <c r="G830" s="302">
        <v>0.62135201174777632</v>
      </c>
      <c r="H830" s="302">
        <v>1.5001577919930571E-2</v>
      </c>
      <c r="I830" s="302">
        <v>3.1637638888868787E-2</v>
      </c>
      <c r="J830" s="302">
        <f t="shared" ref="J830:J833" si="360">SUM(G830:I830)</f>
        <v>0.66799122855657578</v>
      </c>
      <c r="K830" s="303"/>
      <c r="L830" s="302">
        <v>0.66092291586163499</v>
      </c>
      <c r="M830" s="302">
        <v>1.2526880574404327E-2</v>
      </c>
      <c r="N830" s="302">
        <v>1.9468676834474612E-2</v>
      </c>
      <c r="O830" s="302">
        <f t="shared" si="359"/>
        <v>0.69291847327051392</v>
      </c>
    </row>
    <row r="831" spans="1:15" s="236" customFormat="1" x14ac:dyDescent="0.2">
      <c r="A831" s="237" t="str">
        <f>name!E$10</f>
        <v>Sales and customer service occupations</v>
      </c>
      <c r="B831" s="302">
        <v>2.9318303178241885</v>
      </c>
      <c r="C831" s="302">
        <v>0.56432449558647402</v>
      </c>
      <c r="D831" s="302">
        <v>0.15797135927871783</v>
      </c>
      <c r="E831" s="302">
        <f t="shared" si="357"/>
        <v>3.6541261726893803</v>
      </c>
      <c r="F831" s="303"/>
      <c r="G831" s="302">
        <v>1.9745667061374561</v>
      </c>
      <c r="H831" s="302">
        <v>0.3621219318202617</v>
      </c>
      <c r="I831" s="302">
        <v>7.4218101010161117E-2</v>
      </c>
      <c r="J831" s="302">
        <f t="shared" si="360"/>
        <v>2.4109067389678791</v>
      </c>
      <c r="K831" s="303"/>
      <c r="L831" s="302">
        <v>1.9101817989700096</v>
      </c>
      <c r="M831" s="302">
        <v>0.35930849063861947</v>
      </c>
      <c r="N831" s="302">
        <v>4.368802136437519E-2</v>
      </c>
      <c r="O831" s="302">
        <f t="shared" si="359"/>
        <v>2.313178310973004</v>
      </c>
    </row>
    <row r="832" spans="1:15" s="236" customFormat="1" x14ac:dyDescent="0.2">
      <c r="A832" s="237" t="str">
        <f>name!E$11</f>
        <v>Process, plant and machine operatives</v>
      </c>
      <c r="B832" s="302">
        <v>0.1408172751083569</v>
      </c>
      <c r="C832" s="302">
        <v>1.7072913850163317E-2</v>
      </c>
      <c r="D832" s="302">
        <v>3.3738810030635891E-2</v>
      </c>
      <c r="E832" s="302">
        <f t="shared" si="357"/>
        <v>0.19162899898915611</v>
      </c>
      <c r="F832" s="303"/>
      <c r="G832" s="302">
        <v>7.3484514392536157E-2</v>
      </c>
      <c r="H832" s="302">
        <v>9.8828925546806355E-3</v>
      </c>
      <c r="I832" s="302">
        <v>2.5017592493757682E-2</v>
      </c>
      <c r="J832" s="302">
        <f t="shared" si="360"/>
        <v>0.10838499944097447</v>
      </c>
      <c r="K832" s="303"/>
      <c r="L832" s="302">
        <v>6.7565000073768922E-2</v>
      </c>
      <c r="M832" s="302">
        <v>1.3251832482227137E-2</v>
      </c>
      <c r="N832" s="302">
        <v>2.3979713717458554E-2</v>
      </c>
      <c r="O832" s="302">
        <f t="shared" si="359"/>
        <v>0.10479654627345461</v>
      </c>
    </row>
    <row r="833" spans="1:15" s="236" customFormat="1" x14ac:dyDescent="0.2">
      <c r="A833" s="237" t="str">
        <f>name!E$12</f>
        <v>Elementary occupations</v>
      </c>
      <c r="B833" s="302">
        <v>0.35229497306744378</v>
      </c>
      <c r="C833" s="302">
        <v>6.756779943519238E-2</v>
      </c>
      <c r="D833" s="302">
        <v>3.8787501996210977E-2</v>
      </c>
      <c r="E833" s="302">
        <f t="shared" si="357"/>
        <v>0.4586502744988471</v>
      </c>
      <c r="F833" s="303"/>
      <c r="G833" s="302">
        <v>0.19652941514802641</v>
      </c>
      <c r="H833" s="302">
        <v>3.21908979302164E-2</v>
      </c>
      <c r="I833" s="302">
        <v>2.4052426716862165E-2</v>
      </c>
      <c r="J833" s="302">
        <f t="shared" si="360"/>
        <v>0.25277273979510495</v>
      </c>
      <c r="K833" s="303"/>
      <c r="L833" s="302">
        <v>0.17166006475879692</v>
      </c>
      <c r="M833" s="302">
        <v>2.107768783877843E-2</v>
      </c>
      <c r="N833" s="302">
        <v>1.8802827550371031E-2</v>
      </c>
      <c r="O833" s="302">
        <f t="shared" si="359"/>
        <v>0.21154058014794636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27.150999999728107</v>
      </c>
      <c r="C835" s="311">
        <f t="shared" ref="C835:E835" si="361">SUM(C825:C833)</f>
        <v>2.8730000000121239</v>
      </c>
      <c r="D835" s="311">
        <f t="shared" si="361"/>
        <v>2.1220000000187822</v>
      </c>
      <c r="E835" s="311">
        <f t="shared" si="361"/>
        <v>32.145999999759006</v>
      </c>
      <c r="F835" s="311"/>
      <c r="G835" s="311">
        <f t="shared" ref="G835:J835" si="362">SUM(G825:G833)</f>
        <v>20.950999999763873</v>
      </c>
      <c r="H835" s="311">
        <f t="shared" si="362"/>
        <v>1.8990000000100342</v>
      </c>
      <c r="I835" s="311">
        <f t="shared" si="362"/>
        <v>1.2120000000027922</v>
      </c>
      <c r="J835" s="311">
        <f t="shared" si="362"/>
        <v>24.061999999776702</v>
      </c>
      <c r="K835" s="311"/>
      <c r="L835" s="311">
        <f t="shared" ref="L835:O835" si="363">SUM(L825:L833)</f>
        <v>18.637999999818486</v>
      </c>
      <c r="M835" s="311">
        <f t="shared" si="363"/>
        <v>1.6900000000018356</v>
      </c>
      <c r="N835" s="311">
        <f t="shared" si="363"/>
        <v>0.83300000000380192</v>
      </c>
      <c r="O835" s="311">
        <f t="shared" si="363"/>
        <v>21.160999999824124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8.2100155881757768</v>
      </c>
      <c r="C842" s="302">
        <v>0.76186389509853025</v>
      </c>
      <c r="D842" s="302">
        <v>1.156198416893742</v>
      </c>
      <c r="E842" s="302">
        <f>SUM(B842:D842)</f>
        <v>10.12807790016805</v>
      </c>
      <c r="F842" s="303"/>
      <c r="G842" s="302">
        <v>9.1420607609313187</v>
      </c>
      <c r="H842" s="302">
        <v>0.97524564158469951</v>
      </c>
      <c r="I842" s="302">
        <v>2.1384594057475952</v>
      </c>
      <c r="J842" s="302">
        <f>SUM(G842:I842)</f>
        <v>12.255765808263613</v>
      </c>
      <c r="K842" s="303"/>
      <c r="L842" s="302">
        <v>8.1143134122344023</v>
      </c>
      <c r="M842" s="302">
        <v>1.0532893302771245</v>
      </c>
      <c r="N842" s="302">
        <v>2.408938368490769</v>
      </c>
      <c r="O842" s="302">
        <f>SUM(L842:N842)</f>
        <v>11.576541111002296</v>
      </c>
    </row>
    <row r="843" spans="1:15" s="236" customFormat="1" x14ac:dyDescent="0.2">
      <c r="A843" s="237" t="str">
        <f>name!E$5</f>
        <v>Professional occupations</v>
      </c>
      <c r="B843" s="302">
        <v>8.9769114502743612</v>
      </c>
      <c r="C843" s="302">
        <v>0.63224355699694612</v>
      </c>
      <c r="D843" s="302">
        <v>1.5505460673479754</v>
      </c>
      <c r="E843" s="302">
        <f t="shared" ref="E843:E850" si="364">SUM(B843:D843)</f>
        <v>11.159701074619282</v>
      </c>
      <c r="F843" s="303"/>
      <c r="G843" s="302">
        <v>11.882552218636031</v>
      </c>
      <c r="H843" s="302">
        <v>0.76453601891312584</v>
      </c>
      <c r="I843" s="302">
        <v>2.4622388494054661</v>
      </c>
      <c r="J843" s="302">
        <f t="shared" ref="J843:J845" si="365">SUM(G843:I843)</f>
        <v>15.109327086954622</v>
      </c>
      <c r="K843" s="303"/>
      <c r="L843" s="302">
        <v>13.059070435087598</v>
      </c>
      <c r="M843" s="302">
        <v>0.82131069771891863</v>
      </c>
      <c r="N843" s="302">
        <v>2.5785411659022492</v>
      </c>
      <c r="O843" s="302">
        <f t="shared" ref="O843:O850" si="366">SUM(L843:N843)</f>
        <v>16.458922298708764</v>
      </c>
    </row>
    <row r="844" spans="1:15" s="236" customFormat="1" x14ac:dyDescent="0.2">
      <c r="A844" s="237" t="str">
        <f>name!E$6</f>
        <v>Associate professional occupations</v>
      </c>
      <c r="B844" s="302">
        <v>11.549325084765576</v>
      </c>
      <c r="C844" s="302">
        <v>1.3178328128078656</v>
      </c>
      <c r="D844" s="302">
        <v>2.7667901444248173</v>
      </c>
      <c r="E844" s="302">
        <f t="shared" si="364"/>
        <v>15.633948041998259</v>
      </c>
      <c r="F844" s="303"/>
      <c r="G844" s="302">
        <v>13.068249656129705</v>
      </c>
      <c r="H844" s="302">
        <v>1.2229673908580874</v>
      </c>
      <c r="I844" s="302">
        <v>3.6993653514187987</v>
      </c>
      <c r="J844" s="302">
        <f t="shared" si="365"/>
        <v>17.990582398406591</v>
      </c>
      <c r="K844" s="303"/>
      <c r="L844" s="302">
        <v>11.229192178555644</v>
      </c>
      <c r="M844" s="302">
        <v>1.2272593240327114</v>
      </c>
      <c r="N844" s="302">
        <v>3.2401373344852908</v>
      </c>
      <c r="O844" s="302">
        <f t="shared" si="366"/>
        <v>15.696588837073648</v>
      </c>
    </row>
    <row r="845" spans="1:15" s="236" customFormat="1" x14ac:dyDescent="0.2">
      <c r="A845" s="237" t="str">
        <f>name!E$7</f>
        <v>Administrative and secretarial occupations</v>
      </c>
      <c r="B845" s="302">
        <v>6.6624936039501135</v>
      </c>
      <c r="C845" s="302">
        <v>3.3481184598464324</v>
      </c>
      <c r="D845" s="302">
        <v>0.69262120525387172</v>
      </c>
      <c r="E845" s="302">
        <f t="shared" si="364"/>
        <v>10.703233269050418</v>
      </c>
      <c r="F845" s="303"/>
      <c r="G845" s="302">
        <v>6.7647723260782637</v>
      </c>
      <c r="H845" s="302">
        <v>2.6531293575272632</v>
      </c>
      <c r="I845" s="302">
        <v>0.60498093106830941</v>
      </c>
      <c r="J845" s="302">
        <f t="shared" si="365"/>
        <v>10.022882614673836</v>
      </c>
      <c r="K845" s="303"/>
      <c r="L845" s="302">
        <v>3.8077235271073464</v>
      </c>
      <c r="M845" s="302">
        <v>1.772987743220841</v>
      </c>
      <c r="N845" s="302">
        <v>0.54960740495075089</v>
      </c>
      <c r="O845" s="302">
        <f t="shared" si="366"/>
        <v>6.1303186752789385</v>
      </c>
    </row>
    <row r="846" spans="1:15" s="236" customFormat="1" x14ac:dyDescent="0.2">
      <c r="A846" s="237" t="str">
        <f>name!E$8</f>
        <v>Skilled trades occupations</v>
      </c>
      <c r="B846" s="302">
        <v>0.51396620228438283</v>
      </c>
      <c r="C846" s="302">
        <v>0.22025292284765915</v>
      </c>
      <c r="D846" s="302">
        <v>0.38655180078290835</v>
      </c>
      <c r="E846" s="302">
        <f t="shared" si="364"/>
        <v>1.1207709259149503</v>
      </c>
      <c r="F846" s="303"/>
      <c r="G846" s="302">
        <v>0.40874010774264052</v>
      </c>
      <c r="H846" s="302">
        <v>0.13041882428383283</v>
      </c>
      <c r="I846" s="302">
        <v>0.49906201612117274</v>
      </c>
      <c r="J846" s="302">
        <f>SUM(G846:I846)</f>
        <v>1.0382209481476461</v>
      </c>
      <c r="K846" s="303"/>
      <c r="L846" s="302">
        <v>0.3607042801875594</v>
      </c>
      <c r="M846" s="302">
        <v>0.12574903127708104</v>
      </c>
      <c r="N846" s="302">
        <v>0.52360280148762617</v>
      </c>
      <c r="O846" s="302">
        <f t="shared" si="366"/>
        <v>1.0100561129522667</v>
      </c>
    </row>
    <row r="847" spans="1:15" s="236" customFormat="1" x14ac:dyDescent="0.2">
      <c r="A847" s="237" t="str">
        <f>name!E$9</f>
        <v>Caring, leisure and other service occupations</v>
      </c>
      <c r="B847" s="302">
        <v>0.16183980148836469</v>
      </c>
      <c r="C847" s="302">
        <v>4.8868839489572678E-2</v>
      </c>
      <c r="D847" s="302">
        <v>0.28130234345146088</v>
      </c>
      <c r="E847" s="302">
        <f t="shared" si="364"/>
        <v>0.49201098442939828</v>
      </c>
      <c r="F847" s="303"/>
      <c r="G847" s="302">
        <v>0.15454611240025334</v>
      </c>
      <c r="H847" s="302">
        <v>3.7752417918434651E-2</v>
      </c>
      <c r="I847" s="302">
        <v>0.22875539374685058</v>
      </c>
      <c r="J847" s="302">
        <f t="shared" ref="J847:J850" si="367">SUM(G847:I847)</f>
        <v>0.42105392406553854</v>
      </c>
      <c r="K847" s="303"/>
      <c r="L847" s="302">
        <v>0.16686932027954648</v>
      </c>
      <c r="M847" s="302">
        <v>2.8338679627838731E-2</v>
      </c>
      <c r="N847" s="302">
        <v>0.30938835994346764</v>
      </c>
      <c r="O847" s="302">
        <f t="shared" si="366"/>
        <v>0.50459635985085283</v>
      </c>
    </row>
    <row r="848" spans="1:15" s="236" customFormat="1" x14ac:dyDescent="0.2">
      <c r="A848" s="237" t="str">
        <f>name!E$10</f>
        <v>Sales and customer service occupations</v>
      </c>
      <c r="B848" s="302">
        <v>1.6191502827677369</v>
      </c>
      <c r="C848" s="302">
        <v>0.6544363461568391</v>
      </c>
      <c r="D848" s="302">
        <v>0.38967120687787038</v>
      </c>
      <c r="E848" s="302">
        <f t="shared" si="364"/>
        <v>2.6632578358024461</v>
      </c>
      <c r="F848" s="303"/>
      <c r="G848" s="302">
        <v>1.5943144462291006</v>
      </c>
      <c r="H848" s="302">
        <v>0.60155230947845351</v>
      </c>
      <c r="I848" s="302">
        <v>0.28111832252158325</v>
      </c>
      <c r="J848" s="302">
        <f t="shared" si="367"/>
        <v>2.4769850782291374</v>
      </c>
      <c r="K848" s="303"/>
      <c r="L848" s="302">
        <v>1.520237000586411</v>
      </c>
      <c r="M848" s="302">
        <v>0.65377110368305835</v>
      </c>
      <c r="N848" s="302">
        <v>0.24836940640548316</v>
      </c>
      <c r="O848" s="302">
        <f t="shared" si="366"/>
        <v>2.4223775106749525</v>
      </c>
    </row>
    <row r="849" spans="1:15" s="236" customFormat="1" x14ac:dyDescent="0.2">
      <c r="A849" s="237" t="str">
        <f>name!E$11</f>
        <v>Process, plant and machine operatives</v>
      </c>
      <c r="B849" s="302">
        <v>0.26301884148970101</v>
      </c>
      <c r="C849" s="302">
        <v>6.8048831188682754E-2</v>
      </c>
      <c r="D849" s="302">
        <v>0.2051617994280468</v>
      </c>
      <c r="E849" s="302">
        <f t="shared" si="364"/>
        <v>0.53622947210643057</v>
      </c>
      <c r="F849" s="303"/>
      <c r="G849" s="302">
        <v>0.2066012159743057</v>
      </c>
      <c r="H849" s="302">
        <v>4.0890367990143589E-2</v>
      </c>
      <c r="I849" s="302">
        <v>0.46248150271169003</v>
      </c>
      <c r="J849" s="302">
        <f t="shared" si="367"/>
        <v>0.70997308667613934</v>
      </c>
      <c r="K849" s="303"/>
      <c r="L849" s="302">
        <v>0.23487822057085636</v>
      </c>
      <c r="M849" s="302">
        <v>8.2451581713831129E-2</v>
      </c>
      <c r="N849" s="302">
        <v>0.66983995141356367</v>
      </c>
      <c r="O849" s="302">
        <f t="shared" si="366"/>
        <v>0.98716975369825111</v>
      </c>
    </row>
    <row r="850" spans="1:15" s="236" customFormat="1" x14ac:dyDescent="0.2">
      <c r="A850" s="237" t="str">
        <f>name!E$12</f>
        <v>Elementary occupations</v>
      </c>
      <c r="B850" s="302">
        <v>0.57327914430239146</v>
      </c>
      <c r="C850" s="302">
        <v>0.21133433558519232</v>
      </c>
      <c r="D850" s="302">
        <v>0.15615701562140413</v>
      </c>
      <c r="E850" s="302">
        <f t="shared" si="364"/>
        <v>0.94077049550898795</v>
      </c>
      <c r="F850" s="303"/>
      <c r="G850" s="302">
        <v>0.44716315531295175</v>
      </c>
      <c r="H850" s="302">
        <v>0.14150767147085194</v>
      </c>
      <c r="I850" s="302">
        <v>0.19853822735645896</v>
      </c>
      <c r="J850" s="302">
        <f t="shared" si="367"/>
        <v>0.78720905414026265</v>
      </c>
      <c r="K850" s="303"/>
      <c r="L850" s="302">
        <v>0.40301162472821039</v>
      </c>
      <c r="M850" s="302">
        <v>9.2842508455465364E-2</v>
      </c>
      <c r="N850" s="302">
        <v>0.25757520713420112</v>
      </c>
      <c r="O850" s="302">
        <f t="shared" si="366"/>
        <v>0.75342934031787689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38.529999999498393</v>
      </c>
      <c r="C852" s="311">
        <f t="shared" ref="C852:E852" si="368">SUM(C842:C850)</f>
        <v>7.2630000000177199</v>
      </c>
      <c r="D852" s="311">
        <f t="shared" si="368"/>
        <v>7.585000000082097</v>
      </c>
      <c r="E852" s="311">
        <f t="shared" si="368"/>
        <v>53.377999999598224</v>
      </c>
      <c r="F852" s="311"/>
      <c r="G852" s="311">
        <f t="shared" ref="G852:J852" si="369">SUM(G842:G850)</f>
        <v>43.668999999434568</v>
      </c>
      <c r="H852" s="311">
        <f t="shared" si="369"/>
        <v>6.5680000000248926</v>
      </c>
      <c r="I852" s="311">
        <f t="shared" si="369"/>
        <v>10.575000000097923</v>
      </c>
      <c r="J852" s="311">
        <f t="shared" si="369"/>
        <v>60.811999999557379</v>
      </c>
      <c r="K852" s="311"/>
      <c r="L852" s="311">
        <f t="shared" ref="L852:O852" si="370">SUM(L842:L850)</f>
        <v>38.895999999337576</v>
      </c>
      <c r="M852" s="311">
        <f t="shared" si="370"/>
        <v>5.8580000000068706</v>
      </c>
      <c r="N852" s="311">
        <f t="shared" si="370"/>
        <v>10.786000000213402</v>
      </c>
      <c r="O852" s="311">
        <f t="shared" si="370"/>
        <v>55.539999999557843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11.572912469561524</v>
      </c>
      <c r="C859" s="302">
        <v>2.6173298092613257</v>
      </c>
      <c r="D859" s="302">
        <v>4.2901694777229915</v>
      </c>
      <c r="E859" s="302">
        <f>SUM(B859:D859)</f>
        <v>18.480411756545841</v>
      </c>
      <c r="F859" s="303"/>
      <c r="G859" s="302">
        <v>12.335362470418055</v>
      </c>
      <c r="H859" s="302">
        <v>3.7268530490629703</v>
      </c>
      <c r="I859" s="302">
        <v>3.9625173101245665</v>
      </c>
      <c r="J859" s="302">
        <f>SUM(G859:I859)</f>
        <v>20.024732829605593</v>
      </c>
      <c r="K859" s="303"/>
      <c r="L859" s="302">
        <v>15.203804933048469</v>
      </c>
      <c r="M859" s="302">
        <v>4.2266462799231848</v>
      </c>
      <c r="N859" s="302">
        <v>4.7490529060113555</v>
      </c>
      <c r="O859" s="302">
        <f>SUM(L859:N859)</f>
        <v>24.179504118983012</v>
      </c>
    </row>
    <row r="860" spans="1:15" s="236" customFormat="1" x14ac:dyDescent="0.2">
      <c r="A860" s="237" t="str">
        <f>name!E$5</f>
        <v>Professional occupations</v>
      </c>
      <c r="B860" s="302">
        <v>9.9561410435378654</v>
      </c>
      <c r="C860" s="302">
        <v>1.8165034731929151</v>
      </c>
      <c r="D860" s="302">
        <v>1.6041021287563086</v>
      </c>
      <c r="E860" s="302">
        <f t="shared" ref="E860:E867" si="371">SUM(B860:D860)</f>
        <v>13.376746645487088</v>
      </c>
      <c r="F860" s="303"/>
      <c r="G860" s="302">
        <v>12.223390052762584</v>
      </c>
      <c r="H860" s="302">
        <v>2.9429353901734445</v>
      </c>
      <c r="I860" s="302">
        <v>1.1662662779056121</v>
      </c>
      <c r="J860" s="302">
        <f t="shared" ref="J860:J862" si="372">SUM(G860:I860)</f>
        <v>16.332591720841641</v>
      </c>
      <c r="K860" s="303"/>
      <c r="L860" s="302">
        <v>15.421186726797554</v>
      </c>
      <c r="M860" s="302">
        <v>3.5030116475801396</v>
      </c>
      <c r="N860" s="302">
        <v>0.93657013824093427</v>
      </c>
      <c r="O860" s="302">
        <f t="shared" ref="O860:O867" si="373">SUM(L860:N860)</f>
        <v>19.86076851261863</v>
      </c>
    </row>
    <row r="861" spans="1:15" s="236" customFormat="1" x14ac:dyDescent="0.2">
      <c r="A861" s="237" t="str">
        <f>name!E$6</f>
        <v>Associate professional occupations</v>
      </c>
      <c r="B861" s="302">
        <v>9.4742318913003736</v>
      </c>
      <c r="C861" s="302">
        <v>2.549438054697708</v>
      </c>
      <c r="D861" s="302">
        <v>1.0600972976807201</v>
      </c>
      <c r="E861" s="302">
        <f t="shared" si="371"/>
        <v>13.083767243678802</v>
      </c>
      <c r="F861" s="303"/>
      <c r="G861" s="302">
        <v>10.56346791366364</v>
      </c>
      <c r="H861" s="302">
        <v>3.3108180033365753</v>
      </c>
      <c r="I861" s="302">
        <v>0.7934050447802119</v>
      </c>
      <c r="J861" s="302">
        <f t="shared" si="372"/>
        <v>14.667690961780426</v>
      </c>
      <c r="K861" s="303"/>
      <c r="L861" s="302">
        <v>11.854593307711299</v>
      </c>
      <c r="M861" s="302">
        <v>3.26030208935346</v>
      </c>
      <c r="N861" s="302">
        <v>0.70185416790103272</v>
      </c>
      <c r="O861" s="302">
        <f t="shared" si="373"/>
        <v>15.816749564965793</v>
      </c>
    </row>
    <row r="862" spans="1:15" s="236" customFormat="1" x14ac:dyDescent="0.2">
      <c r="A862" s="237" t="str">
        <f>name!E$7</f>
        <v>Administrative and secretarial occupations</v>
      </c>
      <c r="B862" s="302">
        <v>7.2017771659359324</v>
      </c>
      <c r="C862" s="302">
        <v>7.3347464725234763</v>
      </c>
      <c r="D862" s="302">
        <v>0.86384291718440998</v>
      </c>
      <c r="E862" s="302">
        <f t="shared" si="371"/>
        <v>15.400366555643819</v>
      </c>
      <c r="F862" s="303"/>
      <c r="G862" s="302">
        <v>6.9254549786871724</v>
      </c>
      <c r="H862" s="302">
        <v>9.3004851875539618</v>
      </c>
      <c r="I862" s="302">
        <v>0.77652523793427308</v>
      </c>
      <c r="J862" s="302">
        <f t="shared" si="372"/>
        <v>17.002465404175407</v>
      </c>
      <c r="K862" s="303"/>
      <c r="L862" s="302">
        <v>5.7223714067539495</v>
      </c>
      <c r="M862" s="302">
        <v>8.3774437917335209</v>
      </c>
      <c r="N862" s="302">
        <v>0.90156842572962537</v>
      </c>
      <c r="O862" s="302">
        <f t="shared" si="373"/>
        <v>15.001383624217095</v>
      </c>
    </row>
    <row r="863" spans="1:15" s="236" customFormat="1" x14ac:dyDescent="0.2">
      <c r="A863" s="237" t="str">
        <f>name!E$8</f>
        <v>Skilled trades occupations</v>
      </c>
      <c r="B863" s="302">
        <v>3.3944357662336269</v>
      </c>
      <c r="C863" s="302">
        <v>0.61646890512331221</v>
      </c>
      <c r="D863" s="302">
        <v>2.2276715401752023</v>
      </c>
      <c r="E863" s="302">
        <f t="shared" si="371"/>
        <v>6.2385762115321413</v>
      </c>
      <c r="F863" s="303"/>
      <c r="G863" s="302">
        <v>2.6883600202261593</v>
      </c>
      <c r="H863" s="302">
        <v>0.4972147235330811</v>
      </c>
      <c r="I863" s="302">
        <v>1.3441458575734315</v>
      </c>
      <c r="J863" s="302">
        <f>SUM(G863:I863)</f>
        <v>4.5297206013326718</v>
      </c>
      <c r="K863" s="303"/>
      <c r="L863" s="302">
        <v>3.4974942950918626</v>
      </c>
      <c r="M863" s="302">
        <v>0.76362509263009426</v>
      </c>
      <c r="N863" s="302">
        <v>1.9375949595416242</v>
      </c>
      <c r="O863" s="302">
        <f t="shared" si="373"/>
        <v>6.1987143472635804</v>
      </c>
    </row>
    <row r="864" spans="1:15" s="236" customFormat="1" x14ac:dyDescent="0.2">
      <c r="A864" s="237" t="str">
        <f>name!E$9</f>
        <v>Caring, leisure and other service occupations</v>
      </c>
      <c r="B864" s="302">
        <v>1.4953024831733457</v>
      </c>
      <c r="C864" s="302">
        <v>0.82855589661798812</v>
      </c>
      <c r="D864" s="302">
        <v>0.40679650811993961</v>
      </c>
      <c r="E864" s="302">
        <f t="shared" si="371"/>
        <v>2.7306548879112738</v>
      </c>
      <c r="F864" s="303"/>
      <c r="G864" s="302">
        <v>1.4130168283374116</v>
      </c>
      <c r="H864" s="302">
        <v>0.89704062322465139</v>
      </c>
      <c r="I864" s="302">
        <v>0.31971533027864096</v>
      </c>
      <c r="J864" s="302">
        <f t="shared" ref="J864:J867" si="374">SUM(G864:I864)</f>
        <v>2.6297727818407037</v>
      </c>
      <c r="K864" s="303"/>
      <c r="L864" s="302">
        <v>1.8161025258554981</v>
      </c>
      <c r="M864" s="302">
        <v>0.85594598702425806</v>
      </c>
      <c r="N864" s="302">
        <v>0.59751676693292566</v>
      </c>
      <c r="O864" s="302">
        <f t="shared" si="373"/>
        <v>3.269565279812682</v>
      </c>
    </row>
    <row r="865" spans="1:15" s="236" customFormat="1" x14ac:dyDescent="0.2">
      <c r="A865" s="237" t="str">
        <f>name!E$10</f>
        <v>Sales and customer service occupations</v>
      </c>
      <c r="B865" s="302">
        <v>4.9967802445487157</v>
      </c>
      <c r="C865" s="302">
        <v>2.8109988599747346</v>
      </c>
      <c r="D865" s="302">
        <v>1.0950670858720828</v>
      </c>
      <c r="E865" s="302">
        <f t="shared" si="371"/>
        <v>8.9028461903955325</v>
      </c>
      <c r="F865" s="303"/>
      <c r="G865" s="302">
        <v>4.2813041023734222</v>
      </c>
      <c r="H865" s="302">
        <v>3.1371315135807514</v>
      </c>
      <c r="I865" s="302">
        <v>0.72218860647972494</v>
      </c>
      <c r="J865" s="302">
        <f t="shared" si="374"/>
        <v>8.1406242224338978</v>
      </c>
      <c r="K865" s="303"/>
      <c r="L865" s="302">
        <v>4.7521911261296212</v>
      </c>
      <c r="M865" s="302">
        <v>3.3608735507171867</v>
      </c>
      <c r="N865" s="302">
        <v>0.68324180775328625</v>
      </c>
      <c r="O865" s="302">
        <f t="shared" si="373"/>
        <v>8.7963064846000947</v>
      </c>
    </row>
    <row r="866" spans="1:15" s="236" customFormat="1" x14ac:dyDescent="0.2">
      <c r="A866" s="237" t="str">
        <f>name!E$11</f>
        <v>Process, plant and machine operatives</v>
      </c>
      <c r="B866" s="302">
        <v>0.65863861712434146</v>
      </c>
      <c r="C866" s="302">
        <v>0.21089296500007532</v>
      </c>
      <c r="D866" s="302">
        <v>9.1282634901993273E-2</v>
      </c>
      <c r="E866" s="302">
        <f t="shared" si="371"/>
        <v>0.96081421702641001</v>
      </c>
      <c r="F866" s="303"/>
      <c r="G866" s="302">
        <v>0.50521510539531567</v>
      </c>
      <c r="H866" s="302">
        <v>0.16451341445571627</v>
      </c>
      <c r="I866" s="302">
        <v>7.8103268644306736E-2</v>
      </c>
      <c r="J866" s="302">
        <f t="shared" si="374"/>
        <v>0.7478317884953386</v>
      </c>
      <c r="K866" s="303"/>
      <c r="L866" s="302">
        <v>0.59375451510883992</v>
      </c>
      <c r="M866" s="302">
        <v>0.19977801282526605</v>
      </c>
      <c r="N866" s="302">
        <v>0.11198917921405913</v>
      </c>
      <c r="O866" s="302">
        <f t="shared" si="373"/>
        <v>0.90552170714816516</v>
      </c>
    </row>
    <row r="867" spans="1:15" s="236" customFormat="1" x14ac:dyDescent="0.2">
      <c r="A867" s="237" t="str">
        <f>name!E$12</f>
        <v>Elementary occupations</v>
      </c>
      <c r="B867" s="302">
        <v>1.081780318160291</v>
      </c>
      <c r="C867" s="302">
        <v>1.9540655636957047</v>
      </c>
      <c r="D867" s="302">
        <v>0.42997040967487105</v>
      </c>
      <c r="E867" s="302">
        <f t="shared" si="371"/>
        <v>3.4658162915308663</v>
      </c>
      <c r="F867" s="303"/>
      <c r="G867" s="302">
        <v>0.86042852776810119</v>
      </c>
      <c r="H867" s="302">
        <v>1.9510080953365561</v>
      </c>
      <c r="I867" s="302">
        <v>0.22413306619036855</v>
      </c>
      <c r="J867" s="302">
        <f t="shared" si="374"/>
        <v>3.0355696892950257</v>
      </c>
      <c r="K867" s="303"/>
      <c r="L867" s="302">
        <v>0.87950116318525129</v>
      </c>
      <c r="M867" s="302">
        <v>1.3253735482308151</v>
      </c>
      <c r="N867" s="302">
        <v>0.42261164871674839</v>
      </c>
      <c r="O867" s="302">
        <f t="shared" si="373"/>
        <v>2.6274863601328144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49.83199999957602</v>
      </c>
      <c r="C869" s="311">
        <f t="shared" ref="C869:E869" si="375">SUM(C859:C867)</f>
        <v>20.739000000087238</v>
      </c>
      <c r="D869" s="311">
        <f t="shared" si="375"/>
        <v>12.069000000088518</v>
      </c>
      <c r="E869" s="311">
        <f t="shared" si="375"/>
        <v>82.63999999975178</v>
      </c>
      <c r="F869" s="311"/>
      <c r="G869" s="311">
        <f t="shared" ref="G869:J869" si="376">SUM(G859:G867)</f>
        <v>51.795999999631846</v>
      </c>
      <c r="H869" s="311">
        <f t="shared" si="376"/>
        <v>25.928000000257704</v>
      </c>
      <c r="I869" s="311">
        <f t="shared" si="376"/>
        <v>9.3869999999111364</v>
      </c>
      <c r="J869" s="311">
        <f t="shared" si="376"/>
        <v>87.110999999800697</v>
      </c>
      <c r="K869" s="311"/>
      <c r="L869" s="311">
        <f t="shared" ref="L869:O869" si="377">SUM(L859:L867)</f>
        <v>59.740999999682352</v>
      </c>
      <c r="M869" s="311">
        <f t="shared" si="377"/>
        <v>25.873000000017921</v>
      </c>
      <c r="N869" s="311">
        <f t="shared" si="377"/>
        <v>11.042000000041591</v>
      </c>
      <c r="O869" s="311">
        <f t="shared" si="377"/>
        <v>96.655999999741866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9.0350633260284727</v>
      </c>
      <c r="C876" s="302">
        <v>2.4031184546087143</v>
      </c>
      <c r="D876" s="302">
        <v>2.6200214185015995</v>
      </c>
      <c r="E876" s="302">
        <f>SUM(B876:D876)</f>
        <v>14.058203199138786</v>
      </c>
      <c r="F876" s="303"/>
      <c r="G876" s="302">
        <v>8.154615775474447</v>
      </c>
      <c r="H876" s="302">
        <v>2.3375025798079458</v>
      </c>
      <c r="I876" s="302">
        <v>2.2206392352337279</v>
      </c>
      <c r="J876" s="302">
        <f>SUM(G876:I876)</f>
        <v>12.712757590516121</v>
      </c>
      <c r="K876" s="303"/>
      <c r="L876" s="302">
        <v>8.8004395270087539</v>
      </c>
      <c r="M876" s="302">
        <v>2.9773797346639115</v>
      </c>
      <c r="N876" s="302">
        <v>2.5071326287513749</v>
      </c>
      <c r="O876" s="302">
        <f>SUM(L876:N876)</f>
        <v>14.28495189042404</v>
      </c>
    </row>
    <row r="877" spans="1:15" s="236" customFormat="1" x14ac:dyDescent="0.2">
      <c r="A877" s="237" t="str">
        <f>name!E$5</f>
        <v>Professional occupations</v>
      </c>
      <c r="B877" s="302">
        <v>22.037268710961257</v>
      </c>
      <c r="C877" s="302">
        <v>4.2266819776571927</v>
      </c>
      <c r="D877" s="302">
        <v>7.9369738343330729</v>
      </c>
      <c r="E877" s="302">
        <f t="shared" ref="E877:E884" si="378">SUM(B877:D877)</f>
        <v>34.200924522951524</v>
      </c>
      <c r="F877" s="303"/>
      <c r="G877" s="302">
        <v>23.463262802037971</v>
      </c>
      <c r="H877" s="302">
        <v>3.9160756715668321</v>
      </c>
      <c r="I877" s="302">
        <v>5.1637988120984399</v>
      </c>
      <c r="J877" s="302">
        <f t="shared" ref="J877:J879" si="379">SUM(G877:I877)</f>
        <v>32.543137285703246</v>
      </c>
      <c r="K877" s="303"/>
      <c r="L877" s="302">
        <v>28.705754012979728</v>
      </c>
      <c r="M877" s="302">
        <v>5.1535194304302925</v>
      </c>
      <c r="N877" s="302">
        <v>5.1968631636792857</v>
      </c>
      <c r="O877" s="302">
        <f t="shared" ref="O877:O884" si="380">SUM(L877:N877)</f>
        <v>39.0561366070893</v>
      </c>
    </row>
    <row r="878" spans="1:15" s="236" customFormat="1" x14ac:dyDescent="0.2">
      <c r="A878" s="237" t="str">
        <f>name!E$6</f>
        <v>Associate professional occupations</v>
      </c>
      <c r="B878" s="302">
        <v>11.805747373878049</v>
      </c>
      <c r="C878" s="302">
        <v>3.3553270428867807</v>
      </c>
      <c r="D878" s="302">
        <v>3.1804296146673314</v>
      </c>
      <c r="E878" s="302">
        <f t="shared" si="378"/>
        <v>18.341504031432162</v>
      </c>
      <c r="F878" s="303"/>
      <c r="G878" s="302">
        <v>11.321529081439108</v>
      </c>
      <c r="H878" s="302">
        <v>2.5909082742258795</v>
      </c>
      <c r="I878" s="302">
        <v>2.1375815815164816</v>
      </c>
      <c r="J878" s="302">
        <f t="shared" si="379"/>
        <v>16.05001893718147</v>
      </c>
      <c r="K878" s="303"/>
      <c r="L878" s="302">
        <v>11.636003218894071</v>
      </c>
      <c r="M878" s="302">
        <v>2.8958485224266886</v>
      </c>
      <c r="N878" s="302">
        <v>2.3086496406869466</v>
      </c>
      <c r="O878" s="302">
        <f t="shared" si="380"/>
        <v>16.840501382007709</v>
      </c>
    </row>
    <row r="879" spans="1:15" s="236" customFormat="1" x14ac:dyDescent="0.2">
      <c r="A879" s="237" t="str">
        <f>name!E$7</f>
        <v>Administrative and secretarial occupations</v>
      </c>
      <c r="B879" s="302">
        <v>8.9257374312361062</v>
      </c>
      <c r="C879" s="302">
        <v>8.9764866080846417</v>
      </c>
      <c r="D879" s="302">
        <v>1.6444561050808331</v>
      </c>
      <c r="E879" s="302">
        <f t="shared" si="378"/>
        <v>19.546680144401584</v>
      </c>
      <c r="F879" s="303"/>
      <c r="G879" s="302">
        <v>7.2848075039259719</v>
      </c>
      <c r="H879" s="302">
        <v>5.2281801857446535</v>
      </c>
      <c r="I879" s="302">
        <v>1.0972870131712602</v>
      </c>
      <c r="J879" s="302">
        <f t="shared" si="379"/>
        <v>13.610274702841885</v>
      </c>
      <c r="K879" s="303"/>
      <c r="L879" s="302">
        <v>4.5052432236826663</v>
      </c>
      <c r="M879" s="302">
        <v>4.4543233637057593</v>
      </c>
      <c r="N879" s="302">
        <v>0.94744771743766776</v>
      </c>
      <c r="O879" s="302">
        <f t="shared" si="380"/>
        <v>9.9070143048260935</v>
      </c>
    </row>
    <row r="880" spans="1:15" s="236" customFormat="1" x14ac:dyDescent="0.2">
      <c r="A880" s="237" t="str">
        <f>name!E$8</f>
        <v>Skilled trades occupations</v>
      </c>
      <c r="B880" s="302">
        <v>1.5726829215398166</v>
      </c>
      <c r="C880" s="302">
        <v>0.43978819544999476</v>
      </c>
      <c r="D880" s="302">
        <v>0.37472297028759211</v>
      </c>
      <c r="E880" s="302">
        <f t="shared" si="378"/>
        <v>2.3871940872774036</v>
      </c>
      <c r="F880" s="303"/>
      <c r="G880" s="302">
        <v>1.0249126905649488</v>
      </c>
      <c r="H880" s="302">
        <v>0.20431527542218636</v>
      </c>
      <c r="I880" s="302">
        <v>0.23596563826640204</v>
      </c>
      <c r="J880" s="302">
        <f>SUM(G880:I880)</f>
        <v>1.4651936042535372</v>
      </c>
      <c r="K880" s="303"/>
      <c r="L880" s="302">
        <v>1.2092723711615287</v>
      </c>
      <c r="M880" s="302">
        <v>0.32538269066482611</v>
      </c>
      <c r="N880" s="302">
        <v>0.35328810887314821</v>
      </c>
      <c r="O880" s="302">
        <f t="shared" si="380"/>
        <v>1.8879431706995029</v>
      </c>
    </row>
    <row r="881" spans="1:15" s="236" customFormat="1" x14ac:dyDescent="0.2">
      <c r="A881" s="237" t="str">
        <f>name!E$9</f>
        <v>Caring, leisure and other service occupations</v>
      </c>
      <c r="B881" s="302">
        <v>0.19565507629824044</v>
      </c>
      <c r="C881" s="302">
        <v>9.4319148796786018E-2</v>
      </c>
      <c r="D881" s="302">
        <v>0.17182424583165623</v>
      </c>
      <c r="E881" s="302">
        <f t="shared" si="378"/>
        <v>0.46179847092668269</v>
      </c>
      <c r="F881" s="303"/>
      <c r="G881" s="302">
        <v>0.14780294749908784</v>
      </c>
      <c r="H881" s="302">
        <v>5.7122909124339094E-2</v>
      </c>
      <c r="I881" s="302">
        <v>0.12948432586043429</v>
      </c>
      <c r="J881" s="302">
        <f t="shared" ref="J881:J884" si="381">SUM(G881:I881)</f>
        <v>0.33441018248386123</v>
      </c>
      <c r="K881" s="303"/>
      <c r="L881" s="302">
        <v>0.16027312748652403</v>
      </c>
      <c r="M881" s="302">
        <v>5.6706671059739325E-2</v>
      </c>
      <c r="N881" s="302">
        <v>0.23187373208781947</v>
      </c>
      <c r="O881" s="302">
        <f t="shared" si="380"/>
        <v>0.44885353063408284</v>
      </c>
    </row>
    <row r="882" spans="1:15" s="236" customFormat="1" x14ac:dyDescent="0.2">
      <c r="A882" s="237" t="str">
        <f>name!E$10</f>
        <v>Sales and customer service occupations</v>
      </c>
      <c r="B882" s="302">
        <v>1.8738309720720636</v>
      </c>
      <c r="C882" s="302">
        <v>1.2406436288629676</v>
      </c>
      <c r="D882" s="302">
        <v>0.52920560709090148</v>
      </c>
      <c r="E882" s="302">
        <f t="shared" si="378"/>
        <v>3.6436802080259323</v>
      </c>
      <c r="F882" s="303"/>
      <c r="G882" s="302">
        <v>1.4787061276748767</v>
      </c>
      <c r="H882" s="302">
        <v>0.76698008411603402</v>
      </c>
      <c r="I882" s="302">
        <v>0.26447545239615372</v>
      </c>
      <c r="J882" s="302">
        <f t="shared" si="381"/>
        <v>2.5101616641870645</v>
      </c>
      <c r="K882" s="303"/>
      <c r="L882" s="302">
        <v>1.4430268667188202</v>
      </c>
      <c r="M882" s="302">
        <v>0.87847858633245679</v>
      </c>
      <c r="N882" s="302">
        <v>0.23027335342076474</v>
      </c>
      <c r="O882" s="302">
        <f t="shared" si="380"/>
        <v>2.5517788064720417</v>
      </c>
    </row>
    <row r="883" spans="1:15" s="236" customFormat="1" x14ac:dyDescent="0.2">
      <c r="A883" s="237" t="str">
        <f>name!E$11</f>
        <v>Process, plant and machine operatives</v>
      </c>
      <c r="B883" s="302">
        <v>0.4142590374897111</v>
      </c>
      <c r="C883" s="302">
        <v>0.36265081145363631</v>
      </c>
      <c r="D883" s="302">
        <v>0.10979494667940816</v>
      </c>
      <c r="E883" s="302">
        <f t="shared" si="378"/>
        <v>0.88670479562275561</v>
      </c>
      <c r="F883" s="303"/>
      <c r="G883" s="302">
        <v>0.24353791816969114</v>
      </c>
      <c r="H883" s="302">
        <v>0.22083029547814806</v>
      </c>
      <c r="I883" s="302">
        <v>8.4257638329295795E-2</v>
      </c>
      <c r="J883" s="302">
        <f t="shared" si="381"/>
        <v>0.54862585197713498</v>
      </c>
      <c r="K883" s="303"/>
      <c r="L883" s="302">
        <v>0.25974941558872106</v>
      </c>
      <c r="M883" s="302">
        <v>0.36271261298096868</v>
      </c>
      <c r="N883" s="302">
        <v>0.10654118790904478</v>
      </c>
      <c r="O883" s="302">
        <f t="shared" si="380"/>
        <v>0.72900321647873456</v>
      </c>
    </row>
    <row r="884" spans="1:15" s="236" customFormat="1" x14ac:dyDescent="0.2">
      <c r="A884" s="237" t="str">
        <f>name!E$12</f>
        <v>Elementary occupations</v>
      </c>
      <c r="B884" s="302">
        <v>0.95475514937905015</v>
      </c>
      <c r="C884" s="302">
        <v>0.68598413205082831</v>
      </c>
      <c r="D884" s="302">
        <v>6.9571257633847236E-2</v>
      </c>
      <c r="E884" s="302">
        <f t="shared" si="378"/>
        <v>1.7103105390637257</v>
      </c>
      <c r="F884" s="303"/>
      <c r="G884" s="302">
        <v>0.67982515216011297</v>
      </c>
      <c r="H884" s="302">
        <v>0.36108472442295553</v>
      </c>
      <c r="I884" s="302">
        <v>3.6510303045464439E-2</v>
      </c>
      <c r="J884" s="302">
        <f t="shared" si="381"/>
        <v>1.077420179628533</v>
      </c>
      <c r="K884" s="303"/>
      <c r="L884" s="302">
        <v>0.68923823551568153</v>
      </c>
      <c r="M884" s="302">
        <v>0.32164838772452203</v>
      </c>
      <c r="N884" s="302">
        <v>4.4930467269443781E-2</v>
      </c>
      <c r="O884" s="302">
        <f t="shared" si="380"/>
        <v>1.0558170905096473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56.814999998882769</v>
      </c>
      <c r="C886" s="311">
        <f t="shared" ref="C886:E886" si="382">SUM(C876:C884)</f>
        <v>21.784999999851543</v>
      </c>
      <c r="D886" s="311">
        <f t="shared" si="382"/>
        <v>16.637000000106241</v>
      </c>
      <c r="E886" s="311">
        <f t="shared" si="382"/>
        <v>95.23699999884056</v>
      </c>
      <c r="F886" s="311"/>
      <c r="G886" s="311">
        <f t="shared" ref="G886:J886" si="383">SUM(G876:G884)</f>
        <v>53.798999998946215</v>
      </c>
      <c r="H886" s="311">
        <f t="shared" si="383"/>
        <v>15.682999999908974</v>
      </c>
      <c r="I886" s="311">
        <f t="shared" si="383"/>
        <v>11.36999999991766</v>
      </c>
      <c r="J886" s="311">
        <f t="shared" si="383"/>
        <v>80.851999998772868</v>
      </c>
      <c r="K886" s="311"/>
      <c r="L886" s="311">
        <f t="shared" ref="L886:O886" si="384">SUM(L876:L884)</f>
        <v>57.408999999036496</v>
      </c>
      <c r="M886" s="311">
        <f t="shared" si="384"/>
        <v>17.425999999989163</v>
      </c>
      <c r="N886" s="311">
        <f t="shared" si="384"/>
        <v>11.927000000115495</v>
      </c>
      <c r="O886" s="311">
        <f t="shared" si="384"/>
        <v>86.761999999141153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14.162882336255906</v>
      </c>
      <c r="C893" s="302">
        <v>3.9759255217216554</v>
      </c>
      <c r="D893" s="302">
        <v>2.8488827927314291</v>
      </c>
      <c r="E893" s="302">
        <f>SUM(B893:D893)</f>
        <v>20.987690650708991</v>
      </c>
      <c r="F893" s="303"/>
      <c r="G893" s="302">
        <v>14.477388435071317</v>
      </c>
      <c r="H893" s="302">
        <v>4.5555991372246911</v>
      </c>
      <c r="I893" s="302">
        <v>2.6708265282715931</v>
      </c>
      <c r="J893" s="302">
        <f>SUM(G893:I893)</f>
        <v>21.703814100567602</v>
      </c>
      <c r="K893" s="303"/>
      <c r="L893" s="302">
        <v>14.860117557663441</v>
      </c>
      <c r="M893" s="302">
        <v>5.8535730047390331</v>
      </c>
      <c r="N893" s="302">
        <v>2.9663919146507425</v>
      </c>
      <c r="O893" s="302">
        <f>SUM(L893:N893)</f>
        <v>23.680082477053219</v>
      </c>
    </row>
    <row r="894" spans="1:15" s="236" customFormat="1" x14ac:dyDescent="0.2">
      <c r="A894" s="237" t="str">
        <f>name!E$5</f>
        <v>Professional occupations</v>
      </c>
      <c r="B894" s="302">
        <v>34.003682742190676</v>
      </c>
      <c r="C894" s="302">
        <v>6.8612971701401468</v>
      </c>
      <c r="D894" s="302">
        <v>8.5813967323885052</v>
      </c>
      <c r="E894" s="302">
        <f t="shared" ref="E894:E901" si="385">SUM(B894:D894)</f>
        <v>49.446376644719329</v>
      </c>
      <c r="F894" s="303"/>
      <c r="G894" s="302">
        <v>40.502938213587697</v>
      </c>
      <c r="H894" s="302">
        <v>7.6973729841437493</v>
      </c>
      <c r="I894" s="302">
        <v>6.4808086334426074</v>
      </c>
      <c r="J894" s="302">
        <f t="shared" ref="J894:J896" si="386">SUM(G894:I894)</f>
        <v>54.681119831174051</v>
      </c>
      <c r="K894" s="303"/>
      <c r="L894" s="302">
        <v>47.748766747792118</v>
      </c>
      <c r="M894" s="302">
        <v>10.43674949294623</v>
      </c>
      <c r="N894" s="302">
        <v>6.4593428174796834</v>
      </c>
      <c r="O894" s="302">
        <f t="shared" ref="O894:O901" si="387">SUM(L894:N894)</f>
        <v>64.644859058218032</v>
      </c>
    </row>
    <row r="895" spans="1:15" s="236" customFormat="1" x14ac:dyDescent="0.2">
      <c r="A895" s="237" t="str">
        <f>name!E$6</f>
        <v>Associate professional occupations</v>
      </c>
      <c r="B895" s="302">
        <v>17.145984809166855</v>
      </c>
      <c r="C895" s="302">
        <v>5.4136794475324512</v>
      </c>
      <c r="D895" s="302">
        <v>3.460978967608054</v>
      </c>
      <c r="E895" s="302">
        <f t="shared" si="385"/>
        <v>26.02064322430736</v>
      </c>
      <c r="F895" s="303"/>
      <c r="G895" s="302">
        <v>18.517949599945222</v>
      </c>
      <c r="H895" s="302">
        <v>5.0987231101960839</v>
      </c>
      <c r="I895" s="302">
        <v>2.5712761540570392</v>
      </c>
      <c r="J895" s="302">
        <f t="shared" si="386"/>
        <v>26.187948864198344</v>
      </c>
      <c r="K895" s="303"/>
      <c r="L895" s="302">
        <v>18.519656790480266</v>
      </c>
      <c r="M895" s="302">
        <v>5.4975615458815783</v>
      </c>
      <c r="N895" s="302">
        <v>2.6501123762821819</v>
      </c>
      <c r="O895" s="302">
        <f t="shared" si="387"/>
        <v>26.667330712644024</v>
      </c>
    </row>
    <row r="896" spans="1:15" s="236" customFormat="1" x14ac:dyDescent="0.2">
      <c r="A896" s="237" t="str">
        <f>name!E$7</f>
        <v>Administrative and secretarial occupations</v>
      </c>
      <c r="B896" s="302">
        <v>10.517410963820915</v>
      </c>
      <c r="C896" s="302">
        <v>13.101545103620138</v>
      </c>
      <c r="D896" s="302">
        <v>1.7989319722617101</v>
      </c>
      <c r="E896" s="302">
        <f t="shared" si="385"/>
        <v>25.417888039702763</v>
      </c>
      <c r="F896" s="303"/>
      <c r="G896" s="302">
        <v>9.7542036955717588</v>
      </c>
      <c r="H896" s="302">
        <v>8.6231042176743244</v>
      </c>
      <c r="I896" s="302">
        <v>1.2623829919825349</v>
      </c>
      <c r="J896" s="302">
        <f t="shared" si="386"/>
        <v>19.639690905228619</v>
      </c>
      <c r="K896" s="303"/>
      <c r="L896" s="302">
        <v>6.566896284106754</v>
      </c>
      <c r="M896" s="302">
        <v>7.2334061629011774</v>
      </c>
      <c r="N896" s="302">
        <v>1.0451307479003151</v>
      </c>
      <c r="O896" s="302">
        <f t="shared" si="387"/>
        <v>14.845433194908246</v>
      </c>
    </row>
    <row r="897" spans="1:15" s="236" customFormat="1" x14ac:dyDescent="0.2">
      <c r="A897" s="237" t="str">
        <f>name!E$8</f>
        <v>Skilled trades occupations</v>
      </c>
      <c r="B897" s="302">
        <v>2.7742828516149589</v>
      </c>
      <c r="C897" s="302">
        <v>0.91587051216122384</v>
      </c>
      <c r="D897" s="302">
        <v>0.40547676146625167</v>
      </c>
      <c r="E897" s="302">
        <f t="shared" si="385"/>
        <v>4.095630125242435</v>
      </c>
      <c r="F897" s="303"/>
      <c r="G897" s="302">
        <v>2.044962689892635</v>
      </c>
      <c r="H897" s="302">
        <v>0.50128782323767318</v>
      </c>
      <c r="I897" s="302">
        <v>0.29026394605621125</v>
      </c>
      <c r="J897" s="302">
        <f>SUM(G897:I897)</f>
        <v>2.8365144591865192</v>
      </c>
      <c r="K897" s="303"/>
      <c r="L897" s="302">
        <v>2.0258518874729279</v>
      </c>
      <c r="M897" s="302">
        <v>0.73713644607759898</v>
      </c>
      <c r="N897" s="302">
        <v>0.41857983523656889</v>
      </c>
      <c r="O897" s="302">
        <f t="shared" si="387"/>
        <v>3.1815681687870958</v>
      </c>
    </row>
    <row r="898" spans="1:15" s="236" customFormat="1" x14ac:dyDescent="0.2">
      <c r="A898" s="237" t="str">
        <f>name!E$9</f>
        <v>Caring, leisure and other service occupations</v>
      </c>
      <c r="B898" s="302">
        <v>0.25840223046054811</v>
      </c>
      <c r="C898" s="302">
        <v>0.1565676032835972</v>
      </c>
      <c r="D898" s="302">
        <v>0.18700064733123861</v>
      </c>
      <c r="E898" s="302">
        <f t="shared" si="385"/>
        <v>0.60197048107538387</v>
      </c>
      <c r="F898" s="303"/>
      <c r="G898" s="302">
        <v>0.22585761093399875</v>
      </c>
      <c r="H898" s="302">
        <v>0.11668557254323625</v>
      </c>
      <c r="I898" s="302">
        <v>0.15481091419874646</v>
      </c>
      <c r="J898" s="302">
        <f t="shared" ref="J898:J901" si="388">SUM(G898:I898)</f>
        <v>0.49735409767598149</v>
      </c>
      <c r="K898" s="303"/>
      <c r="L898" s="302">
        <v>0.24801432374122065</v>
      </c>
      <c r="M898" s="302">
        <v>0.12108970022126993</v>
      </c>
      <c r="N898" s="302">
        <v>0.27195710405518181</v>
      </c>
      <c r="O898" s="302">
        <f t="shared" si="387"/>
        <v>0.64106112801767234</v>
      </c>
    </row>
    <row r="899" spans="1:15" s="236" customFormat="1" x14ac:dyDescent="0.2">
      <c r="A899" s="237" t="str">
        <f>name!E$10</f>
        <v>Sales and customer service occupations</v>
      </c>
      <c r="B899" s="302">
        <v>2.3385182847879382</v>
      </c>
      <c r="C899" s="302">
        <v>1.9351614095049534</v>
      </c>
      <c r="D899" s="302">
        <v>0.57820658282442161</v>
      </c>
      <c r="E899" s="302">
        <f t="shared" si="385"/>
        <v>4.8518862771173126</v>
      </c>
      <c r="F899" s="303"/>
      <c r="G899" s="302">
        <v>2.0814130856760085</v>
      </c>
      <c r="H899" s="302">
        <v>1.3982159352802799</v>
      </c>
      <c r="I899" s="302">
        <v>0.31005662767259728</v>
      </c>
      <c r="J899" s="302">
        <f t="shared" si="388"/>
        <v>3.7896856486288857</v>
      </c>
      <c r="K899" s="303"/>
      <c r="L899" s="302">
        <v>2.1416977029283446</v>
      </c>
      <c r="M899" s="302">
        <v>1.6578109171753104</v>
      </c>
      <c r="N899" s="302">
        <v>0.26093784604515585</v>
      </c>
      <c r="O899" s="302">
        <f t="shared" si="387"/>
        <v>4.0604464661488109</v>
      </c>
    </row>
    <row r="900" spans="1:15" s="236" customFormat="1" x14ac:dyDescent="0.2">
      <c r="A900" s="237" t="str">
        <f>name!E$11</f>
        <v>Process, plant and machine operatives</v>
      </c>
      <c r="B900" s="302">
        <v>0.70133621250025935</v>
      </c>
      <c r="C900" s="302">
        <v>0.66834384814852543</v>
      </c>
      <c r="D900" s="302">
        <v>0.11933489251121128</v>
      </c>
      <c r="E900" s="302">
        <f t="shared" si="385"/>
        <v>1.4890149531599961</v>
      </c>
      <c r="F900" s="303"/>
      <c r="G900" s="302">
        <v>0.47697705130343665</v>
      </c>
      <c r="H900" s="302">
        <v>0.52175939620520695</v>
      </c>
      <c r="I900" s="302">
        <v>0.10166093493816196</v>
      </c>
      <c r="J900" s="302">
        <f t="shared" si="388"/>
        <v>1.1003973824468054</v>
      </c>
      <c r="K900" s="303"/>
      <c r="L900" s="302">
        <v>0.46369764243528849</v>
      </c>
      <c r="M900" s="302">
        <v>0.79286700103496488</v>
      </c>
      <c r="N900" s="302">
        <v>0.12506002390890203</v>
      </c>
      <c r="O900" s="302">
        <f t="shared" si="387"/>
        <v>1.3816246673791555</v>
      </c>
    </row>
    <row r="901" spans="1:15" s="236" customFormat="1" x14ac:dyDescent="0.2">
      <c r="A901" s="237" t="str">
        <f>name!E$12</f>
        <v>Elementary occupations</v>
      </c>
      <c r="B901" s="302">
        <v>1.2294995675112736</v>
      </c>
      <c r="C901" s="302">
        <v>1.1476093836256083</v>
      </c>
      <c r="D901" s="302">
        <v>7.5790650991453934E-2</v>
      </c>
      <c r="E901" s="302">
        <f t="shared" si="385"/>
        <v>2.452899602128336</v>
      </c>
      <c r="F901" s="303"/>
      <c r="G901" s="302">
        <v>0.97730961640680225</v>
      </c>
      <c r="H901" s="302">
        <v>0.72425182335050864</v>
      </c>
      <c r="I901" s="302">
        <v>4.3913269306210895E-2</v>
      </c>
      <c r="J901" s="302">
        <f t="shared" si="388"/>
        <v>1.7454747090635219</v>
      </c>
      <c r="K901" s="303"/>
      <c r="L901" s="302">
        <v>0.98130106149864593</v>
      </c>
      <c r="M901" s="302">
        <v>0.68280572896924918</v>
      </c>
      <c r="N901" s="302">
        <v>5.2487334601552492E-2</v>
      </c>
      <c r="O901" s="302">
        <f t="shared" si="387"/>
        <v>1.7165941250694474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83.131999998309325</v>
      </c>
      <c r="C903" s="311">
        <f t="shared" ref="C903:E903" si="389">SUM(C893:C901)</f>
        <v>34.175999999738295</v>
      </c>
      <c r="D903" s="311">
        <f t="shared" si="389"/>
        <v>18.056000000114274</v>
      </c>
      <c r="E903" s="311">
        <f t="shared" si="389"/>
        <v>135.36399999816189</v>
      </c>
      <c r="F903" s="311"/>
      <c r="G903" s="311">
        <f t="shared" ref="G903:J903" si="390">SUM(G893:G901)</f>
        <v>89.05899999838887</v>
      </c>
      <c r="H903" s="311">
        <f t="shared" si="390"/>
        <v>29.236999999855755</v>
      </c>
      <c r="I903" s="311">
        <f t="shared" si="390"/>
        <v>13.8859999999257</v>
      </c>
      <c r="J903" s="311">
        <f t="shared" si="390"/>
        <v>132.18199999817034</v>
      </c>
      <c r="K903" s="311"/>
      <c r="L903" s="311">
        <f t="shared" ref="L903:O903" si="391">SUM(L893:L901)</f>
        <v>93.555999998119006</v>
      </c>
      <c r="M903" s="311">
        <f t="shared" si="391"/>
        <v>33.012999999946409</v>
      </c>
      <c r="N903" s="311">
        <f t="shared" si="391"/>
        <v>14.250000000160284</v>
      </c>
      <c r="O903" s="311">
        <f t="shared" si="391"/>
        <v>140.81899999822571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9.4765840020245982</v>
      </c>
      <c r="C910" s="302">
        <v>0.9821539020443516</v>
      </c>
      <c r="D910" s="302">
        <v>1.5100898617928631</v>
      </c>
      <c r="E910" s="302">
        <f>SUM(B910:D910)</f>
        <v>11.968827765861814</v>
      </c>
      <c r="F910" s="303"/>
      <c r="G910" s="302">
        <v>11.147573595995741</v>
      </c>
      <c r="H910" s="302">
        <v>1.6949362288352703</v>
      </c>
      <c r="I910" s="302">
        <v>1.880960291565702</v>
      </c>
      <c r="J910" s="302">
        <f>SUM(G910:I910)</f>
        <v>14.723470116396713</v>
      </c>
      <c r="K910" s="303"/>
      <c r="L910" s="302">
        <v>10.517205885974908</v>
      </c>
      <c r="M910" s="302">
        <v>2.0159662226065422</v>
      </c>
      <c r="N910" s="302">
        <v>2.051920549900617</v>
      </c>
      <c r="O910" s="302">
        <f>SUM(L910:N910)</f>
        <v>14.585092658482067</v>
      </c>
    </row>
    <row r="911" spans="1:15" s="236" customFormat="1" x14ac:dyDescent="0.2">
      <c r="A911" s="237" t="str">
        <f>name!E$5</f>
        <v>Professional occupations</v>
      </c>
      <c r="B911" s="302">
        <v>22.501691557962026</v>
      </c>
      <c r="C911" s="302">
        <v>1.701379205802301</v>
      </c>
      <c r="D911" s="302">
        <v>5.6233121683156559</v>
      </c>
      <c r="E911" s="302">
        <f t="shared" ref="E911:E918" si="392">SUM(B911:D911)</f>
        <v>29.826382932079984</v>
      </c>
      <c r="F911" s="303"/>
      <c r="G911" s="302">
        <v>30.541048193902309</v>
      </c>
      <c r="H911" s="302">
        <v>2.8683623479217801</v>
      </c>
      <c r="I911" s="302">
        <v>5.6931316403874836</v>
      </c>
      <c r="J911" s="302">
        <f t="shared" ref="J911:J913" si="393">SUM(G911:I911)</f>
        <v>39.102542182211572</v>
      </c>
      <c r="K911" s="303"/>
      <c r="L911" s="302">
        <v>33.303921913599844</v>
      </c>
      <c r="M911" s="302">
        <v>3.6265996930719386</v>
      </c>
      <c r="N911" s="302">
        <v>5.08135551949578</v>
      </c>
      <c r="O911" s="302">
        <f t="shared" ref="O911:O918" si="394">SUM(L911:N911)</f>
        <v>42.011877126167562</v>
      </c>
    </row>
    <row r="912" spans="1:15" s="236" customFormat="1" x14ac:dyDescent="0.2">
      <c r="A912" s="237" t="str">
        <f>name!E$6</f>
        <v>Associate professional occupations</v>
      </c>
      <c r="B912" s="302">
        <v>10.842204825828725</v>
      </c>
      <c r="C912" s="302">
        <v>1.3440743907806112</v>
      </c>
      <c r="D912" s="302">
        <v>1.774393021170928</v>
      </c>
      <c r="E912" s="302">
        <f t="shared" si="392"/>
        <v>13.960672237780264</v>
      </c>
      <c r="F912" s="303"/>
      <c r="G912" s="302">
        <v>13.372157622625073</v>
      </c>
      <c r="H912" s="302">
        <v>1.9004134942969835</v>
      </c>
      <c r="I912" s="302">
        <v>1.8122943649115404</v>
      </c>
      <c r="J912" s="302">
        <f t="shared" si="393"/>
        <v>17.084865481833596</v>
      </c>
      <c r="K912" s="303"/>
      <c r="L912" s="302">
        <v>12.341974268129768</v>
      </c>
      <c r="M912" s="302">
        <v>1.8726891754807717</v>
      </c>
      <c r="N912" s="302">
        <v>1.6722972888796364</v>
      </c>
      <c r="O912" s="302">
        <f t="shared" si="394"/>
        <v>15.886960732490177</v>
      </c>
    </row>
    <row r="913" spans="1:15" s="236" customFormat="1" x14ac:dyDescent="0.2">
      <c r="A913" s="237" t="str">
        <f>name!E$7</f>
        <v>Administrative and secretarial occupations</v>
      </c>
      <c r="B913" s="302">
        <v>5.4270500783450872</v>
      </c>
      <c r="C913" s="302">
        <v>3.3223310406409263</v>
      </c>
      <c r="D913" s="302">
        <v>0.7154256213664244</v>
      </c>
      <c r="E913" s="302">
        <f t="shared" si="392"/>
        <v>9.4648067403524383</v>
      </c>
      <c r="F913" s="303"/>
      <c r="G913" s="302">
        <v>5.7288893479602185</v>
      </c>
      <c r="H913" s="302">
        <v>3.1000105388888994</v>
      </c>
      <c r="I913" s="302">
        <v>0.64936924589238343</v>
      </c>
      <c r="J913" s="302">
        <f t="shared" si="393"/>
        <v>9.4782691327415023</v>
      </c>
      <c r="K913" s="303"/>
      <c r="L913" s="302">
        <v>3.9421129105674506</v>
      </c>
      <c r="M913" s="302">
        <v>2.3302683408205467</v>
      </c>
      <c r="N913" s="302">
        <v>0.57308977190126131</v>
      </c>
      <c r="O913" s="302">
        <f t="shared" si="394"/>
        <v>6.8454710232892593</v>
      </c>
    </row>
    <row r="914" spans="1:15" s="236" customFormat="1" x14ac:dyDescent="0.2">
      <c r="A914" s="237" t="str">
        <f>name!E$8</f>
        <v>Skilled trades occupations</v>
      </c>
      <c r="B914" s="302">
        <v>1.9995514805296155</v>
      </c>
      <c r="C914" s="302">
        <v>0.21700044636855581</v>
      </c>
      <c r="D914" s="302">
        <v>0.25842896280879907</v>
      </c>
      <c r="E914" s="302">
        <f t="shared" si="392"/>
        <v>2.4749808897069707</v>
      </c>
      <c r="F914" s="303"/>
      <c r="G914" s="302">
        <v>1.7009424398782931</v>
      </c>
      <c r="H914" s="302">
        <v>0.19363341433139908</v>
      </c>
      <c r="I914" s="302">
        <v>0.231422319899449</v>
      </c>
      <c r="J914" s="302">
        <f>SUM(G914:I914)</f>
        <v>2.1259981741091414</v>
      </c>
      <c r="K914" s="303"/>
      <c r="L914" s="302">
        <v>1.4228842400883239</v>
      </c>
      <c r="M914" s="302">
        <v>0.26415724796920464</v>
      </c>
      <c r="N914" s="302">
        <v>0.29067884983360243</v>
      </c>
      <c r="O914" s="302">
        <f t="shared" si="394"/>
        <v>1.977720337891131</v>
      </c>
    </row>
    <row r="915" spans="1:15" s="236" customFormat="1" x14ac:dyDescent="0.2">
      <c r="A915" s="237" t="str">
        <f>name!E$9</f>
        <v>Caring, leisure and other service occupations</v>
      </c>
      <c r="B915" s="302">
        <v>0.15051453711958079</v>
      </c>
      <c r="C915" s="302">
        <v>3.8650719249510364E-2</v>
      </c>
      <c r="D915" s="302">
        <v>9.5442192731391623E-2</v>
      </c>
      <c r="E915" s="302">
        <f t="shared" si="392"/>
        <v>0.28460744910048275</v>
      </c>
      <c r="F915" s="303"/>
      <c r="G915" s="302">
        <v>0.15342574276673188</v>
      </c>
      <c r="H915" s="302">
        <v>4.3783880509882064E-2</v>
      </c>
      <c r="I915" s="302">
        <v>0.10516781099311003</v>
      </c>
      <c r="J915" s="302">
        <f t="shared" ref="J915:J918" si="395">SUM(G915:I915)</f>
        <v>0.30237743426972397</v>
      </c>
      <c r="K915" s="303"/>
      <c r="L915" s="302">
        <v>0.16019407146924902</v>
      </c>
      <c r="M915" s="302">
        <v>4.2717285239610533E-2</v>
      </c>
      <c r="N915" s="302">
        <v>0.18339551330284359</v>
      </c>
      <c r="O915" s="302">
        <f t="shared" si="394"/>
        <v>0.38630687001170316</v>
      </c>
    </row>
    <row r="916" spans="1:15" s="236" customFormat="1" x14ac:dyDescent="0.2">
      <c r="A916" s="237" t="str">
        <f>name!E$10</f>
        <v>Sales and customer service occupations</v>
      </c>
      <c r="B916" s="302">
        <v>1.2871829956102951</v>
      </c>
      <c r="C916" s="302">
        <v>0.48380109996438941</v>
      </c>
      <c r="D916" s="302">
        <v>0.24549147468927604</v>
      </c>
      <c r="E916" s="302">
        <f t="shared" si="392"/>
        <v>2.0164755702639607</v>
      </c>
      <c r="F916" s="303"/>
      <c r="G916" s="302">
        <v>1.297867230034444</v>
      </c>
      <c r="H916" s="302">
        <v>0.51353897447221908</v>
      </c>
      <c r="I916" s="302">
        <v>0.1847816939711609</v>
      </c>
      <c r="J916" s="302">
        <f t="shared" si="395"/>
        <v>1.9961878984778239</v>
      </c>
      <c r="K916" s="303"/>
      <c r="L916" s="302">
        <v>1.3157694023816193</v>
      </c>
      <c r="M916" s="302">
        <v>0.56363209019025884</v>
      </c>
      <c r="N916" s="302">
        <v>0.15774937960119412</v>
      </c>
      <c r="O916" s="302">
        <f t="shared" si="394"/>
        <v>2.037150872173072</v>
      </c>
    </row>
    <row r="917" spans="1:15" s="236" customFormat="1" x14ac:dyDescent="0.2">
      <c r="A917" s="237" t="str">
        <f>name!E$11</f>
        <v>Process, plant and machine operatives</v>
      </c>
      <c r="B917" s="302">
        <v>0.4933609217594801</v>
      </c>
      <c r="C917" s="302">
        <v>0.16174223382512423</v>
      </c>
      <c r="D917" s="302">
        <v>6.4370815012519761E-2</v>
      </c>
      <c r="E917" s="302">
        <f t="shared" si="392"/>
        <v>0.71947397059712404</v>
      </c>
      <c r="F917" s="303"/>
      <c r="G917" s="302">
        <v>0.39227573458026666</v>
      </c>
      <c r="H917" s="302">
        <v>0.20044018140769054</v>
      </c>
      <c r="I917" s="302">
        <v>7.294085792997361E-2</v>
      </c>
      <c r="J917" s="302">
        <f t="shared" si="395"/>
        <v>0.66565677391793077</v>
      </c>
      <c r="K917" s="303"/>
      <c r="L917" s="302">
        <v>0.34519737918806481</v>
      </c>
      <c r="M917" s="302">
        <v>0.28148594274433597</v>
      </c>
      <c r="N917" s="302">
        <v>8.453674009531334E-2</v>
      </c>
      <c r="O917" s="302">
        <f t="shared" si="394"/>
        <v>0.71122006202771415</v>
      </c>
    </row>
    <row r="918" spans="1:15" s="236" customFormat="1" x14ac:dyDescent="0.2">
      <c r="A918" s="237" t="str">
        <f>name!E$12</f>
        <v>Elementary occupations</v>
      </c>
      <c r="B918" s="302">
        <v>0.6988595997174607</v>
      </c>
      <c r="C918" s="302">
        <v>0.28286696126037536</v>
      </c>
      <c r="D918" s="302">
        <v>3.7045882199369239E-2</v>
      </c>
      <c r="E918" s="302">
        <f t="shared" si="392"/>
        <v>1.0187724431772054</v>
      </c>
      <c r="F918" s="303"/>
      <c r="G918" s="302">
        <v>0.62382009116202553</v>
      </c>
      <c r="H918" s="302">
        <v>0.27088093928449519</v>
      </c>
      <c r="I918" s="302">
        <v>3.0931774500276475E-2</v>
      </c>
      <c r="J918" s="302">
        <f t="shared" si="395"/>
        <v>0.92563280494679723</v>
      </c>
      <c r="K918" s="303"/>
      <c r="L918" s="302">
        <v>0.57073992709732335</v>
      </c>
      <c r="M918" s="302">
        <v>0.24048400185492169</v>
      </c>
      <c r="N918" s="302">
        <v>3.4976387147308691E-2</v>
      </c>
      <c r="O918" s="302">
        <f t="shared" si="394"/>
        <v>0.84620031609955371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52.876999998896878</v>
      </c>
      <c r="C920" s="311">
        <f t="shared" ref="C920:E920" si="396">SUM(C910:C918)</f>
        <v>8.533999999936146</v>
      </c>
      <c r="D920" s="311">
        <f t="shared" si="396"/>
        <v>10.324000000087226</v>
      </c>
      <c r="E920" s="311">
        <f t="shared" si="396"/>
        <v>71.734999998920244</v>
      </c>
      <c r="F920" s="311"/>
      <c r="G920" s="311">
        <f t="shared" ref="G920:J920" si="397">SUM(G910:G918)</f>
        <v>64.957999998905109</v>
      </c>
      <c r="H920" s="311">
        <f t="shared" si="397"/>
        <v>10.78599999994862</v>
      </c>
      <c r="I920" s="311">
        <f t="shared" si="397"/>
        <v>10.661000000051081</v>
      </c>
      <c r="J920" s="311">
        <f t="shared" si="397"/>
        <v>86.404999998904813</v>
      </c>
      <c r="K920" s="311"/>
      <c r="L920" s="311">
        <f t="shared" ref="L920:O920" si="398">SUM(L910:L918)</f>
        <v>63.91999999849655</v>
      </c>
      <c r="M920" s="311">
        <f t="shared" si="398"/>
        <v>11.237999999978133</v>
      </c>
      <c r="N920" s="311">
        <f t="shared" si="398"/>
        <v>10.130000000157555</v>
      </c>
      <c r="O920" s="311">
        <f t="shared" si="398"/>
        <v>85.287999998632259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3.2652624960089471</v>
      </c>
      <c r="C927" s="302">
        <v>0.2360033844238027</v>
      </c>
      <c r="D927" s="302">
        <v>1.7729019456912998</v>
      </c>
      <c r="E927" s="302">
        <f>SUM(B927:D927)</f>
        <v>5.2741678261240494</v>
      </c>
      <c r="F927" s="303"/>
      <c r="G927" s="302">
        <v>3.2038169274388362</v>
      </c>
      <c r="H927" s="302">
        <v>0.18848104124137194</v>
      </c>
      <c r="I927" s="302">
        <v>1.5111154064578922</v>
      </c>
      <c r="J927" s="302">
        <f>SUM(G927:I927)</f>
        <v>4.9034133751381006</v>
      </c>
      <c r="K927" s="303"/>
      <c r="L927" s="302">
        <v>3.6510016487117407</v>
      </c>
      <c r="M927" s="302">
        <v>0.28155099914340947</v>
      </c>
      <c r="N927" s="302">
        <v>2.3726007860052074</v>
      </c>
      <c r="O927" s="302">
        <f>SUM(L927:N927)</f>
        <v>6.3051534338603581</v>
      </c>
    </row>
    <row r="928" spans="1:15" s="236" customFormat="1" x14ac:dyDescent="0.2">
      <c r="A928" s="237" t="str">
        <f>name!E$5</f>
        <v>Professional occupations</v>
      </c>
      <c r="B928" s="302">
        <v>14.412864297232074</v>
      </c>
      <c r="C928" s="302">
        <v>1.2166768503792287</v>
      </c>
      <c r="D928" s="302">
        <v>6.8751571335688642</v>
      </c>
      <c r="E928" s="302">
        <f t="shared" ref="E928:E935" si="399">SUM(B928:D928)</f>
        <v>22.504698281180168</v>
      </c>
      <c r="F928" s="303"/>
      <c r="G928" s="302">
        <v>15.657691410382839</v>
      </c>
      <c r="H928" s="302">
        <v>0.95218357048954905</v>
      </c>
      <c r="I928" s="302">
        <v>5.1078790849623097</v>
      </c>
      <c r="J928" s="302">
        <f t="shared" ref="J928:J930" si="400">SUM(G928:I928)</f>
        <v>21.717754065834697</v>
      </c>
      <c r="K928" s="303"/>
      <c r="L928" s="302">
        <v>21.451968376227313</v>
      </c>
      <c r="M928" s="302">
        <v>1.5694104850683388</v>
      </c>
      <c r="N928" s="302">
        <v>6.6083598631690608</v>
      </c>
      <c r="O928" s="302">
        <f t="shared" ref="O928:O935" si="401">SUM(L928:N928)</f>
        <v>29.629738724464712</v>
      </c>
    </row>
    <row r="929" spans="1:15" s="236" customFormat="1" x14ac:dyDescent="0.2">
      <c r="A929" s="237" t="str">
        <f>name!E$6</f>
        <v>Associate professional occupations</v>
      </c>
      <c r="B929" s="302">
        <v>3.8434090959971501</v>
      </c>
      <c r="C929" s="302">
        <v>0.53869458121955816</v>
      </c>
      <c r="D929" s="302">
        <v>1.3836557937311569</v>
      </c>
      <c r="E929" s="302">
        <f t="shared" si="399"/>
        <v>5.7657594709478648</v>
      </c>
      <c r="F929" s="303"/>
      <c r="G929" s="302">
        <v>4.0577332473249514</v>
      </c>
      <c r="H929" s="302">
        <v>0.39232600296093545</v>
      </c>
      <c r="I929" s="302">
        <v>0.99973267203136584</v>
      </c>
      <c r="J929" s="302">
        <f t="shared" si="400"/>
        <v>5.4497919223172522</v>
      </c>
      <c r="K929" s="303"/>
      <c r="L929" s="302">
        <v>4.5984990981337992</v>
      </c>
      <c r="M929" s="302">
        <v>0.43661527957765917</v>
      </c>
      <c r="N929" s="302">
        <v>1.4208530179845442</v>
      </c>
      <c r="O929" s="302">
        <f t="shared" si="401"/>
        <v>6.4559673956960033</v>
      </c>
    </row>
    <row r="930" spans="1:15" s="236" customFormat="1" x14ac:dyDescent="0.2">
      <c r="A930" s="237" t="str">
        <f>name!E$7</f>
        <v>Administrative and secretarial occupations</v>
      </c>
      <c r="B930" s="302">
        <v>1.2089647434341342</v>
      </c>
      <c r="C930" s="302">
        <v>0.67556613053888648</v>
      </c>
      <c r="D930" s="302">
        <v>0.89804405330388504</v>
      </c>
      <c r="E930" s="302">
        <f t="shared" si="399"/>
        <v>2.7825749272769058</v>
      </c>
      <c r="F930" s="303"/>
      <c r="G930" s="302">
        <v>1.108790422813533</v>
      </c>
      <c r="H930" s="302">
        <v>0.3567693734384666</v>
      </c>
      <c r="I930" s="302">
        <v>0.62135628560860856</v>
      </c>
      <c r="J930" s="302">
        <f t="shared" si="400"/>
        <v>2.0869160818606085</v>
      </c>
      <c r="K930" s="303"/>
      <c r="L930" s="302">
        <v>0.98838850684783131</v>
      </c>
      <c r="M930" s="302">
        <v>0.29843545820314593</v>
      </c>
      <c r="N930" s="302">
        <v>0.76283021470033374</v>
      </c>
      <c r="O930" s="302">
        <f t="shared" si="401"/>
        <v>2.049654179751311</v>
      </c>
    </row>
    <row r="931" spans="1:15" s="236" customFormat="1" x14ac:dyDescent="0.2">
      <c r="A931" s="237" t="str">
        <f>name!E$8</f>
        <v>Skilled trades occupations</v>
      </c>
      <c r="B931" s="302">
        <v>0.925643705095894</v>
      </c>
      <c r="C931" s="302">
        <v>0.17448843701811631</v>
      </c>
      <c r="D931" s="302">
        <v>0.50641218839397162</v>
      </c>
      <c r="E931" s="302">
        <f t="shared" si="399"/>
        <v>1.6065443305079818</v>
      </c>
      <c r="F931" s="303"/>
      <c r="G931" s="302">
        <v>0.62974166137950383</v>
      </c>
      <c r="H931" s="302">
        <v>6.9289534327593036E-2</v>
      </c>
      <c r="I931" s="302">
        <v>0.32676160308557611</v>
      </c>
      <c r="J931" s="302">
        <f>SUM(G931:I931)</f>
        <v>1.0257927987926729</v>
      </c>
      <c r="K931" s="303"/>
      <c r="L931" s="302">
        <v>0.57836240028411667</v>
      </c>
      <c r="M931" s="302">
        <v>9.9400006749465059E-2</v>
      </c>
      <c r="N931" s="302">
        <v>0.58086135907096836</v>
      </c>
      <c r="O931" s="302">
        <f t="shared" si="401"/>
        <v>1.2586237661045501</v>
      </c>
    </row>
    <row r="932" spans="1:15" s="236" customFormat="1" x14ac:dyDescent="0.2">
      <c r="A932" s="237" t="str">
        <f>name!E$9</f>
        <v>Caring, leisure and other service occupations</v>
      </c>
      <c r="B932" s="302">
        <v>0.50548109593169643</v>
      </c>
      <c r="C932" s="302">
        <v>0.10690628276508635</v>
      </c>
      <c r="D932" s="302">
        <v>0.50719951418464904</v>
      </c>
      <c r="E932" s="302">
        <f t="shared" si="399"/>
        <v>1.1195868928814319</v>
      </c>
      <c r="F932" s="303"/>
      <c r="G932" s="302">
        <v>0.45586004900639493</v>
      </c>
      <c r="H932" s="302">
        <v>6.3019132831534999E-2</v>
      </c>
      <c r="I932" s="302">
        <v>0.39864661345826885</v>
      </c>
      <c r="J932" s="302">
        <f t="shared" ref="J932:J935" si="402">SUM(G932:I932)</f>
        <v>0.91752579529619882</v>
      </c>
      <c r="K932" s="303"/>
      <c r="L932" s="302">
        <v>0.56920069975612875</v>
      </c>
      <c r="M932" s="302">
        <v>8.505673819840566E-2</v>
      </c>
      <c r="N932" s="302">
        <v>0.8291651784170021</v>
      </c>
      <c r="O932" s="302">
        <f t="shared" si="401"/>
        <v>1.4834226163715365</v>
      </c>
    </row>
    <row r="933" spans="1:15" s="236" customFormat="1" x14ac:dyDescent="0.2">
      <c r="A933" s="237" t="str">
        <f>name!E$10</f>
        <v>Sales and customer service occupations</v>
      </c>
      <c r="B933" s="302">
        <v>0.32329677632170362</v>
      </c>
      <c r="C933" s="302">
        <v>0.26828215096235292</v>
      </c>
      <c r="D933" s="302">
        <v>0.40280697674653465</v>
      </c>
      <c r="E933" s="302">
        <f t="shared" si="399"/>
        <v>0.99438590403059124</v>
      </c>
      <c r="F933" s="303"/>
      <c r="G933" s="302">
        <v>0.2875178066183095</v>
      </c>
      <c r="H933" s="302">
        <v>0.13964467611176964</v>
      </c>
      <c r="I933" s="302">
        <v>0.23717089392023818</v>
      </c>
      <c r="J933" s="302">
        <f t="shared" si="402"/>
        <v>0.66433337665031733</v>
      </c>
      <c r="K933" s="303"/>
      <c r="L933" s="302">
        <v>0.42842211684741888</v>
      </c>
      <c r="M933" s="302">
        <v>0.17049272897454443</v>
      </c>
      <c r="N933" s="302">
        <v>0.35100630379032749</v>
      </c>
      <c r="O933" s="302">
        <f t="shared" si="401"/>
        <v>0.94992114961229079</v>
      </c>
    </row>
    <row r="934" spans="1:15" s="236" customFormat="1" x14ac:dyDescent="0.2">
      <c r="A934" s="237" t="str">
        <f>name!E$11</f>
        <v>Process, plant and machine operatives</v>
      </c>
      <c r="B934" s="302">
        <v>0.25347091752256062</v>
      </c>
      <c r="C934" s="302">
        <v>0.19852828209339321</v>
      </c>
      <c r="D934" s="302">
        <v>0.20389434980955071</v>
      </c>
      <c r="E934" s="302">
        <f t="shared" si="399"/>
        <v>0.65589354942550449</v>
      </c>
      <c r="F934" s="303"/>
      <c r="G934" s="302">
        <v>0.16747501391970751</v>
      </c>
      <c r="H934" s="302">
        <v>0.11573559440870926</v>
      </c>
      <c r="I934" s="302">
        <v>0.1515324449300503</v>
      </c>
      <c r="J934" s="302">
        <f t="shared" si="402"/>
        <v>0.43474305325846707</v>
      </c>
      <c r="K934" s="303"/>
      <c r="L934" s="302">
        <v>0.17130211696094499</v>
      </c>
      <c r="M934" s="302">
        <v>0.18469579114969678</v>
      </c>
      <c r="N934" s="302">
        <v>0.24742236270511397</v>
      </c>
      <c r="O934" s="302">
        <f t="shared" si="401"/>
        <v>0.60342027081575578</v>
      </c>
    </row>
    <row r="935" spans="1:15" s="236" customFormat="1" x14ac:dyDescent="0.2">
      <c r="A935" s="237" t="str">
        <f>name!E$12</f>
        <v>Elementary occupations</v>
      </c>
      <c r="B935" s="302">
        <v>0.21860687217570637</v>
      </c>
      <c r="C935" s="302">
        <v>8.0853900530386269E-2</v>
      </c>
      <c r="D935" s="302">
        <v>0.40792804458847887</v>
      </c>
      <c r="E935" s="302">
        <f t="shared" si="399"/>
        <v>0.70738881729457148</v>
      </c>
      <c r="F935" s="303"/>
      <c r="G935" s="302">
        <v>0.15537346089765261</v>
      </c>
      <c r="H935" s="302">
        <v>3.3551074179844237E-2</v>
      </c>
      <c r="I935" s="302">
        <v>0.22380499548203381</v>
      </c>
      <c r="J935" s="302">
        <f t="shared" si="402"/>
        <v>0.41272953055953066</v>
      </c>
      <c r="K935" s="303"/>
      <c r="L935" s="302">
        <v>0.14285503560729351</v>
      </c>
      <c r="M935" s="302">
        <v>3.2342512924176614E-2</v>
      </c>
      <c r="N935" s="302">
        <v>0.31190091423381644</v>
      </c>
      <c r="O935" s="302">
        <f t="shared" si="401"/>
        <v>0.48709846276528657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24.956999999719862</v>
      </c>
      <c r="C937" s="311">
        <f t="shared" ref="C937:E937" si="403">SUM(C927:C935)</f>
        <v>3.4959999999308105</v>
      </c>
      <c r="D937" s="311">
        <f t="shared" si="403"/>
        <v>12.958000000018389</v>
      </c>
      <c r="E937" s="311">
        <f t="shared" si="403"/>
        <v>41.410999999669066</v>
      </c>
      <c r="F937" s="311"/>
      <c r="G937" s="311">
        <f t="shared" ref="G937:J937" si="404">SUM(G927:G935)</f>
        <v>25.723999999781732</v>
      </c>
      <c r="H937" s="311">
        <f t="shared" si="404"/>
        <v>2.3109999999897743</v>
      </c>
      <c r="I937" s="311">
        <f t="shared" si="404"/>
        <v>9.5779999999363419</v>
      </c>
      <c r="J937" s="311">
        <f t="shared" si="404"/>
        <v>37.612999999707846</v>
      </c>
      <c r="K937" s="311"/>
      <c r="L937" s="311">
        <f t="shared" ref="L937:O937" si="405">SUM(L927:L935)</f>
        <v>32.579999999376582</v>
      </c>
      <c r="M937" s="311">
        <f t="shared" si="405"/>
        <v>3.1579999999888426</v>
      </c>
      <c r="N937" s="311">
        <f t="shared" si="405"/>
        <v>13.485000000076376</v>
      </c>
      <c r="O937" s="311">
        <f t="shared" si="405"/>
        <v>49.222999999441811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3.903839256025087</v>
      </c>
      <c r="C944" s="302">
        <v>1.3833842746137688</v>
      </c>
      <c r="D944" s="302">
        <v>1.6727453659194962</v>
      </c>
      <c r="E944" s="302">
        <f>SUM(B944:D944)</f>
        <v>6.9599688965583519</v>
      </c>
      <c r="F944" s="303"/>
      <c r="G944" s="302">
        <v>3.5316547096521029</v>
      </c>
      <c r="H944" s="302">
        <v>1.2457101777257991</v>
      </c>
      <c r="I944" s="302">
        <v>1.4321118709873719</v>
      </c>
      <c r="J944" s="302">
        <f>SUM(G944:I944)</f>
        <v>6.2094767583652741</v>
      </c>
      <c r="K944" s="303"/>
      <c r="L944" s="302">
        <v>4.6470548202174244</v>
      </c>
      <c r="M944" s="302">
        <v>1.8820492290296424</v>
      </c>
      <c r="N944" s="302">
        <v>2.177686187650421</v>
      </c>
      <c r="O944" s="302">
        <f>SUM(L944:N944)</f>
        <v>8.7067902368974881</v>
      </c>
    </row>
    <row r="945" spans="1:15" s="236" customFormat="1" x14ac:dyDescent="0.2">
      <c r="A945" s="237" t="str">
        <f>name!E$5</f>
        <v>Professional occupations</v>
      </c>
      <c r="B945" s="302">
        <v>9.6617698572259094</v>
      </c>
      <c r="C945" s="302">
        <v>2.4465566669643728</v>
      </c>
      <c r="D945" s="302">
        <v>4.7208439796652737</v>
      </c>
      <c r="E945" s="302">
        <f t="shared" ref="E945:E952" si="406">SUM(B945:D945)</f>
        <v>16.829170503855558</v>
      </c>
      <c r="F945" s="303"/>
      <c r="G945" s="302">
        <v>10.381944297577776</v>
      </c>
      <c r="H945" s="302">
        <v>2.0779665486171748</v>
      </c>
      <c r="I945" s="302">
        <v>3.1193784003171716</v>
      </c>
      <c r="J945" s="302">
        <f t="shared" ref="J945:J947" si="407">SUM(G945:I945)</f>
        <v>15.579289246512122</v>
      </c>
      <c r="K945" s="303"/>
      <c r="L945" s="302">
        <v>15.432203361007003</v>
      </c>
      <c r="M945" s="302">
        <v>3.209025462496391</v>
      </c>
      <c r="N945" s="302">
        <v>4.2471666091020799</v>
      </c>
      <c r="O945" s="302">
        <f t="shared" ref="O945:O952" si="408">SUM(L945:N945)</f>
        <v>22.888395432605474</v>
      </c>
    </row>
    <row r="946" spans="1:15" s="236" customFormat="1" x14ac:dyDescent="0.2">
      <c r="A946" s="237" t="str">
        <f>name!E$6</f>
        <v>Associate professional occupations</v>
      </c>
      <c r="B946" s="302">
        <v>5.4530570945379662</v>
      </c>
      <c r="C946" s="302">
        <v>1.9455591720677248</v>
      </c>
      <c r="D946" s="302">
        <v>2.0499298025024362</v>
      </c>
      <c r="E946" s="302">
        <f t="shared" si="406"/>
        <v>9.4485460691081276</v>
      </c>
      <c r="F946" s="303"/>
      <c r="G946" s="302">
        <v>5.2055144716710249</v>
      </c>
      <c r="H946" s="302">
        <v>1.373961733628321</v>
      </c>
      <c r="I946" s="302">
        <v>1.3782776268997108</v>
      </c>
      <c r="J946" s="302">
        <f t="shared" si="407"/>
        <v>7.9577538321990566</v>
      </c>
      <c r="K946" s="303"/>
      <c r="L946" s="302">
        <v>6.5724654200850221</v>
      </c>
      <c r="M946" s="302">
        <v>1.8617115690253017</v>
      </c>
      <c r="N946" s="302">
        <v>2.075260826697118</v>
      </c>
      <c r="O946" s="302">
        <f t="shared" si="408"/>
        <v>10.509437815807441</v>
      </c>
    </row>
    <row r="947" spans="1:15" s="236" customFormat="1" x14ac:dyDescent="0.2">
      <c r="A947" s="237" t="str">
        <f>name!E$7</f>
        <v>Administrative and secretarial occupations</v>
      </c>
      <c r="B947" s="302">
        <v>4.755910828419732</v>
      </c>
      <c r="C947" s="302">
        <v>5.3456993917975844</v>
      </c>
      <c r="D947" s="302">
        <v>1.1266773508019372</v>
      </c>
      <c r="E947" s="302">
        <f t="shared" si="406"/>
        <v>11.228287571019255</v>
      </c>
      <c r="F947" s="303"/>
      <c r="G947" s="302">
        <v>3.762491671896468</v>
      </c>
      <c r="H947" s="302">
        <v>3.0022525807937654</v>
      </c>
      <c r="I947" s="302">
        <v>0.75240568471503833</v>
      </c>
      <c r="J947" s="302">
        <f t="shared" si="407"/>
        <v>7.5171499374052715</v>
      </c>
      <c r="K947" s="303"/>
      <c r="L947" s="302">
        <v>2.7737009234529513</v>
      </c>
      <c r="M947" s="302">
        <v>3.058565944173107</v>
      </c>
      <c r="N947" s="302">
        <v>0.88814258195268003</v>
      </c>
      <c r="O947" s="302">
        <f t="shared" si="408"/>
        <v>6.7204094495787388</v>
      </c>
    </row>
    <row r="948" spans="1:15" s="236" customFormat="1" x14ac:dyDescent="0.2">
      <c r="A948" s="237" t="str">
        <f>name!E$8</f>
        <v>Skilled trades occupations</v>
      </c>
      <c r="B948" s="302">
        <v>0.59952383493287087</v>
      </c>
      <c r="C948" s="302">
        <v>0.23399146739943347</v>
      </c>
      <c r="D948" s="302">
        <v>0.22521485056837592</v>
      </c>
      <c r="E948" s="302">
        <f t="shared" si="406"/>
        <v>1.0587301529006803</v>
      </c>
      <c r="F948" s="303"/>
      <c r="G948" s="302">
        <v>0.40080443608344135</v>
      </c>
      <c r="H948" s="302">
        <v>9.4664096324638028E-2</v>
      </c>
      <c r="I948" s="302">
        <v>0.14713477988239171</v>
      </c>
      <c r="J948" s="302">
        <f>SUM(G948:I948)</f>
        <v>0.64260331229047107</v>
      </c>
      <c r="K948" s="303"/>
      <c r="L948" s="302">
        <v>0.64465523664505797</v>
      </c>
      <c r="M948" s="302">
        <v>0.1901484904322715</v>
      </c>
      <c r="N948" s="302">
        <v>0.30636979978579892</v>
      </c>
      <c r="O948" s="302">
        <f t="shared" si="408"/>
        <v>1.1411735268631285</v>
      </c>
    </row>
    <row r="949" spans="1:15" s="236" customFormat="1" x14ac:dyDescent="0.2">
      <c r="A949" s="237" t="str">
        <f>name!E$9</f>
        <v>Caring, leisure and other service occupations</v>
      </c>
      <c r="B949" s="302">
        <v>9.7039984761497444E-2</v>
      </c>
      <c r="C949" s="302">
        <v>5.4243199321425351E-2</v>
      </c>
      <c r="D949" s="302">
        <v>0.11088729700172953</v>
      </c>
      <c r="E949" s="302">
        <f t="shared" si="406"/>
        <v>0.26217048108465235</v>
      </c>
      <c r="F949" s="303"/>
      <c r="G949" s="302">
        <v>7.0995873863217471E-2</v>
      </c>
      <c r="H949" s="302">
        <v>2.9703121537477874E-2</v>
      </c>
      <c r="I949" s="302">
        <v>8.4226388596716398E-2</v>
      </c>
      <c r="J949" s="302">
        <f t="shared" ref="J949:J952" si="409">SUM(G949:I949)</f>
        <v>0.18492538399741176</v>
      </c>
      <c r="K949" s="303"/>
      <c r="L949" s="302">
        <v>9.3211835255181522E-2</v>
      </c>
      <c r="M949" s="302">
        <v>3.4314300496949945E-2</v>
      </c>
      <c r="N949" s="302">
        <v>0.20345959024757981</v>
      </c>
      <c r="O949" s="302">
        <f t="shared" si="408"/>
        <v>0.33098572599971127</v>
      </c>
    </row>
    <row r="950" spans="1:15" s="236" customFormat="1" x14ac:dyDescent="0.2">
      <c r="A950" s="237" t="str">
        <f>name!E$10</f>
        <v>Sales and customer service occupations</v>
      </c>
      <c r="B950" s="302">
        <v>0.96464422710129538</v>
      </c>
      <c r="C950" s="302">
        <v>0.72615855210529123</v>
      </c>
      <c r="D950" s="302">
        <v>0.35753666597930539</v>
      </c>
      <c r="E950" s="302">
        <f t="shared" si="406"/>
        <v>2.0483394451858921</v>
      </c>
      <c r="F950" s="303"/>
      <c r="G950" s="302">
        <v>0.74433944555082854</v>
      </c>
      <c r="H950" s="302">
        <v>0.42206143417331982</v>
      </c>
      <c r="I950" s="302">
        <v>0.1768329699775196</v>
      </c>
      <c r="J950" s="302">
        <f t="shared" si="409"/>
        <v>1.3432338497016678</v>
      </c>
      <c r="K950" s="303"/>
      <c r="L950" s="302">
        <v>0.87387636776619115</v>
      </c>
      <c r="M950" s="302">
        <v>0.56634595700112955</v>
      </c>
      <c r="N950" s="302">
        <v>0.20991083188304158</v>
      </c>
      <c r="O950" s="302">
        <f t="shared" si="408"/>
        <v>1.6501331566503623</v>
      </c>
    </row>
    <row r="951" spans="1:15" s="236" customFormat="1" x14ac:dyDescent="0.2">
      <c r="A951" s="237" t="str">
        <f>name!E$11</f>
        <v>Process, plant and machine operatives</v>
      </c>
      <c r="B951" s="302">
        <v>0.16553968222974783</v>
      </c>
      <c r="C951" s="302">
        <v>0.20180177795985108</v>
      </c>
      <c r="D951" s="302">
        <v>6.9738538531724695E-2</v>
      </c>
      <c r="E951" s="302">
        <f t="shared" si="406"/>
        <v>0.43707999872132358</v>
      </c>
      <c r="F951" s="303"/>
      <c r="G951" s="302">
        <v>9.6947613074866074E-2</v>
      </c>
      <c r="H951" s="302">
        <v>0.10508122746872264</v>
      </c>
      <c r="I951" s="302">
        <v>5.408742745404254E-2</v>
      </c>
      <c r="J951" s="302">
        <f t="shared" si="409"/>
        <v>0.25611626799763126</v>
      </c>
      <c r="K951" s="303"/>
      <c r="L951" s="302">
        <v>0.12764080272159373</v>
      </c>
      <c r="M951" s="302">
        <v>0.21656059404649938</v>
      </c>
      <c r="N951" s="302">
        <v>9.3398387150885623E-2</v>
      </c>
      <c r="O951" s="302">
        <f t="shared" si="408"/>
        <v>0.43759978391897875</v>
      </c>
    </row>
    <row r="952" spans="1:15" s="236" customFormat="1" x14ac:dyDescent="0.2">
      <c r="A952" s="237" t="str">
        <f>name!E$12</f>
        <v>Elementary occupations</v>
      </c>
      <c r="B952" s="302">
        <v>0.48167523426746384</v>
      </c>
      <c r="C952" s="302">
        <v>0.3936054976867332</v>
      </c>
      <c r="D952" s="302">
        <v>4.542614908894204E-2</v>
      </c>
      <c r="E952" s="302">
        <f t="shared" si="406"/>
        <v>0.92070688104313914</v>
      </c>
      <c r="F952" s="303"/>
      <c r="G952" s="302">
        <v>0.33830748012423811</v>
      </c>
      <c r="H952" s="302">
        <v>0.18959907967771208</v>
      </c>
      <c r="I952" s="302">
        <v>2.3544851097630361E-2</v>
      </c>
      <c r="J952" s="302">
        <f t="shared" si="409"/>
        <v>0.55145141089958061</v>
      </c>
      <c r="K952" s="303"/>
      <c r="L952" s="302">
        <v>0.43319123243716873</v>
      </c>
      <c r="M952" s="302">
        <v>0.19527845329699517</v>
      </c>
      <c r="N952" s="302">
        <v>3.9605185610400682E-2</v>
      </c>
      <c r="O952" s="302">
        <f t="shared" si="408"/>
        <v>0.66807487134456456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26.08299999950157</v>
      </c>
      <c r="C954" s="311">
        <f t="shared" ref="C954:E954" si="410">SUM(C944:C952)</f>
        <v>12.730999999916184</v>
      </c>
      <c r="D954" s="311">
        <f t="shared" si="410"/>
        <v>10.379000000059222</v>
      </c>
      <c r="E954" s="311">
        <f t="shared" si="410"/>
        <v>49.192999999476967</v>
      </c>
      <c r="F954" s="311"/>
      <c r="G954" s="311">
        <f t="shared" ref="G954:J954" si="411">SUM(G944:G952)</f>
        <v>24.53299999949397</v>
      </c>
      <c r="H954" s="311">
        <f t="shared" si="411"/>
        <v>8.5409999999469317</v>
      </c>
      <c r="I954" s="311">
        <f t="shared" si="411"/>
        <v>7.1679999999275932</v>
      </c>
      <c r="J954" s="311">
        <f t="shared" si="411"/>
        <v>40.241999999368488</v>
      </c>
      <c r="K954" s="311"/>
      <c r="L954" s="311">
        <f t="shared" ref="L954:O954" si="412">SUM(L944:L952)</f>
        <v>31.597999999587589</v>
      </c>
      <c r="M954" s="311">
        <f t="shared" si="412"/>
        <v>11.213999999998286</v>
      </c>
      <c r="N954" s="311">
        <f t="shared" si="412"/>
        <v>10.241000000080003</v>
      </c>
      <c r="O954" s="311">
        <f t="shared" si="412"/>
        <v>53.052999999665879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2.7124079512263197</v>
      </c>
      <c r="C961" s="302">
        <v>0.31325241342196464</v>
      </c>
      <c r="D961" s="302">
        <v>1.2534000383290127</v>
      </c>
      <c r="E961" s="302">
        <f>SUM(B961:D961)</f>
        <v>4.2790604029772972</v>
      </c>
      <c r="F961" s="303"/>
      <c r="G961" s="302">
        <v>3.0617973125490021</v>
      </c>
      <c r="H961" s="302">
        <v>0.45585775720470995</v>
      </c>
      <c r="I961" s="302">
        <v>1.364630160685812</v>
      </c>
      <c r="J961" s="302">
        <f>SUM(G961:I961)</f>
        <v>4.8822852304395239</v>
      </c>
      <c r="K961" s="303"/>
      <c r="L961" s="302">
        <v>3.8780525976776645</v>
      </c>
      <c r="M961" s="302">
        <v>0.70834486604784019</v>
      </c>
      <c r="N961" s="302">
        <v>2.2000504729846408</v>
      </c>
      <c r="O961" s="302">
        <f>SUM(L961:N961)</f>
        <v>6.7864479367101458</v>
      </c>
    </row>
    <row r="962" spans="1:15" s="236" customFormat="1" x14ac:dyDescent="0.2">
      <c r="A962" s="237" t="str">
        <f>name!E$5</f>
        <v>Professional occupations</v>
      </c>
      <c r="B962" s="302">
        <v>5.447172363126338</v>
      </c>
      <c r="C962" s="302">
        <v>0.4931777706200271</v>
      </c>
      <c r="D962" s="302">
        <v>3.414677096311765</v>
      </c>
      <c r="E962" s="302">
        <f t="shared" ref="E962:E969" si="413">SUM(B962:D962)</f>
        <v>9.3550272300581305</v>
      </c>
      <c r="F962" s="303"/>
      <c r="G962" s="302">
        <v>7.2808106904943122</v>
      </c>
      <c r="H962" s="302">
        <v>0.72880932982035307</v>
      </c>
      <c r="I962" s="302">
        <v>2.9301031288621227</v>
      </c>
      <c r="J962" s="302">
        <f t="shared" ref="J962:J964" si="414">SUM(G962:I962)</f>
        <v>10.939723149176789</v>
      </c>
      <c r="K962" s="303"/>
      <c r="L962" s="302">
        <v>11.093157999008264</v>
      </c>
      <c r="M962" s="302">
        <v>1.2746753534692521</v>
      </c>
      <c r="N962" s="302">
        <v>3.8423601707650108</v>
      </c>
      <c r="O962" s="302">
        <f t="shared" ref="O962:O969" si="415">SUM(L962:N962)</f>
        <v>16.210193523242527</v>
      </c>
    </row>
    <row r="963" spans="1:15" s="236" customFormat="1" x14ac:dyDescent="0.2">
      <c r="A963" s="237" t="str">
        <f>name!E$6</f>
        <v>Associate professional occupations</v>
      </c>
      <c r="B963" s="302">
        <v>3.3713572889228689</v>
      </c>
      <c r="C963" s="302">
        <v>0.46524930053115393</v>
      </c>
      <c r="D963" s="302">
        <v>1.8346443066824056</v>
      </c>
      <c r="E963" s="302">
        <f t="shared" si="413"/>
        <v>5.6712508961364279</v>
      </c>
      <c r="F963" s="303"/>
      <c r="G963" s="302">
        <v>3.9539829735935563</v>
      </c>
      <c r="H963" s="302">
        <v>0.55594701840295402</v>
      </c>
      <c r="I963" s="302">
        <v>1.640288439535968</v>
      </c>
      <c r="J963" s="302">
        <f t="shared" si="414"/>
        <v>6.1502184315324779</v>
      </c>
      <c r="K963" s="303"/>
      <c r="L963" s="302">
        <v>4.7098874246338651</v>
      </c>
      <c r="M963" s="302">
        <v>0.78266077283193369</v>
      </c>
      <c r="N963" s="302">
        <v>2.2508233912963997</v>
      </c>
      <c r="O963" s="302">
        <f t="shared" si="415"/>
        <v>7.7433715887621979</v>
      </c>
    </row>
    <row r="964" spans="1:15" s="236" customFormat="1" x14ac:dyDescent="0.2">
      <c r="A964" s="237" t="str">
        <f>name!E$7</f>
        <v>Administrative and secretarial occupations</v>
      </c>
      <c r="B964" s="302">
        <v>1.9222870688334226</v>
      </c>
      <c r="C964" s="302">
        <v>1.100988274534874</v>
      </c>
      <c r="D964" s="302">
        <v>0.73885714233414224</v>
      </c>
      <c r="E964" s="302">
        <f t="shared" si="413"/>
        <v>3.7621324857024385</v>
      </c>
      <c r="F964" s="303"/>
      <c r="G964" s="302">
        <v>2.0057507964875301</v>
      </c>
      <c r="H964" s="302">
        <v>1.0382220204010324</v>
      </c>
      <c r="I964" s="302">
        <v>0.65042696999905381</v>
      </c>
      <c r="J964" s="302">
        <f t="shared" si="414"/>
        <v>3.6943997868876162</v>
      </c>
      <c r="K964" s="303"/>
      <c r="L964" s="302">
        <v>1.8067157881631279</v>
      </c>
      <c r="M964" s="302">
        <v>1.268020331803873</v>
      </c>
      <c r="N964" s="302">
        <v>0.96043758441412974</v>
      </c>
      <c r="O964" s="302">
        <f t="shared" si="415"/>
        <v>4.0351737043811307</v>
      </c>
    </row>
    <row r="965" spans="1:15" s="236" customFormat="1" x14ac:dyDescent="0.2">
      <c r="A965" s="237" t="str">
        <f>name!E$8</f>
        <v>Skilled trades occupations</v>
      </c>
      <c r="B965" s="302">
        <v>0.61038011887774835</v>
      </c>
      <c r="C965" s="302">
        <v>8.3643818585451793E-2</v>
      </c>
      <c r="D965" s="302">
        <v>0.32368920694754949</v>
      </c>
      <c r="E965" s="302">
        <f t="shared" si="413"/>
        <v>1.0177131444107497</v>
      </c>
      <c r="F965" s="303"/>
      <c r="G965" s="302">
        <v>0.48798388456982905</v>
      </c>
      <c r="H965" s="302">
        <v>5.7451699062450644E-2</v>
      </c>
      <c r="I965" s="302">
        <v>0.2464233530646289</v>
      </c>
      <c r="J965" s="302">
        <f>SUM(G965:I965)</f>
        <v>0.79185893669690866</v>
      </c>
      <c r="K965" s="303"/>
      <c r="L965" s="302">
        <v>0.52988783815762441</v>
      </c>
      <c r="M965" s="302">
        <v>0.10388325796535272</v>
      </c>
      <c r="N965" s="302">
        <v>0.39518276954260922</v>
      </c>
      <c r="O965" s="302">
        <f t="shared" si="415"/>
        <v>1.0289538656655863</v>
      </c>
    </row>
    <row r="966" spans="1:15" s="236" customFormat="1" x14ac:dyDescent="0.2">
      <c r="A966" s="237" t="str">
        <f>name!E$9</f>
        <v>Caring, leisure and other service occupations</v>
      </c>
      <c r="B966" s="302">
        <v>0.33945498263126905</v>
      </c>
      <c r="C966" s="302">
        <v>0.20871104284642142</v>
      </c>
      <c r="D966" s="302">
        <v>0.28541351635363388</v>
      </c>
      <c r="E966" s="302">
        <f t="shared" si="413"/>
        <v>0.83357954183132432</v>
      </c>
      <c r="F966" s="303"/>
      <c r="G966" s="302">
        <v>0.33837322559814914</v>
      </c>
      <c r="H966" s="302">
        <v>0.19095033147960755</v>
      </c>
      <c r="I966" s="302">
        <v>0.26992594476323228</v>
      </c>
      <c r="J966" s="302">
        <f t="shared" ref="J966:J969" si="416">SUM(G966:I966)</f>
        <v>0.79924950184098897</v>
      </c>
      <c r="K966" s="303"/>
      <c r="L966" s="302">
        <v>0.40195957194032889</v>
      </c>
      <c r="M966" s="302">
        <v>0.21428703657148465</v>
      </c>
      <c r="N966" s="302">
        <v>0.35824110118523445</v>
      </c>
      <c r="O966" s="302">
        <f t="shared" si="415"/>
        <v>0.97448770969704801</v>
      </c>
    </row>
    <row r="967" spans="1:15" s="236" customFormat="1" x14ac:dyDescent="0.2">
      <c r="A967" s="237" t="str">
        <f>name!E$10</f>
        <v>Sales and customer service occupations</v>
      </c>
      <c r="B967" s="302">
        <v>0.6649270334773375</v>
      </c>
      <c r="C967" s="302">
        <v>0.23084126253593679</v>
      </c>
      <c r="D967" s="302">
        <v>0.26658859991008466</v>
      </c>
      <c r="E967" s="302">
        <f t="shared" si="413"/>
        <v>1.162356895923359</v>
      </c>
      <c r="F967" s="303"/>
      <c r="G967" s="302">
        <v>0.6370379389055153</v>
      </c>
      <c r="H967" s="302">
        <v>0.23741715047259412</v>
      </c>
      <c r="I967" s="302">
        <v>0.18560688456304508</v>
      </c>
      <c r="J967" s="302">
        <f t="shared" si="416"/>
        <v>1.0600619739411545</v>
      </c>
      <c r="K967" s="303"/>
      <c r="L967" s="302">
        <v>0.83551207967893104</v>
      </c>
      <c r="M967" s="302">
        <v>0.35064452336731655</v>
      </c>
      <c r="N967" s="302">
        <v>0.25643416756614212</v>
      </c>
      <c r="O967" s="302">
        <f t="shared" si="415"/>
        <v>1.4425907706123897</v>
      </c>
    </row>
    <row r="968" spans="1:15" s="236" customFormat="1" x14ac:dyDescent="0.2">
      <c r="A968" s="237" t="str">
        <f>name!E$11</f>
        <v>Process, plant and machine operatives</v>
      </c>
      <c r="B968" s="302">
        <v>0.28802664081259072</v>
      </c>
      <c r="C968" s="302">
        <v>0.11281311947982713</v>
      </c>
      <c r="D968" s="302">
        <v>6.8207247768700768E-2</v>
      </c>
      <c r="E968" s="302">
        <f t="shared" si="413"/>
        <v>0.46904700806111865</v>
      </c>
      <c r="F968" s="303"/>
      <c r="G968" s="302">
        <v>0.2130952249938983</v>
      </c>
      <c r="H968" s="302">
        <v>0.11255188796584394</v>
      </c>
      <c r="I968" s="302">
        <v>6.7805039441368162E-2</v>
      </c>
      <c r="J968" s="302">
        <f t="shared" si="416"/>
        <v>0.39345215240111042</v>
      </c>
      <c r="K968" s="303"/>
      <c r="L968" s="302">
        <v>0.20044237877391061</v>
      </c>
      <c r="M968" s="302">
        <v>0.18260031179684447</v>
      </c>
      <c r="N968" s="302">
        <v>0.11466148533781374</v>
      </c>
      <c r="O968" s="302">
        <f t="shared" si="415"/>
        <v>0.4977041759085688</v>
      </c>
    </row>
    <row r="969" spans="1:15" s="236" customFormat="1" x14ac:dyDescent="0.2">
      <c r="A969" s="237" t="str">
        <f>name!E$12</f>
        <v>Elementary occupations</v>
      </c>
      <c r="B969" s="302">
        <v>1.5849865518221424</v>
      </c>
      <c r="C969" s="302">
        <v>1.620322997477581</v>
      </c>
      <c r="D969" s="302">
        <v>0.43052284542779207</v>
      </c>
      <c r="E969" s="302">
        <f t="shared" si="413"/>
        <v>3.6358323947275157</v>
      </c>
      <c r="F969" s="303"/>
      <c r="G969" s="302">
        <v>1.23816795253161</v>
      </c>
      <c r="H969" s="302">
        <v>1.3177928052200927</v>
      </c>
      <c r="I969" s="302">
        <v>0.32479007905657364</v>
      </c>
      <c r="J969" s="302">
        <f t="shared" si="416"/>
        <v>2.8807508368082768</v>
      </c>
      <c r="K969" s="303"/>
      <c r="L969" s="302">
        <v>0.96838432148457343</v>
      </c>
      <c r="M969" s="302">
        <v>1.3898835461801811</v>
      </c>
      <c r="N969" s="302">
        <v>0.44680885701792489</v>
      </c>
      <c r="O969" s="302">
        <f t="shared" si="415"/>
        <v>2.8050767246826793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16.940999999730039</v>
      </c>
      <c r="C971" s="311">
        <f t="shared" ref="C971:E971" si="417">SUM(C961:C969)</f>
        <v>4.6290000000332379</v>
      </c>
      <c r="D971" s="311">
        <f t="shared" si="417"/>
        <v>8.6160000000650854</v>
      </c>
      <c r="E971" s="311">
        <f t="shared" si="417"/>
        <v>30.185999999828358</v>
      </c>
      <c r="F971" s="311"/>
      <c r="G971" s="311">
        <f t="shared" ref="G971:J971" si="418">SUM(G961:G969)</f>
        <v>19.216999999723406</v>
      </c>
      <c r="H971" s="311">
        <f t="shared" si="418"/>
        <v>4.6950000000296388</v>
      </c>
      <c r="I971" s="311">
        <f t="shared" si="418"/>
        <v>7.6799999999718054</v>
      </c>
      <c r="J971" s="311">
        <f t="shared" si="418"/>
        <v>31.591999999724848</v>
      </c>
      <c r="K971" s="311"/>
      <c r="L971" s="311">
        <f t="shared" ref="L971:O971" si="419">SUM(L961:L969)</f>
        <v>24.423999999518291</v>
      </c>
      <c r="M971" s="311">
        <f t="shared" si="419"/>
        <v>6.2750000000340789</v>
      </c>
      <c r="N971" s="311">
        <f t="shared" si="419"/>
        <v>10.825000000109906</v>
      </c>
      <c r="O971" s="311">
        <f t="shared" si="419"/>
        <v>41.523999999662273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0.47836464041979937</v>
      </c>
      <c r="C978" s="302">
        <v>6.8833840163357529E-2</v>
      </c>
      <c r="D978" s="302">
        <v>0.13628767059311753</v>
      </c>
      <c r="E978" s="302">
        <f>SUM(B978:D978)</f>
        <v>0.68348615117627443</v>
      </c>
      <c r="F978" s="303"/>
      <c r="G978" s="302">
        <v>1.1991118203768019</v>
      </c>
      <c r="H978" s="302">
        <v>0.23052794832573095</v>
      </c>
      <c r="I978" s="302">
        <v>0.30667150064822224</v>
      </c>
      <c r="J978" s="302">
        <f>SUM(G978:I978)</f>
        <v>1.7363112693507552</v>
      </c>
      <c r="K978" s="303"/>
      <c r="L978" s="302">
        <v>1.4275384577854444</v>
      </c>
      <c r="M978" s="302">
        <v>0.29463962995775456</v>
      </c>
      <c r="N978" s="302">
        <v>0.4500765007905303</v>
      </c>
      <c r="O978" s="302">
        <f>SUM(L978:N978)</f>
        <v>2.172254588533729</v>
      </c>
    </row>
    <row r="979" spans="1:15" s="236" customFormat="1" x14ac:dyDescent="0.2">
      <c r="A979" s="237" t="str">
        <f>name!E$5</f>
        <v>Professional occupations</v>
      </c>
      <c r="B979" s="302">
        <v>2.1380693849401609</v>
      </c>
      <c r="C979" s="302">
        <v>0.53335505509062375</v>
      </c>
      <c r="D979" s="302">
        <v>0.82396250411765615</v>
      </c>
      <c r="E979" s="302">
        <f t="shared" ref="E979:E986" si="420">SUM(B979:D979)</f>
        <v>3.4953869441484411</v>
      </c>
      <c r="F979" s="303"/>
      <c r="G979" s="302">
        <v>5.9930435137451825</v>
      </c>
      <c r="H979" s="302">
        <v>1.5947019033883525</v>
      </c>
      <c r="I979" s="302">
        <v>1.993734860215973</v>
      </c>
      <c r="J979" s="302">
        <f t="shared" ref="J979:J981" si="421">SUM(G979:I979)</f>
        <v>9.5814802773495078</v>
      </c>
      <c r="K979" s="303"/>
      <c r="L979" s="302">
        <v>7.7638190066922164</v>
      </c>
      <c r="M979" s="302">
        <v>2.3163997588683394</v>
      </c>
      <c r="N979" s="302">
        <v>2.9906048972756905</v>
      </c>
      <c r="O979" s="302">
        <f t="shared" ref="O979:O986" si="422">SUM(L979:N979)</f>
        <v>13.070823662836247</v>
      </c>
    </row>
    <row r="980" spans="1:15" s="236" customFormat="1" x14ac:dyDescent="0.2">
      <c r="A980" s="237" t="str">
        <f>name!E$6</f>
        <v>Associate professional occupations</v>
      </c>
      <c r="B980" s="302">
        <v>0.93688949596614046</v>
      </c>
      <c r="C980" s="302">
        <v>0.31998949223505441</v>
      </c>
      <c r="D980" s="302">
        <v>0.44448594969612842</v>
      </c>
      <c r="E980" s="302">
        <f t="shared" si="420"/>
        <v>1.7013649378973232</v>
      </c>
      <c r="F980" s="303"/>
      <c r="G980" s="302">
        <v>2.4603478314218203</v>
      </c>
      <c r="H980" s="302">
        <v>0.93787461247657278</v>
      </c>
      <c r="I980" s="302">
        <v>0.81907320644729464</v>
      </c>
      <c r="J980" s="302">
        <f t="shared" si="421"/>
        <v>4.2172956503456875</v>
      </c>
      <c r="K980" s="303"/>
      <c r="L980" s="302">
        <v>3.0236461603178886</v>
      </c>
      <c r="M980" s="302">
        <v>1.2197727511605054</v>
      </c>
      <c r="N980" s="302">
        <v>1.2488003524465203</v>
      </c>
      <c r="O980" s="302">
        <f t="shared" si="422"/>
        <v>5.4922192639249143</v>
      </c>
    </row>
    <row r="981" spans="1:15" s="236" customFormat="1" x14ac:dyDescent="0.2">
      <c r="A981" s="237" t="str">
        <f>name!E$7</f>
        <v>Administrative and secretarial occupations</v>
      </c>
      <c r="B981" s="302">
        <v>0.60801488596787179</v>
      </c>
      <c r="C981" s="302">
        <v>0.42366885200069915</v>
      </c>
      <c r="D981" s="302">
        <v>0.1189454504798637</v>
      </c>
      <c r="E981" s="302">
        <f t="shared" si="420"/>
        <v>1.1506291884484345</v>
      </c>
      <c r="F981" s="303"/>
      <c r="G981" s="302">
        <v>1.3472910187480023</v>
      </c>
      <c r="H981" s="302">
        <v>0.93961617618191018</v>
      </c>
      <c r="I981" s="302">
        <v>0.15954846126274838</v>
      </c>
      <c r="J981" s="302">
        <f t="shared" si="421"/>
        <v>2.4464556561926609</v>
      </c>
      <c r="K981" s="303"/>
      <c r="L981" s="302">
        <v>1.3746134337529488</v>
      </c>
      <c r="M981" s="302">
        <v>0.77319557021810326</v>
      </c>
      <c r="N981" s="302">
        <v>0.11801597132316549</v>
      </c>
      <c r="O981" s="302">
        <f t="shared" si="422"/>
        <v>2.2658249752942177</v>
      </c>
    </row>
    <row r="982" spans="1:15" s="236" customFormat="1" x14ac:dyDescent="0.2">
      <c r="A982" s="237" t="str">
        <f>name!E$8</f>
        <v>Skilled trades occupations</v>
      </c>
      <c r="B982" s="302">
        <v>0.12172360006863694</v>
      </c>
      <c r="C982" s="302">
        <v>4.2778674778449113E-2</v>
      </c>
      <c r="D982" s="302">
        <v>4.2134976213055716E-2</v>
      </c>
      <c r="E982" s="302">
        <f t="shared" si="420"/>
        <v>0.2066372510601418</v>
      </c>
      <c r="F982" s="303"/>
      <c r="G982" s="302">
        <v>0.19321555094154422</v>
      </c>
      <c r="H982" s="302">
        <v>7.3831319465023373E-2</v>
      </c>
      <c r="I982" s="302">
        <v>8.0038632132697005E-2</v>
      </c>
      <c r="J982" s="302">
        <f>SUM(G982:I982)</f>
        <v>0.34708550253926462</v>
      </c>
      <c r="K982" s="303"/>
      <c r="L982" s="302">
        <v>0.11448321979022906</v>
      </c>
      <c r="M982" s="302">
        <v>5.4996615861742697E-2</v>
      </c>
      <c r="N982" s="302">
        <v>0.1215451907110324</v>
      </c>
      <c r="O982" s="302">
        <f t="shared" si="422"/>
        <v>0.29102502636300415</v>
      </c>
    </row>
    <row r="983" spans="1:15" s="236" customFormat="1" x14ac:dyDescent="0.2">
      <c r="A983" s="237" t="str">
        <f>name!E$9</f>
        <v>Caring, leisure and other service occupations</v>
      </c>
      <c r="B983" s="302">
        <v>2.4733792188694803</v>
      </c>
      <c r="C983" s="302">
        <v>1.0405541724646727</v>
      </c>
      <c r="D983" s="302">
        <v>1.1876776557867004</v>
      </c>
      <c r="E983" s="302">
        <f t="shared" si="420"/>
        <v>4.7016110471208536</v>
      </c>
      <c r="F983" s="303"/>
      <c r="G983" s="302">
        <v>5.6127736132958486</v>
      </c>
      <c r="H983" s="302">
        <v>2.6304474475044843</v>
      </c>
      <c r="I983" s="302">
        <v>2.4575967706847184</v>
      </c>
      <c r="J983" s="302">
        <f t="shared" ref="J983:J986" si="423">SUM(G983:I983)</f>
        <v>10.700817831485052</v>
      </c>
      <c r="K983" s="303"/>
      <c r="L983" s="302">
        <v>8.1146322818169008</v>
      </c>
      <c r="M983" s="302">
        <v>3.8866555056950514</v>
      </c>
      <c r="N983" s="302">
        <v>3.6522621506612647</v>
      </c>
      <c r="O983" s="302">
        <f t="shared" si="422"/>
        <v>15.653549938173217</v>
      </c>
    </row>
    <row r="984" spans="1:15" s="236" customFormat="1" x14ac:dyDescent="0.2">
      <c r="A984" s="237" t="str">
        <f>name!E$10</f>
        <v>Sales and customer service occupations</v>
      </c>
      <c r="B984" s="302">
        <v>8.3439682947797397E-2</v>
      </c>
      <c r="C984" s="302">
        <v>5.2422495730507813E-2</v>
      </c>
      <c r="D984" s="302">
        <v>3.124609129913412E-2</v>
      </c>
      <c r="E984" s="302">
        <f t="shared" si="420"/>
        <v>0.16710826997743933</v>
      </c>
      <c r="F984" s="303"/>
      <c r="G984" s="302">
        <v>0.1833688112935086</v>
      </c>
      <c r="H984" s="302">
        <v>0.12418040009428154</v>
      </c>
      <c r="I984" s="302">
        <v>4.0440442671487699E-2</v>
      </c>
      <c r="J984" s="302">
        <f t="shared" si="423"/>
        <v>0.34798965405927784</v>
      </c>
      <c r="K984" s="303"/>
      <c r="L984" s="302">
        <v>0.22395261097581967</v>
      </c>
      <c r="M984" s="302">
        <v>0.1374765794139747</v>
      </c>
      <c r="N984" s="302">
        <v>7.4869191297594603E-2</v>
      </c>
      <c r="O984" s="302">
        <f t="shared" si="422"/>
        <v>0.43629838168738899</v>
      </c>
    </row>
    <row r="985" spans="1:15" s="236" customFormat="1" x14ac:dyDescent="0.2">
      <c r="A985" s="237" t="str">
        <f>name!E$11</f>
        <v>Process, plant and machine operatives</v>
      </c>
      <c r="B985" s="302">
        <v>3.2113999624957264E-2</v>
      </c>
      <c r="C985" s="302">
        <v>4.1118135136061808E-2</v>
      </c>
      <c r="D985" s="302">
        <v>1.1527277613201459E-2</v>
      </c>
      <c r="E985" s="302">
        <f t="shared" si="420"/>
        <v>8.4759412374220536E-2</v>
      </c>
      <c r="F985" s="303"/>
      <c r="G985" s="302">
        <v>5.1147644696954334E-2</v>
      </c>
      <c r="H985" s="302">
        <v>9.9967090903588948E-2</v>
      </c>
      <c r="I985" s="302">
        <v>2.4858381111775081E-2</v>
      </c>
      <c r="J985" s="302">
        <f t="shared" si="423"/>
        <v>0.17597311671231836</v>
      </c>
      <c r="K985" s="303"/>
      <c r="L985" s="302">
        <v>3.9543510383826787E-2</v>
      </c>
      <c r="M985" s="302">
        <v>0.10095068152797831</v>
      </c>
      <c r="N985" s="302">
        <v>3.0533604453387337E-2</v>
      </c>
      <c r="O985" s="302">
        <f t="shared" si="422"/>
        <v>0.17102779636519244</v>
      </c>
    </row>
    <row r="986" spans="1:15" s="236" customFormat="1" x14ac:dyDescent="0.2">
      <c r="A986" s="237" t="str">
        <f>name!E$12</f>
        <v>Elementary occupations</v>
      </c>
      <c r="B986" s="302">
        <v>0.14800509114515317</v>
      </c>
      <c r="C986" s="302">
        <v>0.19027928236409311</v>
      </c>
      <c r="D986" s="302">
        <v>1.6732424025153746E-2</v>
      </c>
      <c r="E986" s="302">
        <f t="shared" si="420"/>
        <v>0.35501679753440002</v>
      </c>
      <c r="F986" s="303"/>
      <c r="G986" s="302">
        <v>0.25570019533081312</v>
      </c>
      <c r="H986" s="302">
        <v>0.37585310158454505</v>
      </c>
      <c r="I986" s="302">
        <v>1.9037745215678435E-2</v>
      </c>
      <c r="J986" s="302">
        <f t="shared" si="423"/>
        <v>0.65059104213103658</v>
      </c>
      <c r="K986" s="303"/>
      <c r="L986" s="302">
        <v>0.12477131834019825</v>
      </c>
      <c r="M986" s="302">
        <v>0.47591290731000307</v>
      </c>
      <c r="N986" s="302">
        <v>1.1292141059741976E-2</v>
      </c>
      <c r="O986" s="302">
        <f t="shared" si="422"/>
        <v>0.61197636670994326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7.0199999999499969</v>
      </c>
      <c r="C988" s="311">
        <f t="shared" ref="C988:E988" si="424">SUM(C978:C986)</f>
        <v>2.7129999999635195</v>
      </c>
      <c r="D988" s="311">
        <f t="shared" si="424"/>
        <v>2.8129999998240112</v>
      </c>
      <c r="E988" s="311">
        <f t="shared" si="424"/>
        <v>12.54599999973753</v>
      </c>
      <c r="F988" s="311"/>
      <c r="G988" s="311">
        <f t="shared" ref="G988:J988" si="425">SUM(G978:G986)</f>
        <v>17.295999999850476</v>
      </c>
      <c r="H988" s="311">
        <f t="shared" si="425"/>
        <v>7.0069999999244903</v>
      </c>
      <c r="I988" s="311">
        <f t="shared" si="425"/>
        <v>5.901000000390594</v>
      </c>
      <c r="J988" s="311">
        <f t="shared" si="425"/>
        <v>30.204000000165557</v>
      </c>
      <c r="K988" s="311"/>
      <c r="L988" s="311">
        <f t="shared" ref="L988:O988" si="426">SUM(L978:L986)</f>
        <v>22.206999999855469</v>
      </c>
      <c r="M988" s="311">
        <f t="shared" si="426"/>
        <v>9.2600000000134521</v>
      </c>
      <c r="N988" s="311">
        <f t="shared" si="426"/>
        <v>8.6980000000189275</v>
      </c>
      <c r="O988" s="311">
        <f t="shared" si="426"/>
        <v>40.164999999887854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4.1452449866281293</v>
      </c>
      <c r="C995" s="302">
        <v>0.23711913634880516</v>
      </c>
      <c r="D995" s="302">
        <v>1.3298892445205206</v>
      </c>
      <c r="E995" s="302">
        <f>SUM(B995:D995)</f>
        <v>5.7122533674974552</v>
      </c>
      <c r="F995" s="303"/>
      <c r="G995" s="302">
        <v>3.6977340701464692</v>
      </c>
      <c r="H995" s="302">
        <v>0.44161798908538447</v>
      </c>
      <c r="I995" s="302">
        <v>1.3982855769439118</v>
      </c>
      <c r="J995" s="302">
        <f>SUM(G995:I995)</f>
        <v>5.5376376361757655</v>
      </c>
      <c r="K995" s="303"/>
      <c r="L995" s="302">
        <v>4.3336680782107768</v>
      </c>
      <c r="M995" s="302">
        <v>0.55482764064570123</v>
      </c>
      <c r="N995" s="302">
        <v>1.7823679609988041</v>
      </c>
      <c r="O995" s="302">
        <f>SUM(L995:N995)</f>
        <v>6.6708636798552821</v>
      </c>
    </row>
    <row r="996" spans="1:15" s="236" customFormat="1" x14ac:dyDescent="0.2">
      <c r="A996" s="237" t="str">
        <f>name!E$5</f>
        <v>Professional occupations</v>
      </c>
      <c r="B996" s="302">
        <v>3.4486721101917914</v>
      </c>
      <c r="C996" s="302">
        <v>0.25485355716310804</v>
      </c>
      <c r="D996" s="302">
        <v>0.51481867989912822</v>
      </c>
      <c r="E996" s="302">
        <f t="shared" ref="E996:E1003" si="427">SUM(B996:D996)</f>
        <v>4.2183443472540274</v>
      </c>
      <c r="F996" s="303"/>
      <c r="G996" s="302">
        <v>3.420205061614352</v>
      </c>
      <c r="H996" s="302">
        <v>0.52506179022543042</v>
      </c>
      <c r="I996" s="302">
        <v>0.51203292725256733</v>
      </c>
      <c r="J996" s="302">
        <f t="shared" ref="J996:J998" si="428">SUM(G996:I996)</f>
        <v>4.4572997790923496</v>
      </c>
      <c r="K996" s="303"/>
      <c r="L996" s="302">
        <v>4.5862099628288151</v>
      </c>
      <c r="M996" s="302">
        <v>0.82018140205906942</v>
      </c>
      <c r="N996" s="302">
        <v>0.42143615999956296</v>
      </c>
      <c r="O996" s="302">
        <f t="shared" ref="O996:O1003" si="429">SUM(L996:N996)</f>
        <v>5.8278275248874474</v>
      </c>
    </row>
    <row r="997" spans="1:15" s="236" customFormat="1" x14ac:dyDescent="0.2">
      <c r="A997" s="237" t="str">
        <f>name!E$6</f>
        <v>Associate professional occupations</v>
      </c>
      <c r="B997" s="302">
        <v>2.5375485381882137</v>
      </c>
      <c r="C997" s="302">
        <v>0.30003288398569711</v>
      </c>
      <c r="D997" s="302">
        <v>0.46198643965530378</v>
      </c>
      <c r="E997" s="302">
        <f t="shared" si="427"/>
        <v>3.2995678618292144</v>
      </c>
      <c r="F997" s="303"/>
      <c r="G997" s="302">
        <v>2.333467723533468</v>
      </c>
      <c r="H997" s="302">
        <v>0.49507756966156924</v>
      </c>
      <c r="I997" s="302">
        <v>0.42398364182937703</v>
      </c>
      <c r="J997" s="302">
        <f t="shared" si="428"/>
        <v>3.2525289350244142</v>
      </c>
      <c r="K997" s="303"/>
      <c r="L997" s="302">
        <v>2.5925321279981612</v>
      </c>
      <c r="M997" s="302">
        <v>0.4740117146349852</v>
      </c>
      <c r="N997" s="302">
        <v>0.41074513853121741</v>
      </c>
      <c r="O997" s="302">
        <f t="shared" si="429"/>
        <v>3.4772889811643641</v>
      </c>
    </row>
    <row r="998" spans="1:15" s="236" customFormat="1" x14ac:dyDescent="0.2">
      <c r="A998" s="237" t="str">
        <f>name!E$7</f>
        <v>Administrative and secretarial occupations</v>
      </c>
      <c r="B998" s="302">
        <v>1.8774392884754589</v>
      </c>
      <c r="C998" s="302">
        <v>0.55031735283660255</v>
      </c>
      <c r="D998" s="302">
        <v>0.33689435346885688</v>
      </c>
      <c r="E998" s="302">
        <f t="shared" si="427"/>
        <v>2.7646509947809186</v>
      </c>
      <c r="F998" s="303"/>
      <c r="G998" s="302">
        <v>1.5661188535194799</v>
      </c>
      <c r="H998" s="302">
        <v>0.71912895253308939</v>
      </c>
      <c r="I998" s="302">
        <v>0.29356814346538035</v>
      </c>
      <c r="J998" s="302">
        <f t="shared" si="428"/>
        <v>2.5788159495179497</v>
      </c>
      <c r="K998" s="303"/>
      <c r="L998" s="302">
        <v>1.826506239246984</v>
      </c>
      <c r="M998" s="302">
        <v>0.65867045000989721</v>
      </c>
      <c r="N998" s="302">
        <v>0.38887754877032693</v>
      </c>
      <c r="O998" s="302">
        <f t="shared" si="429"/>
        <v>2.8740542380272078</v>
      </c>
    </row>
    <row r="999" spans="1:15" s="236" customFormat="1" x14ac:dyDescent="0.2">
      <c r="A999" s="237" t="str">
        <f>name!E$8</f>
        <v>Skilled trades occupations</v>
      </c>
      <c r="B999" s="302">
        <v>2.3389197816183098</v>
      </c>
      <c r="C999" s="302">
        <v>0.18717455216490558</v>
      </c>
      <c r="D999" s="302">
        <v>0.40879970665748561</v>
      </c>
      <c r="E999" s="302">
        <f t="shared" si="427"/>
        <v>2.9348940404407009</v>
      </c>
      <c r="F999" s="303"/>
      <c r="G999" s="302">
        <v>1.5160907599198921</v>
      </c>
      <c r="H999" s="302">
        <v>0.14843482436588731</v>
      </c>
      <c r="I999" s="302">
        <v>0.37296172054871835</v>
      </c>
      <c r="J999" s="302">
        <f>SUM(G999:I999)</f>
        <v>2.0374873048344977</v>
      </c>
      <c r="K999" s="303"/>
      <c r="L999" s="302">
        <v>1.3655785207349167</v>
      </c>
      <c r="M999" s="302">
        <v>0.2061594480258486</v>
      </c>
      <c r="N999" s="302">
        <v>0.48314074662499534</v>
      </c>
      <c r="O999" s="302">
        <f t="shared" si="429"/>
        <v>2.0548787153857608</v>
      </c>
    </row>
    <row r="1000" spans="1:15" s="236" customFormat="1" x14ac:dyDescent="0.2">
      <c r="A1000" s="237" t="str">
        <f>name!E$9</f>
        <v>Caring, leisure and other service occupations</v>
      </c>
      <c r="B1000" s="302">
        <v>0.42577629769300146</v>
      </c>
      <c r="C1000" s="302">
        <v>0.15977833049599358</v>
      </c>
      <c r="D1000" s="302">
        <v>0.20406963365550002</v>
      </c>
      <c r="E1000" s="302">
        <f t="shared" si="427"/>
        <v>0.78962426184449508</v>
      </c>
      <c r="F1000" s="303"/>
      <c r="G1000" s="302">
        <v>0.33809879703809836</v>
      </c>
      <c r="H1000" s="302">
        <v>0.23335386170120595</v>
      </c>
      <c r="I1000" s="302">
        <v>0.21360843755979403</v>
      </c>
      <c r="J1000" s="302">
        <f t="shared" ref="J1000:J1003" si="430">SUM(G1000:I1000)</f>
        <v>0.78506109629909826</v>
      </c>
      <c r="K1000" s="303"/>
      <c r="L1000" s="302">
        <v>0.50060215169019096</v>
      </c>
      <c r="M1000" s="302">
        <v>0.28906626991875611</v>
      </c>
      <c r="N1000" s="302">
        <v>0.30001688325624321</v>
      </c>
      <c r="O1000" s="302">
        <f t="shared" si="429"/>
        <v>1.0896853048651902</v>
      </c>
    </row>
    <row r="1001" spans="1:15" s="236" customFormat="1" x14ac:dyDescent="0.2">
      <c r="A1001" s="237" t="str">
        <f>name!E$10</f>
        <v>Sales and customer service occupations</v>
      </c>
      <c r="B1001" s="302">
        <v>0.95397874904716207</v>
      </c>
      <c r="C1001" s="302">
        <v>0.75723966647081509</v>
      </c>
      <c r="D1001" s="302">
        <v>0.57800899559864116</v>
      </c>
      <c r="E1001" s="302">
        <f t="shared" si="427"/>
        <v>2.2892274111166184</v>
      </c>
      <c r="F1001" s="303"/>
      <c r="G1001" s="302">
        <v>0.71454172209943634</v>
      </c>
      <c r="H1001" s="302">
        <v>0.93392342690261232</v>
      </c>
      <c r="I1001" s="302">
        <v>0.4326674020965473</v>
      </c>
      <c r="J1001" s="302">
        <f t="shared" si="430"/>
        <v>2.0811325510985963</v>
      </c>
      <c r="K1001" s="303"/>
      <c r="L1001" s="302">
        <v>0.87814429784077863</v>
      </c>
      <c r="M1001" s="302">
        <v>1.0145964105721734</v>
      </c>
      <c r="N1001" s="302">
        <v>0.38748404349784776</v>
      </c>
      <c r="O1001" s="302">
        <f t="shared" si="429"/>
        <v>2.2802247519107999</v>
      </c>
    </row>
    <row r="1002" spans="1:15" s="236" customFormat="1" x14ac:dyDescent="0.2">
      <c r="A1002" s="237" t="str">
        <f>name!E$11</f>
        <v>Process, plant and machine operatives</v>
      </c>
      <c r="B1002" s="302">
        <v>1.505456755123038</v>
      </c>
      <c r="C1002" s="302">
        <v>1.1545239308511177</v>
      </c>
      <c r="D1002" s="302">
        <v>0.13482108516448463</v>
      </c>
      <c r="E1002" s="302">
        <f t="shared" si="427"/>
        <v>2.7948017711386401</v>
      </c>
      <c r="F1002" s="303"/>
      <c r="G1002" s="302">
        <v>0.98758841051842683</v>
      </c>
      <c r="H1002" s="302">
        <v>1.5471856755570685</v>
      </c>
      <c r="I1002" s="302">
        <v>0.16207953917229101</v>
      </c>
      <c r="J1002" s="302">
        <f t="shared" si="430"/>
        <v>2.6968536252477864</v>
      </c>
      <c r="K1002" s="303"/>
      <c r="L1002" s="302">
        <v>0.81298124298806096</v>
      </c>
      <c r="M1002" s="302">
        <v>1.7439918656176547</v>
      </c>
      <c r="N1002" s="302">
        <v>0.11107984979155211</v>
      </c>
      <c r="O1002" s="302">
        <f t="shared" si="429"/>
        <v>2.6680529583972676</v>
      </c>
    </row>
    <row r="1003" spans="1:15" s="236" customFormat="1" x14ac:dyDescent="0.2">
      <c r="A1003" s="237" t="str">
        <f>name!E$12</f>
        <v>Elementary occupations</v>
      </c>
      <c r="B1003" s="302">
        <v>0.24096349300475436</v>
      </c>
      <c r="C1003" s="302">
        <v>0.28296058973009908</v>
      </c>
      <c r="D1003" s="302">
        <v>0.292711861425002</v>
      </c>
      <c r="E1003" s="302">
        <f t="shared" si="427"/>
        <v>0.81663594415985541</v>
      </c>
      <c r="F1003" s="303"/>
      <c r="G1003" s="302">
        <v>0.1511546015762418</v>
      </c>
      <c r="H1003" s="302">
        <v>0.2922159100131253</v>
      </c>
      <c r="I1003" s="302">
        <v>0.22381261114620613</v>
      </c>
      <c r="J1003" s="302">
        <f t="shared" si="430"/>
        <v>0.66718312273557323</v>
      </c>
      <c r="K1003" s="303"/>
      <c r="L1003" s="302">
        <v>0.16777737840117715</v>
      </c>
      <c r="M1003" s="302">
        <v>0.23249479855401803</v>
      </c>
      <c r="N1003" s="302">
        <v>0.30585166857261081</v>
      </c>
      <c r="O1003" s="302">
        <f t="shared" si="429"/>
        <v>0.70612384552780605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17.473999999969859</v>
      </c>
      <c r="C1005" s="311">
        <f t="shared" ref="C1005:E1005" si="431">SUM(C995:C1003)</f>
        <v>3.884000000047144</v>
      </c>
      <c r="D1005" s="311">
        <f t="shared" si="431"/>
        <v>4.2620000000449227</v>
      </c>
      <c r="E1005" s="311">
        <f t="shared" si="431"/>
        <v>25.620000000061925</v>
      </c>
      <c r="F1005" s="311"/>
      <c r="G1005" s="311">
        <f t="shared" ref="G1005:J1005" si="432">SUM(G995:G1003)</f>
        <v>14.724999999965865</v>
      </c>
      <c r="H1005" s="311">
        <f t="shared" si="432"/>
        <v>5.3360000000453729</v>
      </c>
      <c r="I1005" s="311">
        <f t="shared" si="432"/>
        <v>4.033000000014793</v>
      </c>
      <c r="J1005" s="311">
        <f t="shared" si="432"/>
        <v>24.094000000026032</v>
      </c>
      <c r="K1005" s="311"/>
      <c r="L1005" s="311">
        <f t="shared" ref="L1005:O1005" si="433">SUM(L995:L1003)</f>
        <v>17.063999999939863</v>
      </c>
      <c r="M1005" s="311">
        <f t="shared" si="433"/>
        <v>5.9940000000381044</v>
      </c>
      <c r="N1005" s="311">
        <f t="shared" si="433"/>
        <v>4.5910000000431612</v>
      </c>
      <c r="O1005" s="311">
        <f t="shared" si="433"/>
        <v>27.649000000021132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11.262951902507305</v>
      </c>
      <c r="C1012" s="302">
        <v>1.3699309471301471</v>
      </c>
      <c r="D1012" s="302">
        <v>2.1597801459977664</v>
      </c>
      <c r="E1012" s="302">
        <f>SUM(B1012:D1012)</f>
        <v>14.792662995635219</v>
      </c>
      <c r="F1012" s="303"/>
      <c r="G1012" s="302">
        <v>9.3862466635643109</v>
      </c>
      <c r="H1012" s="302">
        <v>2.2830202278930813</v>
      </c>
      <c r="I1012" s="302">
        <v>2.2591075336641109</v>
      </c>
      <c r="J1012" s="302">
        <f>SUM(G1012:I1012)</f>
        <v>13.928374425121502</v>
      </c>
      <c r="K1012" s="303"/>
      <c r="L1012" s="302">
        <v>11.803465435644489</v>
      </c>
      <c r="M1012" s="302">
        <v>2.929130366394276</v>
      </c>
      <c r="N1012" s="302">
        <v>2.7370741328878867</v>
      </c>
      <c r="O1012" s="302">
        <f>SUM(L1012:N1012)</f>
        <v>17.46966993492665</v>
      </c>
    </row>
    <row r="1013" spans="1:15" s="236" customFormat="1" x14ac:dyDescent="0.2">
      <c r="A1013" s="237" t="str">
        <f>name!E$5</f>
        <v>Professional occupations</v>
      </c>
      <c r="B1013" s="302">
        <v>11.010578722247116</v>
      </c>
      <c r="C1013" s="302">
        <v>1.1863597164105575</v>
      </c>
      <c r="D1013" s="302">
        <v>2.5110780686800318</v>
      </c>
      <c r="E1013" s="302">
        <f t="shared" ref="E1013:E1020" si="434">SUM(B1013:D1013)</f>
        <v>14.708016507337705</v>
      </c>
      <c r="F1013" s="303"/>
      <c r="G1013" s="302">
        <v>10.454906028664761</v>
      </c>
      <c r="H1013" s="302">
        <v>2.3949587855442624</v>
      </c>
      <c r="I1013" s="302">
        <v>2.3227307277312303</v>
      </c>
      <c r="J1013" s="302">
        <f t="shared" ref="J1013:J1015" si="435">SUM(G1013:I1013)</f>
        <v>15.172595541940254</v>
      </c>
      <c r="K1013" s="303"/>
      <c r="L1013" s="302">
        <v>13.72489598566702</v>
      </c>
      <c r="M1013" s="302">
        <v>3.9406717793008639</v>
      </c>
      <c r="N1013" s="302">
        <v>2.1407781558453154</v>
      </c>
      <c r="O1013" s="302">
        <f t="shared" ref="O1013:O1020" si="436">SUM(L1013:N1013)</f>
        <v>19.806345920813197</v>
      </c>
    </row>
    <row r="1014" spans="1:15" s="236" customFormat="1" x14ac:dyDescent="0.2">
      <c r="A1014" s="237" t="str">
        <f>name!E$6</f>
        <v>Associate professional occupations</v>
      </c>
      <c r="B1014" s="302">
        <v>14.85883530704449</v>
      </c>
      <c r="C1014" s="302">
        <v>1.8840491827622177</v>
      </c>
      <c r="D1014" s="302">
        <v>6.9486704581791798</v>
      </c>
      <c r="E1014" s="302">
        <f t="shared" si="434"/>
        <v>23.691554947985889</v>
      </c>
      <c r="F1014" s="303"/>
      <c r="G1014" s="302">
        <v>12.60057766060363</v>
      </c>
      <c r="H1014" s="302">
        <v>2.7519627517548351</v>
      </c>
      <c r="I1014" s="302">
        <v>6.7365688593482007</v>
      </c>
      <c r="J1014" s="302">
        <f t="shared" si="435"/>
        <v>22.089109271706665</v>
      </c>
      <c r="K1014" s="303"/>
      <c r="L1014" s="302">
        <v>13.384580929634641</v>
      </c>
      <c r="M1014" s="302">
        <v>3.1155040566808347</v>
      </c>
      <c r="N1014" s="302">
        <v>7.1230694471762686</v>
      </c>
      <c r="O1014" s="302">
        <f t="shared" si="436"/>
        <v>23.623154433491742</v>
      </c>
    </row>
    <row r="1015" spans="1:15" s="236" customFormat="1" x14ac:dyDescent="0.2">
      <c r="A1015" s="237" t="str">
        <f>name!E$7</f>
        <v>Administrative and secretarial occupations</v>
      </c>
      <c r="B1015" s="302">
        <v>9.2525889078037249</v>
      </c>
      <c r="C1015" s="302">
        <v>2.1636185710631737</v>
      </c>
      <c r="D1015" s="302">
        <v>1.3343753399368625</v>
      </c>
      <c r="E1015" s="302">
        <f t="shared" si="434"/>
        <v>12.75058281880376</v>
      </c>
      <c r="F1015" s="303"/>
      <c r="G1015" s="302">
        <v>6.9099953814599706</v>
      </c>
      <c r="H1015" s="302">
        <v>2.6638069100489252</v>
      </c>
      <c r="I1015" s="302">
        <v>1.1671995001788296</v>
      </c>
      <c r="J1015" s="302">
        <f t="shared" si="435"/>
        <v>10.741001791687726</v>
      </c>
      <c r="K1015" s="303"/>
      <c r="L1015" s="302">
        <v>6.7954548278469504</v>
      </c>
      <c r="M1015" s="302">
        <v>2.5103663997218866</v>
      </c>
      <c r="N1015" s="302">
        <v>1.5421359487748958</v>
      </c>
      <c r="O1015" s="302">
        <f t="shared" si="436"/>
        <v>10.847957176343732</v>
      </c>
    </row>
    <row r="1016" spans="1:15" s="236" customFormat="1" x14ac:dyDescent="0.2">
      <c r="A1016" s="237" t="str">
        <f>name!E$8</f>
        <v>Skilled trades occupations</v>
      </c>
      <c r="B1016" s="302">
        <v>3.2194940430563563</v>
      </c>
      <c r="C1016" s="302">
        <v>0.77158238949090552</v>
      </c>
      <c r="D1016" s="302">
        <v>1.4627865240961966</v>
      </c>
      <c r="E1016" s="302">
        <f t="shared" si="434"/>
        <v>5.4538629566434587</v>
      </c>
      <c r="F1016" s="303"/>
      <c r="G1016" s="302">
        <v>2.0058893178512243</v>
      </c>
      <c r="H1016" s="302">
        <v>0.65386521494346994</v>
      </c>
      <c r="I1016" s="302">
        <v>1.183089115259268</v>
      </c>
      <c r="J1016" s="302">
        <f>SUM(G1016:I1016)</f>
        <v>3.8428436480539618</v>
      </c>
      <c r="K1016" s="303"/>
      <c r="L1016" s="302">
        <v>2.1125332838116218</v>
      </c>
      <c r="M1016" s="302">
        <v>1.0155833226382558</v>
      </c>
      <c r="N1016" s="302">
        <v>1.43215806761894</v>
      </c>
      <c r="O1016" s="302">
        <f t="shared" si="436"/>
        <v>4.5602746740688174</v>
      </c>
    </row>
    <row r="1017" spans="1:15" s="236" customFormat="1" x14ac:dyDescent="0.2">
      <c r="A1017" s="237" t="str">
        <f>name!E$9</f>
        <v>Caring, leisure and other service occupations</v>
      </c>
      <c r="B1017" s="302">
        <v>4.5609181663022023</v>
      </c>
      <c r="C1017" s="302">
        <v>2.2213806764233985</v>
      </c>
      <c r="D1017" s="302">
        <v>1.46394628152798</v>
      </c>
      <c r="E1017" s="302">
        <f t="shared" si="434"/>
        <v>8.2462451242535799</v>
      </c>
      <c r="F1017" s="303"/>
      <c r="G1017" s="302">
        <v>3.2968802707434</v>
      </c>
      <c r="H1017" s="302">
        <v>2.8225512790590677</v>
      </c>
      <c r="I1017" s="302">
        <v>1.6908967545521276</v>
      </c>
      <c r="J1017" s="302">
        <f t="shared" ref="J1017:J1020" si="437">SUM(G1017:I1017)</f>
        <v>7.810328304354595</v>
      </c>
      <c r="K1017" s="303"/>
      <c r="L1017" s="302">
        <v>4.110831482361089</v>
      </c>
      <c r="M1017" s="302">
        <v>3.4401509717542615</v>
      </c>
      <c r="N1017" s="302">
        <v>2.1602812997495504</v>
      </c>
      <c r="O1017" s="302">
        <f t="shared" si="436"/>
        <v>9.7112637538649018</v>
      </c>
    </row>
    <row r="1018" spans="1:15" s="236" customFormat="1" x14ac:dyDescent="0.2">
      <c r="A1018" s="237" t="str">
        <f>name!E$10</f>
        <v>Sales and customer service occupations</v>
      </c>
      <c r="B1018" s="302">
        <v>5.2739566227340742</v>
      </c>
      <c r="C1018" s="302">
        <v>1.3318672537538192</v>
      </c>
      <c r="D1018" s="302">
        <v>0.62281181379223294</v>
      </c>
      <c r="E1018" s="302">
        <f t="shared" si="434"/>
        <v>7.2286356902801261</v>
      </c>
      <c r="F1018" s="303"/>
      <c r="G1018" s="302">
        <v>3.8611093242296977</v>
      </c>
      <c r="H1018" s="302">
        <v>1.5992775740707093</v>
      </c>
      <c r="I1018" s="302">
        <v>0.48329186507165878</v>
      </c>
      <c r="J1018" s="302">
        <f t="shared" si="437"/>
        <v>5.9436787633720662</v>
      </c>
      <c r="K1018" s="303"/>
      <c r="L1018" s="302">
        <v>5.3576079699649819</v>
      </c>
      <c r="M1018" s="302">
        <v>2.043988744456382</v>
      </c>
      <c r="N1018" s="302">
        <v>0.49994696201006184</v>
      </c>
      <c r="O1018" s="302">
        <f t="shared" si="436"/>
        <v>7.9015436764314266</v>
      </c>
    </row>
    <row r="1019" spans="1:15" s="236" customFormat="1" x14ac:dyDescent="0.2">
      <c r="A1019" s="237" t="str">
        <f>name!E$11</f>
        <v>Process, plant and machine operatives</v>
      </c>
      <c r="B1019" s="302">
        <v>2.4627333262801536</v>
      </c>
      <c r="C1019" s="302">
        <v>1.4154125584638044</v>
      </c>
      <c r="D1019" s="302">
        <v>0.20847331083039558</v>
      </c>
      <c r="E1019" s="302">
        <f t="shared" si="434"/>
        <v>4.0866191955743538</v>
      </c>
      <c r="F1019" s="303"/>
      <c r="G1019" s="302">
        <v>1.4734622744236652</v>
      </c>
      <c r="H1019" s="302">
        <v>1.7627999559920597</v>
      </c>
      <c r="I1019" s="302">
        <v>0.21438531510628292</v>
      </c>
      <c r="J1019" s="302">
        <f t="shared" si="437"/>
        <v>3.4506475455220076</v>
      </c>
      <c r="K1019" s="303"/>
      <c r="L1019" s="302">
        <v>1.3225904005715676</v>
      </c>
      <c r="M1019" s="302">
        <v>2.3215885713916347</v>
      </c>
      <c r="N1019" s="302">
        <v>0.30828370940812938</v>
      </c>
      <c r="O1019" s="302">
        <f t="shared" si="436"/>
        <v>3.9524626813713319</v>
      </c>
    </row>
    <row r="1020" spans="1:15" s="236" customFormat="1" x14ac:dyDescent="0.2">
      <c r="A1020" s="237" t="str">
        <f>name!E$12</f>
        <v>Elementary occupations</v>
      </c>
      <c r="B1020" s="302">
        <v>18.528943002148342</v>
      </c>
      <c r="C1020" s="302">
        <v>17.126798705032915</v>
      </c>
      <c r="D1020" s="302">
        <v>2.7220780572288552</v>
      </c>
      <c r="E1020" s="302">
        <f t="shared" si="434"/>
        <v>38.377819764410113</v>
      </c>
      <c r="F1020" s="303"/>
      <c r="G1020" s="302">
        <v>11.976933078511527</v>
      </c>
      <c r="H1020" s="302">
        <v>17.344757301118563</v>
      </c>
      <c r="I1020" s="302">
        <v>2.1797303290097645</v>
      </c>
      <c r="J1020" s="302">
        <f t="shared" si="437"/>
        <v>31.501420708639856</v>
      </c>
      <c r="K1020" s="303"/>
      <c r="L1020" s="302">
        <v>13.822039684620668</v>
      </c>
      <c r="M1020" s="302">
        <v>17.11801578809656</v>
      </c>
      <c r="N1020" s="302">
        <v>2.8412722767288487</v>
      </c>
      <c r="O1020" s="302">
        <f t="shared" si="436"/>
        <v>33.781327749446078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80.431000000123774</v>
      </c>
      <c r="C1022" s="311">
        <f t="shared" ref="C1022:E1022" si="438">SUM(C1012:C1020)</f>
        <v>29.471000000530939</v>
      </c>
      <c r="D1022" s="311">
        <f t="shared" si="438"/>
        <v>19.434000000269503</v>
      </c>
      <c r="E1022" s="311">
        <f t="shared" si="438"/>
        <v>129.3360000009242</v>
      </c>
      <c r="F1022" s="311"/>
      <c r="G1022" s="311">
        <f t="shared" ref="G1022:J1022" si="439">SUM(G1012:G1020)</f>
        <v>61.96600000005219</v>
      </c>
      <c r="H1022" s="311">
        <f t="shared" si="439"/>
        <v>34.277000000424977</v>
      </c>
      <c r="I1022" s="311">
        <f t="shared" si="439"/>
        <v>18.236999999921473</v>
      </c>
      <c r="J1022" s="311">
        <f t="shared" si="439"/>
        <v>114.48000000039862</v>
      </c>
      <c r="K1022" s="311"/>
      <c r="L1022" s="311">
        <f t="shared" ref="L1022:O1022" si="440">SUM(L1012:L1020)</f>
        <v>72.434000000123035</v>
      </c>
      <c r="M1022" s="311">
        <f t="shared" si="440"/>
        <v>38.435000000434954</v>
      </c>
      <c r="N1022" s="311">
        <f t="shared" si="440"/>
        <v>20.785000000199894</v>
      </c>
      <c r="O1022" s="311">
        <f t="shared" si="440"/>
        <v>131.65400000075789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0.94672560815095441</v>
      </c>
      <c r="C1029" s="302">
        <v>0.12938624874409801</v>
      </c>
      <c r="D1029" s="302">
        <v>0.36601291966663191</v>
      </c>
      <c r="E1029" s="302">
        <f>SUM(B1029:D1029)</f>
        <v>1.4421247765616845</v>
      </c>
      <c r="F1029" s="303"/>
      <c r="G1029" s="302">
        <v>1.4725005190892035</v>
      </c>
      <c r="H1029" s="302">
        <v>0.42444240857310345</v>
      </c>
      <c r="I1029" s="302">
        <v>0.66427340756328157</v>
      </c>
      <c r="J1029" s="302">
        <f>SUM(G1029:I1029)</f>
        <v>2.5612163352255886</v>
      </c>
      <c r="K1029" s="303"/>
      <c r="L1029" s="302">
        <v>1.7210365422290175</v>
      </c>
      <c r="M1029" s="302">
        <v>0.53305728512076833</v>
      </c>
      <c r="N1029" s="302">
        <v>0.80905315175881087</v>
      </c>
      <c r="O1029" s="302">
        <f>SUM(L1029:N1029)</f>
        <v>3.0631469791085966</v>
      </c>
    </row>
    <row r="1030" spans="1:15" s="236" customFormat="1" x14ac:dyDescent="0.2">
      <c r="A1030" s="237" t="str">
        <f>name!E$5</f>
        <v>Professional occupations</v>
      </c>
      <c r="B1030" s="302">
        <v>0.6279596888174992</v>
      </c>
      <c r="C1030" s="302">
        <v>7.8311548229502134E-2</v>
      </c>
      <c r="D1030" s="302">
        <v>9.1399462532636158E-2</v>
      </c>
      <c r="E1030" s="302">
        <f t="shared" ref="E1030:E1037" si="441">SUM(B1030:D1030)</f>
        <v>0.79767069957963754</v>
      </c>
      <c r="F1030" s="303"/>
      <c r="G1030" s="302">
        <v>1.0904599973417468</v>
      </c>
      <c r="H1030" s="302">
        <v>0.27684210455925445</v>
      </c>
      <c r="I1030" s="302">
        <v>0.15212412974039846</v>
      </c>
      <c r="J1030" s="302">
        <f t="shared" ref="J1030:J1032" si="442">SUM(G1030:I1030)</f>
        <v>1.5194262316413996</v>
      </c>
      <c r="K1030" s="303"/>
      <c r="L1030" s="302">
        <v>1.5932397325560628</v>
      </c>
      <c r="M1030" s="302">
        <v>0.3769770180527538</v>
      </c>
      <c r="N1030" s="302">
        <v>0.12755862476527202</v>
      </c>
      <c r="O1030" s="302">
        <f t="shared" ref="O1030:O1037" si="443">SUM(L1030:N1030)</f>
        <v>2.0977753753740886</v>
      </c>
    </row>
    <row r="1031" spans="1:15" s="236" customFormat="1" x14ac:dyDescent="0.2">
      <c r="A1031" s="237" t="str">
        <f>name!E$6</f>
        <v>Associate professional occupations</v>
      </c>
      <c r="B1031" s="302">
        <v>0.53250556932813287</v>
      </c>
      <c r="C1031" s="302">
        <v>0.11074543018317703</v>
      </c>
      <c r="D1031" s="302">
        <v>0.1093343544870647</v>
      </c>
      <c r="E1031" s="302">
        <f t="shared" si="441"/>
        <v>0.75258535399837467</v>
      </c>
      <c r="F1031" s="303"/>
      <c r="G1031" s="302">
        <v>0.8376070632444067</v>
      </c>
      <c r="H1031" s="302">
        <v>0.31212880128906745</v>
      </c>
      <c r="I1031" s="302">
        <v>0.16612716633564276</v>
      </c>
      <c r="J1031" s="302">
        <f t="shared" si="442"/>
        <v>1.3158630308691168</v>
      </c>
      <c r="K1031" s="303"/>
      <c r="L1031" s="302">
        <v>0.96062358676785187</v>
      </c>
      <c r="M1031" s="302">
        <v>0.34703628953107357</v>
      </c>
      <c r="N1031" s="302">
        <v>0.16336001696233374</v>
      </c>
      <c r="O1031" s="302">
        <f t="shared" si="443"/>
        <v>1.4710198932612593</v>
      </c>
    </row>
    <row r="1032" spans="1:15" s="236" customFormat="1" x14ac:dyDescent="0.2">
      <c r="A1032" s="237" t="str">
        <f>name!E$7</f>
        <v>Administrative and secretarial occupations</v>
      </c>
      <c r="B1032" s="302">
        <v>0.92564226182791276</v>
      </c>
      <c r="C1032" s="302">
        <v>0.35612196983689237</v>
      </c>
      <c r="D1032" s="302">
        <v>0.10304538554430877</v>
      </c>
      <c r="E1032" s="302">
        <f t="shared" si="441"/>
        <v>1.3848096172091138</v>
      </c>
      <c r="F1032" s="303"/>
      <c r="G1032" s="302">
        <v>1.3586699652496161</v>
      </c>
      <c r="H1032" s="302">
        <v>0.86947388211394172</v>
      </c>
      <c r="I1032" s="302">
        <v>0.16646414136029197</v>
      </c>
      <c r="J1032" s="302">
        <f t="shared" si="442"/>
        <v>2.3946079887238496</v>
      </c>
      <c r="K1032" s="303"/>
      <c r="L1032" s="302">
        <v>1.586724583219508</v>
      </c>
      <c r="M1032" s="302">
        <v>0.73663497623685692</v>
      </c>
      <c r="N1032" s="302">
        <v>0.19960877736248678</v>
      </c>
      <c r="O1032" s="302">
        <f t="shared" si="443"/>
        <v>2.5229683368188516</v>
      </c>
    </row>
    <row r="1033" spans="1:15" s="236" customFormat="1" x14ac:dyDescent="0.2">
      <c r="A1033" s="237" t="str">
        <f>name!E$8</f>
        <v>Skilled trades occupations</v>
      </c>
      <c r="B1033" s="302">
        <v>0.21483779192226304</v>
      </c>
      <c r="C1033" s="302">
        <v>0.10813021745864768</v>
      </c>
      <c r="D1033" s="302">
        <v>6.7016965861834144E-2</v>
      </c>
      <c r="E1033" s="302">
        <f t="shared" si="441"/>
        <v>0.38998497524274489</v>
      </c>
      <c r="F1033" s="303"/>
      <c r="G1033" s="302">
        <v>0.23827385254925193</v>
      </c>
      <c r="H1033" s="302">
        <v>0.15703203495173507</v>
      </c>
      <c r="I1033" s="302">
        <v>9.7848802117216249E-2</v>
      </c>
      <c r="J1033" s="302">
        <f>SUM(G1033:I1033)</f>
        <v>0.49315468961820325</v>
      </c>
      <c r="K1033" s="303"/>
      <c r="L1033" s="302">
        <v>0.27636857771134904</v>
      </c>
      <c r="M1033" s="302">
        <v>0.24476210266471685</v>
      </c>
      <c r="N1033" s="302">
        <v>0.16450322345333407</v>
      </c>
      <c r="O1033" s="302">
        <f t="shared" si="443"/>
        <v>0.68563390382939993</v>
      </c>
    </row>
    <row r="1034" spans="1:15" s="236" customFormat="1" x14ac:dyDescent="0.2">
      <c r="A1034" s="237" t="str">
        <f>name!E$9</f>
        <v>Caring, leisure and other service occupations</v>
      </c>
      <c r="B1034" s="302">
        <v>0.7022718274920795</v>
      </c>
      <c r="C1034" s="302">
        <v>0.71904941480908469</v>
      </c>
      <c r="D1034" s="302">
        <v>1.1044708171445634</v>
      </c>
      <c r="E1034" s="302">
        <f t="shared" si="441"/>
        <v>2.5257920594457275</v>
      </c>
      <c r="F1034" s="303"/>
      <c r="G1034" s="302">
        <v>0.88578774452992481</v>
      </c>
      <c r="H1034" s="302">
        <v>1.3768478915491267</v>
      </c>
      <c r="I1034" s="302">
        <v>1.9247023924421236</v>
      </c>
      <c r="J1034" s="302">
        <f t="shared" ref="J1034:J1037" si="444">SUM(G1034:I1034)</f>
        <v>4.1873380285211752</v>
      </c>
      <c r="K1034" s="303"/>
      <c r="L1034" s="302">
        <v>1.022891750958894</v>
      </c>
      <c r="M1034" s="302">
        <v>1.5390661584291923</v>
      </c>
      <c r="N1034" s="302">
        <v>2.1720113963072989</v>
      </c>
      <c r="O1034" s="302">
        <f t="shared" si="443"/>
        <v>4.7339693056953855</v>
      </c>
    </row>
    <row r="1035" spans="1:15" s="236" customFormat="1" x14ac:dyDescent="0.2">
      <c r="A1035" s="237" t="str">
        <f>name!E$10</f>
        <v>Sales and customer service occupations</v>
      </c>
      <c r="B1035" s="302">
        <v>0.41982750857954387</v>
      </c>
      <c r="C1035" s="302">
        <v>0.16588949525663305</v>
      </c>
      <c r="D1035" s="302">
        <v>9.26939224423598E-2</v>
      </c>
      <c r="E1035" s="302">
        <f t="shared" si="441"/>
        <v>0.67841092627853672</v>
      </c>
      <c r="F1035" s="303"/>
      <c r="G1035" s="302">
        <v>0.55781582496316395</v>
      </c>
      <c r="H1035" s="302">
        <v>0.35402882281787856</v>
      </c>
      <c r="I1035" s="302">
        <v>0.11838796529436092</v>
      </c>
      <c r="J1035" s="302">
        <f t="shared" si="444"/>
        <v>1.0302326130754034</v>
      </c>
      <c r="K1035" s="303"/>
      <c r="L1035" s="302">
        <v>0.71164256421434313</v>
      </c>
      <c r="M1035" s="302">
        <v>0.5219679982700236</v>
      </c>
      <c r="N1035" s="302">
        <v>0.14154155702846632</v>
      </c>
      <c r="O1035" s="302">
        <f t="shared" si="443"/>
        <v>1.3751521195128331</v>
      </c>
    </row>
    <row r="1036" spans="1:15" s="236" customFormat="1" x14ac:dyDescent="0.2">
      <c r="A1036" s="237" t="str">
        <f>name!E$11</f>
        <v>Process, plant and machine operatives</v>
      </c>
      <c r="B1036" s="302">
        <v>1.9203337245509602</v>
      </c>
      <c r="C1036" s="302">
        <v>0.53376057918597397</v>
      </c>
      <c r="D1036" s="302">
        <v>0.10451148536382536</v>
      </c>
      <c r="E1036" s="302">
        <f t="shared" si="441"/>
        <v>2.5586057891007594</v>
      </c>
      <c r="F1036" s="303"/>
      <c r="G1036" s="302">
        <v>2.2798160598549431</v>
      </c>
      <c r="H1036" s="302">
        <v>1.2117788444891973</v>
      </c>
      <c r="I1036" s="302">
        <v>0.19100740203041824</v>
      </c>
      <c r="J1036" s="302">
        <f t="shared" si="444"/>
        <v>3.6826023063745583</v>
      </c>
      <c r="K1036" s="303"/>
      <c r="L1036" s="302">
        <v>2.8457689099342982</v>
      </c>
      <c r="M1036" s="302">
        <v>1.5782923768914434</v>
      </c>
      <c r="N1036" s="302">
        <v>0.19362021725464265</v>
      </c>
      <c r="O1036" s="302">
        <f t="shared" si="443"/>
        <v>4.6176815040803847</v>
      </c>
    </row>
    <row r="1037" spans="1:15" s="236" customFormat="1" x14ac:dyDescent="0.2">
      <c r="A1037" s="237" t="str">
        <f>name!E$12</f>
        <v>Elementary occupations</v>
      </c>
      <c r="B1037" s="302">
        <v>2.0238960193723616</v>
      </c>
      <c r="C1037" s="302">
        <v>0.69360509634057332</v>
      </c>
      <c r="D1037" s="302">
        <v>4.9514686998065528E-2</v>
      </c>
      <c r="E1037" s="302">
        <f t="shared" si="441"/>
        <v>2.7670158027110001</v>
      </c>
      <c r="F1037" s="303"/>
      <c r="G1037" s="302">
        <v>2.1490689732018118</v>
      </c>
      <c r="H1037" s="302">
        <v>1.2934252097149992</v>
      </c>
      <c r="I1037" s="302">
        <v>5.7064593069547684E-2</v>
      </c>
      <c r="J1037" s="302">
        <f t="shared" si="444"/>
        <v>3.4995587759863587</v>
      </c>
      <c r="K1037" s="303"/>
      <c r="L1037" s="302">
        <v>1.8797037525542741</v>
      </c>
      <c r="M1037" s="302">
        <v>1.1782057949168621</v>
      </c>
      <c r="N1037" s="302">
        <v>6.3743035128057679E-2</v>
      </c>
      <c r="O1037" s="302">
        <f t="shared" si="443"/>
        <v>3.1216525825991939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8.3140000000417071</v>
      </c>
      <c r="C1039" s="311">
        <f t="shared" ref="C1039:E1039" si="445">SUM(C1029:C1037)</f>
        <v>2.8950000000445826</v>
      </c>
      <c r="D1039" s="311">
        <f t="shared" si="445"/>
        <v>2.0880000000412897</v>
      </c>
      <c r="E1039" s="311">
        <f t="shared" si="445"/>
        <v>13.297000000127579</v>
      </c>
      <c r="F1039" s="311"/>
      <c r="G1039" s="311">
        <f t="shared" ref="G1039:J1039" si="446">SUM(G1029:G1037)</f>
        <v>10.870000000024069</v>
      </c>
      <c r="H1039" s="311">
        <f t="shared" si="446"/>
        <v>6.2760000000583043</v>
      </c>
      <c r="I1039" s="311">
        <f t="shared" si="446"/>
        <v>3.5379999999532816</v>
      </c>
      <c r="J1039" s="311">
        <f t="shared" si="446"/>
        <v>20.684000000035653</v>
      </c>
      <c r="K1039" s="311"/>
      <c r="L1039" s="311">
        <f t="shared" ref="L1039:O1039" si="447">SUM(L1029:L1037)</f>
        <v>12.598000000145598</v>
      </c>
      <c r="M1039" s="311">
        <f t="shared" si="447"/>
        <v>7.0560000001136904</v>
      </c>
      <c r="N1039" s="311">
        <f t="shared" si="447"/>
        <v>4.0350000000207027</v>
      </c>
      <c r="O1039" s="311">
        <f t="shared" si="447"/>
        <v>23.689000000279993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1.9589546917080816</v>
      </c>
      <c r="C1046" s="302">
        <v>0.23504452031092921</v>
      </c>
      <c r="D1046" s="302">
        <v>0.56140917949567926</v>
      </c>
      <c r="E1046" s="302">
        <f>SUM(B1046:D1046)</f>
        <v>2.7554083915146901</v>
      </c>
      <c r="F1046" s="303"/>
      <c r="G1046" s="302">
        <v>2.2295548127134324</v>
      </c>
      <c r="H1046" s="302">
        <v>0.36567570617058748</v>
      </c>
      <c r="I1046" s="302">
        <v>0.66370712647542296</v>
      </c>
      <c r="J1046" s="302">
        <f>SUM(G1046:I1046)</f>
        <v>3.2589376453594427</v>
      </c>
      <c r="K1046" s="303"/>
      <c r="L1046" s="302">
        <v>2.5943839634642258</v>
      </c>
      <c r="M1046" s="302">
        <v>0.43978001235636494</v>
      </c>
      <c r="N1046" s="302">
        <v>0.8478888048348957</v>
      </c>
      <c r="O1046" s="302">
        <f>SUM(L1046:N1046)</f>
        <v>3.8820527806554868</v>
      </c>
    </row>
    <row r="1047" spans="1:15" s="236" customFormat="1" x14ac:dyDescent="0.2">
      <c r="A1047" s="237" t="str">
        <f>name!E$5</f>
        <v>Professional occupations</v>
      </c>
      <c r="B1047" s="302">
        <v>2.0107714672267925</v>
      </c>
      <c r="C1047" s="302">
        <v>0.19613181330013701</v>
      </c>
      <c r="D1047" s="302">
        <v>0.47315507568393061</v>
      </c>
      <c r="E1047" s="302">
        <f t="shared" ref="E1047:E1054" si="448">SUM(B1047:D1047)</f>
        <v>2.6800583562108597</v>
      </c>
      <c r="F1047" s="303"/>
      <c r="G1047" s="302">
        <v>2.598311813937483</v>
      </c>
      <c r="H1047" s="302">
        <v>0.37816920425358935</v>
      </c>
      <c r="I1047" s="302">
        <v>0.51490422487977783</v>
      </c>
      <c r="J1047" s="302">
        <f t="shared" ref="J1047:J1049" si="449">SUM(G1047:I1047)</f>
        <v>3.4913852430708503</v>
      </c>
      <c r="K1047" s="303"/>
      <c r="L1047" s="302">
        <v>3.4034362675611498</v>
      </c>
      <c r="M1047" s="302">
        <v>0.63192703946799911</v>
      </c>
      <c r="N1047" s="302">
        <v>0.45682973314015818</v>
      </c>
      <c r="O1047" s="302">
        <f t="shared" ref="O1047:O1054" si="450">SUM(L1047:N1047)</f>
        <v>4.4921930401693073</v>
      </c>
    </row>
    <row r="1048" spans="1:15" s="236" customFormat="1" x14ac:dyDescent="0.2">
      <c r="A1048" s="237" t="str">
        <f>name!E$6</f>
        <v>Associate professional occupations</v>
      </c>
      <c r="B1048" s="302">
        <v>2.7933626054605609</v>
      </c>
      <c r="C1048" s="302">
        <v>0.29539581571278278</v>
      </c>
      <c r="D1048" s="302">
        <v>1.001340318797908</v>
      </c>
      <c r="E1048" s="302">
        <f t="shared" si="448"/>
        <v>4.0900987399712516</v>
      </c>
      <c r="F1048" s="303"/>
      <c r="G1048" s="302">
        <v>3.2369032923444583</v>
      </c>
      <c r="H1048" s="302">
        <v>0.41061578397587484</v>
      </c>
      <c r="I1048" s="302">
        <v>1.1396375986554279</v>
      </c>
      <c r="J1048" s="302">
        <f t="shared" si="449"/>
        <v>4.787156674975761</v>
      </c>
      <c r="K1048" s="303"/>
      <c r="L1048" s="302">
        <v>3.4397121287978636</v>
      </c>
      <c r="M1048" s="302">
        <v>0.48494647761321186</v>
      </c>
      <c r="N1048" s="302">
        <v>1.1470376958646773</v>
      </c>
      <c r="O1048" s="302">
        <f t="shared" si="450"/>
        <v>5.0716963022757531</v>
      </c>
    </row>
    <row r="1049" spans="1:15" s="236" customFormat="1" x14ac:dyDescent="0.2">
      <c r="A1049" s="237" t="str">
        <f>name!E$7</f>
        <v>Administrative and secretarial occupations</v>
      </c>
      <c r="B1049" s="302">
        <v>1.5723224885188893</v>
      </c>
      <c r="C1049" s="302">
        <v>0.35563423940154482</v>
      </c>
      <c r="D1049" s="302">
        <v>0.28653527827200947</v>
      </c>
      <c r="E1049" s="302">
        <f t="shared" si="448"/>
        <v>2.2144920061924438</v>
      </c>
      <c r="F1049" s="303"/>
      <c r="G1049" s="302">
        <v>1.6495043288618199</v>
      </c>
      <c r="H1049" s="302">
        <v>0.40911422125067093</v>
      </c>
      <c r="I1049" s="302">
        <v>0.27671825036785841</v>
      </c>
      <c r="J1049" s="302">
        <f t="shared" si="449"/>
        <v>2.335336800480349</v>
      </c>
      <c r="K1049" s="303"/>
      <c r="L1049" s="302">
        <v>1.7773696779010102</v>
      </c>
      <c r="M1049" s="302">
        <v>0.43104724601757405</v>
      </c>
      <c r="N1049" s="302">
        <v>0.40182794593942234</v>
      </c>
      <c r="O1049" s="302">
        <f t="shared" si="450"/>
        <v>2.6102448698580063</v>
      </c>
    </row>
    <row r="1050" spans="1:15" s="236" customFormat="1" x14ac:dyDescent="0.2">
      <c r="A1050" s="237" t="str">
        <f>name!E$8</f>
        <v>Skilled trades occupations</v>
      </c>
      <c r="B1050" s="302">
        <v>0.55805970514878067</v>
      </c>
      <c r="C1050" s="302">
        <v>0.11627495058595545</v>
      </c>
      <c r="D1050" s="302">
        <v>0.36649289574005689</v>
      </c>
      <c r="E1050" s="302">
        <f t="shared" si="448"/>
        <v>1.0408275514747931</v>
      </c>
      <c r="F1050" s="303"/>
      <c r="G1050" s="302">
        <v>0.45145587209596089</v>
      </c>
      <c r="H1050" s="302">
        <v>8.5449686999936256E-2</v>
      </c>
      <c r="I1050" s="302">
        <v>0.30613953381799552</v>
      </c>
      <c r="J1050" s="302">
        <f>SUM(G1050:I1050)</f>
        <v>0.84304509291389262</v>
      </c>
      <c r="K1050" s="303"/>
      <c r="L1050" s="302">
        <v>0.42531571190846318</v>
      </c>
      <c r="M1050" s="302">
        <v>0.1223816821182707</v>
      </c>
      <c r="N1050" s="302">
        <v>0.25946646028726206</v>
      </c>
      <c r="O1050" s="302">
        <f t="shared" si="450"/>
        <v>0.80716385431399595</v>
      </c>
    </row>
    <row r="1051" spans="1:15" s="236" customFormat="1" x14ac:dyDescent="0.2">
      <c r="A1051" s="237" t="str">
        <f>name!E$9</f>
        <v>Caring, leisure and other service occupations</v>
      </c>
      <c r="B1051" s="302">
        <v>0.70364585821552006</v>
      </c>
      <c r="C1051" s="302">
        <v>0.37228807029513517</v>
      </c>
      <c r="D1051" s="302">
        <v>0.23703775873588359</v>
      </c>
      <c r="E1051" s="302">
        <f t="shared" si="448"/>
        <v>1.3129716872465389</v>
      </c>
      <c r="F1051" s="303"/>
      <c r="G1051" s="302">
        <v>0.71442403457809467</v>
      </c>
      <c r="H1051" s="302">
        <v>0.45471573151916728</v>
      </c>
      <c r="I1051" s="302">
        <v>0.31586522307902215</v>
      </c>
      <c r="J1051" s="302">
        <f t="shared" ref="J1051:J1054" si="451">SUM(G1051:I1051)</f>
        <v>1.4850049891762842</v>
      </c>
      <c r="K1051" s="303"/>
      <c r="L1051" s="302">
        <v>0.9029047060532267</v>
      </c>
      <c r="M1051" s="302">
        <v>0.55470351274938279</v>
      </c>
      <c r="N1051" s="302">
        <v>0.45641219779533571</v>
      </c>
      <c r="O1051" s="302">
        <f t="shared" si="450"/>
        <v>1.9140204165979451</v>
      </c>
    </row>
    <row r="1052" spans="1:15" s="236" customFormat="1" x14ac:dyDescent="0.2">
      <c r="A1052" s="237" t="str">
        <f>name!E$10</f>
        <v>Sales and customer service occupations</v>
      </c>
      <c r="B1052" s="302">
        <v>0.9566146474674676</v>
      </c>
      <c r="C1052" s="302">
        <v>0.21891198171690202</v>
      </c>
      <c r="D1052" s="302">
        <v>0.15137519053389745</v>
      </c>
      <c r="E1052" s="302">
        <f t="shared" si="448"/>
        <v>1.3269018197182669</v>
      </c>
      <c r="F1052" s="303"/>
      <c r="G1052" s="302">
        <v>0.96716015297258517</v>
      </c>
      <c r="H1052" s="302">
        <v>0.25125916803938758</v>
      </c>
      <c r="I1052" s="302">
        <v>0.14929184184119162</v>
      </c>
      <c r="J1052" s="302">
        <f t="shared" si="451"/>
        <v>1.3677111628531644</v>
      </c>
      <c r="K1052" s="303"/>
      <c r="L1052" s="302">
        <v>1.3775500410814565</v>
      </c>
      <c r="M1052" s="302">
        <v>0.3271734772713788</v>
      </c>
      <c r="N1052" s="302">
        <v>0.16194983604087002</v>
      </c>
      <c r="O1052" s="302">
        <f t="shared" si="450"/>
        <v>1.8666733543937053</v>
      </c>
    </row>
    <row r="1053" spans="1:15" s="236" customFormat="1" x14ac:dyDescent="0.2">
      <c r="A1053" s="237" t="str">
        <f>name!E$11</f>
        <v>Process, plant and machine operatives</v>
      </c>
      <c r="B1053" s="302">
        <v>0.49273270970817901</v>
      </c>
      <c r="C1053" s="302">
        <v>0.2826861330319782</v>
      </c>
      <c r="D1053" s="302">
        <v>5.1460158328132999E-2</v>
      </c>
      <c r="E1053" s="302">
        <f t="shared" si="448"/>
        <v>0.82687900106829015</v>
      </c>
      <c r="F1053" s="303"/>
      <c r="G1053" s="302">
        <v>0.40834982892139537</v>
      </c>
      <c r="H1053" s="302">
        <v>0.33274218472461264</v>
      </c>
      <c r="I1053" s="302">
        <v>5.9053022255945879E-2</v>
      </c>
      <c r="J1053" s="302">
        <f t="shared" si="451"/>
        <v>0.80014503590195385</v>
      </c>
      <c r="K1053" s="303"/>
      <c r="L1053" s="302">
        <v>0.35856131015188303</v>
      </c>
      <c r="M1053" s="302">
        <v>0.43151858204845567</v>
      </c>
      <c r="N1053" s="302">
        <v>7.2027612030695951E-2</v>
      </c>
      <c r="O1053" s="302">
        <f t="shared" si="450"/>
        <v>0.86210750423103466</v>
      </c>
    </row>
    <row r="1054" spans="1:15" s="236" customFormat="1" x14ac:dyDescent="0.2">
      <c r="A1054" s="237" t="str">
        <f>name!E$12</f>
        <v>Elementary occupations</v>
      </c>
      <c r="B1054" s="302">
        <v>3.7665358265778481</v>
      </c>
      <c r="C1054" s="302">
        <v>3.3176324757466684</v>
      </c>
      <c r="D1054" s="302">
        <v>0.74519414447316001</v>
      </c>
      <c r="E1054" s="302">
        <f t="shared" si="448"/>
        <v>7.8293624467976768</v>
      </c>
      <c r="F1054" s="303"/>
      <c r="G1054" s="302">
        <v>3.3593358635908124</v>
      </c>
      <c r="H1054" s="302">
        <v>3.176258313141378</v>
      </c>
      <c r="I1054" s="302">
        <v>0.74768317866237488</v>
      </c>
      <c r="J1054" s="302">
        <f t="shared" si="451"/>
        <v>7.2832773553945653</v>
      </c>
      <c r="K1054" s="303"/>
      <c r="L1054" s="302">
        <v>3.90576619312673</v>
      </c>
      <c r="M1054" s="302">
        <v>3.1555219704319435</v>
      </c>
      <c r="N1054" s="302">
        <v>0.94455971414989481</v>
      </c>
      <c r="O1054" s="302">
        <f t="shared" si="450"/>
        <v>8.0058478777085682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14.813000000032119</v>
      </c>
      <c r="C1056" s="311">
        <f t="shared" ref="C1056:E1056" si="452">SUM(C1046:C1054)</f>
        <v>5.3900000001020327</v>
      </c>
      <c r="D1056" s="311">
        <f t="shared" si="452"/>
        <v>3.8740000000606578</v>
      </c>
      <c r="E1056" s="311">
        <f t="shared" si="452"/>
        <v>24.077000000194811</v>
      </c>
      <c r="F1056" s="311"/>
      <c r="G1056" s="311">
        <f t="shared" ref="G1056:J1056" si="453">SUM(G1046:G1054)</f>
        <v>15.615000000016042</v>
      </c>
      <c r="H1056" s="311">
        <f t="shared" si="453"/>
        <v>5.8640000000752046</v>
      </c>
      <c r="I1056" s="311">
        <f t="shared" si="453"/>
        <v>4.1730000000350174</v>
      </c>
      <c r="J1056" s="311">
        <f t="shared" si="453"/>
        <v>25.652000000126264</v>
      </c>
      <c r="K1056" s="311"/>
      <c r="L1056" s="311">
        <f t="shared" ref="L1056:O1056" si="454">SUM(L1046:L1054)</f>
        <v>18.185000000046006</v>
      </c>
      <c r="M1056" s="311">
        <f t="shared" si="454"/>
        <v>6.5790000000745819</v>
      </c>
      <c r="N1056" s="311">
        <f t="shared" si="454"/>
        <v>4.7480000000832119</v>
      </c>
      <c r="O1056" s="311">
        <f t="shared" si="454"/>
        <v>29.512000000203802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6.6371842258174798</v>
      </c>
      <c r="C1063" s="302">
        <v>1.9374237712947433</v>
      </c>
      <c r="D1063" s="302">
        <v>3.4338560431957785</v>
      </c>
      <c r="E1063" s="302">
        <f>SUM(B1063:D1063)</f>
        <v>12.008464040308001</v>
      </c>
      <c r="F1063" s="303"/>
      <c r="G1063" s="302">
        <v>7.1287232382887673</v>
      </c>
      <c r="H1063" s="302">
        <v>3.0353044629359993</v>
      </c>
      <c r="I1063" s="302">
        <v>4.2980655422492893</v>
      </c>
      <c r="J1063" s="302">
        <f>SUM(G1063:I1063)</f>
        <v>14.462093243474055</v>
      </c>
      <c r="K1063" s="303"/>
      <c r="L1063" s="302">
        <v>8.4016665156336323</v>
      </c>
      <c r="M1063" s="302">
        <v>3.7384051035007149</v>
      </c>
      <c r="N1063" s="302">
        <v>5.4452937469561222</v>
      </c>
      <c r="O1063" s="302">
        <f>SUM(L1063:N1063)</f>
        <v>17.585365366090468</v>
      </c>
    </row>
    <row r="1064" spans="1:15" s="236" customFormat="1" x14ac:dyDescent="0.2">
      <c r="A1064" s="237" t="str">
        <f>name!E$5</f>
        <v>Professional occupations</v>
      </c>
      <c r="B1064" s="302">
        <v>7.3093970743772063</v>
      </c>
      <c r="C1064" s="302">
        <v>2.6077526685514436</v>
      </c>
      <c r="D1064" s="302">
        <v>2.061000093577237</v>
      </c>
      <c r="E1064" s="302">
        <f t="shared" ref="E1064:E1071" si="455">SUM(B1064:D1064)</f>
        <v>11.978149836505887</v>
      </c>
      <c r="F1064" s="303"/>
      <c r="G1064" s="302">
        <v>9.0730167023950656</v>
      </c>
      <c r="H1064" s="302">
        <v>4.0086142404440359</v>
      </c>
      <c r="I1064" s="302">
        <v>2.3425778696243587</v>
      </c>
      <c r="J1064" s="302">
        <f t="shared" ref="J1064:J1066" si="456">SUM(G1064:I1064)</f>
        <v>15.42420881246346</v>
      </c>
      <c r="K1064" s="303"/>
      <c r="L1064" s="302">
        <v>11.925966504163185</v>
      </c>
      <c r="M1064" s="302">
        <v>5.3985796528223684</v>
      </c>
      <c r="N1064" s="302">
        <v>1.955586335764725</v>
      </c>
      <c r="O1064" s="302">
        <f t="shared" ref="O1064:O1071" si="457">SUM(L1064:N1064)</f>
        <v>19.28013249275028</v>
      </c>
    </row>
    <row r="1065" spans="1:15" s="236" customFormat="1" x14ac:dyDescent="0.2">
      <c r="A1065" s="237" t="str">
        <f>name!E$6</f>
        <v>Associate professional occupations</v>
      </c>
      <c r="B1065" s="302">
        <v>8.6914427464694715</v>
      </c>
      <c r="C1065" s="302">
        <v>3.7107600022487772</v>
      </c>
      <c r="D1065" s="302">
        <v>3.9210519221213036</v>
      </c>
      <c r="E1065" s="302">
        <f t="shared" si="455"/>
        <v>16.323254670839553</v>
      </c>
      <c r="F1065" s="303"/>
      <c r="G1065" s="302">
        <v>9.752213524442471</v>
      </c>
      <c r="H1065" s="302">
        <v>4.8371878513386761</v>
      </c>
      <c r="I1065" s="302">
        <v>4.3145732015651426</v>
      </c>
      <c r="J1065" s="302">
        <f t="shared" si="456"/>
        <v>18.90397457734629</v>
      </c>
      <c r="K1065" s="303"/>
      <c r="L1065" s="302">
        <v>10.603221827053465</v>
      </c>
      <c r="M1065" s="302">
        <v>5.6278608566589439</v>
      </c>
      <c r="N1065" s="302">
        <v>4.2630247008474829</v>
      </c>
      <c r="O1065" s="302">
        <f t="shared" si="457"/>
        <v>20.494107384559889</v>
      </c>
    </row>
    <row r="1066" spans="1:15" s="236" customFormat="1" x14ac:dyDescent="0.2">
      <c r="A1066" s="237" t="str">
        <f>name!E$7</f>
        <v>Administrative and secretarial occupations</v>
      </c>
      <c r="B1066" s="302">
        <v>6.7357658829574643</v>
      </c>
      <c r="C1066" s="302">
        <v>8.1358274179384509</v>
      </c>
      <c r="D1066" s="302">
        <v>1.4439862937620798</v>
      </c>
      <c r="E1066" s="302">
        <f t="shared" si="455"/>
        <v>16.315579594657994</v>
      </c>
      <c r="F1066" s="303"/>
      <c r="G1066" s="302">
        <v>6.3801188434575353</v>
      </c>
      <c r="H1066" s="302">
        <v>8.7896144081599434</v>
      </c>
      <c r="I1066" s="302">
        <v>1.4910543806787271</v>
      </c>
      <c r="J1066" s="302">
        <f t="shared" si="456"/>
        <v>16.660787632296206</v>
      </c>
      <c r="K1066" s="303"/>
      <c r="L1066" s="302">
        <v>5.8111531958750549</v>
      </c>
      <c r="M1066" s="302">
        <v>8.8147966382639904</v>
      </c>
      <c r="N1066" s="302">
        <v>1.9273590579152549</v>
      </c>
      <c r="O1066" s="302">
        <f t="shared" si="457"/>
        <v>16.5533088920543</v>
      </c>
    </row>
    <row r="1067" spans="1:15" s="236" customFormat="1" x14ac:dyDescent="0.2">
      <c r="A1067" s="237" t="str">
        <f>name!E$8</f>
        <v>Skilled trades occupations</v>
      </c>
      <c r="B1067" s="302">
        <v>1.6027614647416135</v>
      </c>
      <c r="C1067" s="302">
        <v>0.7593366829785837</v>
      </c>
      <c r="D1067" s="302">
        <v>1.6784573930075317</v>
      </c>
      <c r="E1067" s="302">
        <f t="shared" si="455"/>
        <v>4.0405555407277287</v>
      </c>
      <c r="F1067" s="303"/>
      <c r="G1067" s="302">
        <v>1.2628985772455572</v>
      </c>
      <c r="H1067" s="302">
        <v>0.62277858107478801</v>
      </c>
      <c r="I1067" s="302">
        <v>1.5902631331856905</v>
      </c>
      <c r="J1067" s="302">
        <f>SUM(G1067:I1067)</f>
        <v>3.4759402915060358</v>
      </c>
      <c r="K1067" s="303"/>
      <c r="L1067" s="302">
        <v>1.265538628317322</v>
      </c>
      <c r="M1067" s="302">
        <v>0.90758085144545675</v>
      </c>
      <c r="N1067" s="302">
        <v>2.2392364163573921</v>
      </c>
      <c r="O1067" s="302">
        <f t="shared" si="457"/>
        <v>4.4123558961201708</v>
      </c>
    </row>
    <row r="1068" spans="1:15" s="236" customFormat="1" x14ac:dyDescent="0.2">
      <c r="A1068" s="237" t="str">
        <f>name!E$9</f>
        <v>Caring, leisure and other service occupations</v>
      </c>
      <c r="B1068" s="302">
        <v>4.0239167888551552</v>
      </c>
      <c r="C1068" s="302">
        <v>5.413511101419763</v>
      </c>
      <c r="D1068" s="302">
        <v>1.3087703681999965</v>
      </c>
      <c r="E1068" s="302">
        <f t="shared" si="455"/>
        <v>10.746198258474914</v>
      </c>
      <c r="F1068" s="303"/>
      <c r="G1068" s="302">
        <v>3.9805763879483873</v>
      </c>
      <c r="H1068" s="302">
        <v>5.9105075183531977</v>
      </c>
      <c r="I1068" s="302">
        <v>1.7152030388592048</v>
      </c>
      <c r="J1068" s="302">
        <f t="shared" ref="J1068:J1071" si="458">SUM(G1068:I1068)</f>
        <v>11.60628694516079</v>
      </c>
      <c r="K1068" s="303"/>
      <c r="L1068" s="302">
        <v>5.5056990033078259</v>
      </c>
      <c r="M1068" s="302">
        <v>6.533587157170591</v>
      </c>
      <c r="N1068" s="302">
        <v>1.8676445549843037</v>
      </c>
      <c r="O1068" s="302">
        <f t="shared" si="457"/>
        <v>13.906930715462721</v>
      </c>
    </row>
    <row r="1069" spans="1:15" s="236" customFormat="1" x14ac:dyDescent="0.2">
      <c r="A1069" s="237" t="str">
        <f>name!E$10</f>
        <v>Sales and customer service occupations</v>
      </c>
      <c r="B1069" s="302">
        <v>3.3713200839655548</v>
      </c>
      <c r="C1069" s="302">
        <v>2.8980422209594265</v>
      </c>
      <c r="D1069" s="302">
        <v>0.95152125885215599</v>
      </c>
      <c r="E1069" s="302">
        <f t="shared" si="455"/>
        <v>7.2208835637771376</v>
      </c>
      <c r="F1069" s="303"/>
      <c r="G1069" s="302">
        <v>3.1079315925465973</v>
      </c>
      <c r="H1069" s="302">
        <v>3.4771156884753753</v>
      </c>
      <c r="I1069" s="302">
        <v>0.83484211688656518</v>
      </c>
      <c r="J1069" s="302">
        <f t="shared" si="458"/>
        <v>7.4198893979085385</v>
      </c>
      <c r="K1069" s="303"/>
      <c r="L1069" s="302">
        <v>3.969349246677897</v>
      </c>
      <c r="M1069" s="302">
        <v>5.4875866257621579</v>
      </c>
      <c r="N1069" s="302">
        <v>0.84033858318943411</v>
      </c>
      <c r="O1069" s="302">
        <f t="shared" si="457"/>
        <v>10.29727445562949</v>
      </c>
    </row>
    <row r="1070" spans="1:15" s="236" customFormat="1" x14ac:dyDescent="0.2">
      <c r="A1070" s="237" t="str">
        <f>name!E$11</f>
        <v>Process, plant and machine operatives</v>
      </c>
      <c r="B1070" s="302">
        <v>1.3084810951970549</v>
      </c>
      <c r="C1070" s="302">
        <v>1.3147474071295038</v>
      </c>
      <c r="D1070" s="302">
        <v>0.1846900663375898</v>
      </c>
      <c r="E1070" s="302">
        <f t="shared" si="455"/>
        <v>2.8079185686641486</v>
      </c>
      <c r="F1070" s="303"/>
      <c r="G1070" s="302">
        <v>1.0193284579950999</v>
      </c>
      <c r="H1070" s="302">
        <v>1.4167417324048204</v>
      </c>
      <c r="I1070" s="302">
        <v>0.21807988349324042</v>
      </c>
      <c r="J1070" s="302">
        <f t="shared" si="458"/>
        <v>2.6541500738931605</v>
      </c>
      <c r="K1070" s="303"/>
      <c r="L1070" s="302">
        <v>1.0685935102788626</v>
      </c>
      <c r="M1070" s="302">
        <v>2.1501284157966194</v>
      </c>
      <c r="N1070" s="302">
        <v>0.28938443744796588</v>
      </c>
      <c r="O1070" s="302">
        <f t="shared" si="457"/>
        <v>3.508106363523448</v>
      </c>
    </row>
    <row r="1071" spans="1:15" s="236" customFormat="1" x14ac:dyDescent="0.2">
      <c r="A1071" s="237" t="str">
        <f>name!E$12</f>
        <v>Elementary occupations</v>
      </c>
      <c r="B1071" s="302">
        <v>9.2497306376388355</v>
      </c>
      <c r="C1071" s="302">
        <v>32.674598728542925</v>
      </c>
      <c r="D1071" s="302">
        <v>2.2346665611272147</v>
      </c>
      <c r="E1071" s="302">
        <f t="shared" si="455"/>
        <v>44.158995927308972</v>
      </c>
      <c r="F1071" s="303"/>
      <c r="G1071" s="302">
        <v>7.8691926757181072</v>
      </c>
      <c r="H1071" s="302">
        <v>30.700135518081151</v>
      </c>
      <c r="I1071" s="302">
        <v>2.1053408334421118</v>
      </c>
      <c r="J1071" s="302">
        <f t="shared" si="458"/>
        <v>40.674669027241372</v>
      </c>
      <c r="K1071" s="303"/>
      <c r="L1071" s="302">
        <v>9.7568115686906776</v>
      </c>
      <c r="M1071" s="302">
        <v>30.57647469893012</v>
      </c>
      <c r="N1071" s="302">
        <v>2.7221321667727922</v>
      </c>
      <c r="O1071" s="302">
        <f t="shared" si="457"/>
        <v>43.055418434393594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48.930000000019838</v>
      </c>
      <c r="C1073" s="311">
        <f t="shared" ref="C1073:E1073" si="459">SUM(C1063:C1071)</f>
        <v>59.452000001063617</v>
      </c>
      <c r="D1073" s="311">
        <f t="shared" si="459"/>
        <v>17.218000000180886</v>
      </c>
      <c r="E1073" s="311">
        <f t="shared" si="459"/>
        <v>125.60000000126433</v>
      </c>
      <c r="F1073" s="311"/>
      <c r="G1073" s="311">
        <f t="shared" ref="G1073:J1073" si="460">SUM(G1063:G1071)</f>
        <v>49.5740000000376</v>
      </c>
      <c r="H1073" s="311">
        <f t="shared" si="460"/>
        <v>62.79800000126798</v>
      </c>
      <c r="I1073" s="311">
        <f t="shared" si="460"/>
        <v>18.909999999984329</v>
      </c>
      <c r="J1073" s="311">
        <f t="shared" si="460"/>
        <v>131.2820000012899</v>
      </c>
      <c r="K1073" s="311"/>
      <c r="L1073" s="311">
        <f t="shared" ref="L1073:O1073" si="461">SUM(L1063:L1071)</f>
        <v>58.307999999997918</v>
      </c>
      <c r="M1073" s="311">
        <f t="shared" si="461"/>
        <v>69.235000000350965</v>
      </c>
      <c r="N1073" s="311">
        <f t="shared" si="461"/>
        <v>21.550000000235471</v>
      </c>
      <c r="O1073" s="311">
        <f t="shared" si="461"/>
        <v>149.09300000058437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4.9474055682008666</v>
      </c>
      <c r="C1080" s="302">
        <v>0.48466291921832794</v>
      </c>
      <c r="D1080" s="302">
        <v>1.1482500395856787</v>
      </c>
      <c r="E1080" s="302">
        <f>SUM(B1080:D1080)</f>
        <v>6.5803185270048736</v>
      </c>
      <c r="F1080" s="303"/>
      <c r="G1080" s="302">
        <v>6.2043533355644644</v>
      </c>
      <c r="H1080" s="302">
        <v>0.69417763088381756</v>
      </c>
      <c r="I1080" s="302">
        <v>1.588386197576519</v>
      </c>
      <c r="J1080" s="302">
        <f>SUM(G1080:I1080)</f>
        <v>8.4869171640248009</v>
      </c>
      <c r="K1080" s="303"/>
      <c r="L1080" s="302">
        <v>7.2110941349183157</v>
      </c>
      <c r="M1080" s="302">
        <v>0.83052528501099232</v>
      </c>
      <c r="N1080" s="302">
        <v>1.9067313408787236</v>
      </c>
      <c r="O1080" s="302">
        <f>SUM(L1080:N1080)</f>
        <v>9.9483507608080313</v>
      </c>
    </row>
    <row r="1081" spans="1:15" s="236" customFormat="1" x14ac:dyDescent="0.2">
      <c r="A1081" s="237" t="str">
        <f>name!E$5</f>
        <v>Professional occupations</v>
      </c>
      <c r="B1081" s="302">
        <v>5.0761169842893619</v>
      </c>
      <c r="C1081" s="302">
        <v>0.43002236106266389</v>
      </c>
      <c r="D1081" s="302">
        <v>1.0242834649874935</v>
      </c>
      <c r="E1081" s="302">
        <f t="shared" ref="E1081:E1088" si="462">SUM(B1081:D1081)</f>
        <v>6.5304228103395188</v>
      </c>
      <c r="F1081" s="303"/>
      <c r="G1081" s="302">
        <v>7.2245365933031058</v>
      </c>
      <c r="H1081" s="302">
        <v>0.74069377245361967</v>
      </c>
      <c r="I1081" s="302">
        <v>1.2495441518549721</v>
      </c>
      <c r="J1081" s="302">
        <f t="shared" ref="J1081:J1083" si="463">SUM(G1081:I1081)</f>
        <v>9.2147745176116977</v>
      </c>
      <c r="K1081" s="303"/>
      <c r="L1081" s="302">
        <v>9.4595625822882941</v>
      </c>
      <c r="M1081" s="302">
        <v>1.210833952139414</v>
      </c>
      <c r="N1081" s="302">
        <v>1.1512271811816621</v>
      </c>
      <c r="O1081" s="302">
        <f t="shared" ref="O1081:O1088" si="464">SUM(L1081:N1081)</f>
        <v>11.82162371560937</v>
      </c>
    </row>
    <row r="1082" spans="1:15" s="236" customFormat="1" x14ac:dyDescent="0.2">
      <c r="A1082" s="237" t="str">
        <f>name!E$6</f>
        <v>Associate professional occupations</v>
      </c>
      <c r="B1082" s="302">
        <v>7.0571895341343662</v>
      </c>
      <c r="C1082" s="302">
        <v>0.6594870774437086</v>
      </c>
      <c r="D1082" s="302">
        <v>2.6642978920069975</v>
      </c>
      <c r="E1082" s="302">
        <f t="shared" si="462"/>
        <v>10.380974503585072</v>
      </c>
      <c r="F1082" s="303"/>
      <c r="G1082" s="302">
        <v>9.0068346278922302</v>
      </c>
      <c r="H1082" s="302">
        <v>0.83254525815075087</v>
      </c>
      <c r="I1082" s="302">
        <v>3.3814461601518344</v>
      </c>
      <c r="J1082" s="302">
        <f t="shared" si="463"/>
        <v>13.220826046194816</v>
      </c>
      <c r="K1082" s="303"/>
      <c r="L1082" s="302">
        <v>9.563467112380474</v>
      </c>
      <c r="M1082" s="302">
        <v>0.9854441692058804</v>
      </c>
      <c r="N1082" s="302">
        <v>3.6074357444960987</v>
      </c>
      <c r="O1082" s="302">
        <f t="shared" si="464"/>
        <v>14.156347026082454</v>
      </c>
    </row>
    <row r="1083" spans="1:15" s="236" customFormat="1" x14ac:dyDescent="0.2">
      <c r="A1083" s="237" t="str">
        <f>name!E$7</f>
        <v>Administrative and secretarial occupations</v>
      </c>
      <c r="B1083" s="302">
        <v>3.9287767176330606</v>
      </c>
      <c r="C1083" s="302">
        <v>0.91067150991966728</v>
      </c>
      <c r="D1083" s="302">
        <v>0.75582082507494885</v>
      </c>
      <c r="E1083" s="302">
        <f t="shared" si="462"/>
        <v>5.5952690526276765</v>
      </c>
      <c r="F1083" s="303"/>
      <c r="G1083" s="302">
        <v>4.550400542429057</v>
      </c>
      <c r="H1083" s="302">
        <v>0.95547187860701854</v>
      </c>
      <c r="I1083" s="302">
        <v>0.87059510066438683</v>
      </c>
      <c r="J1083" s="302">
        <f t="shared" si="463"/>
        <v>6.3764675217004623</v>
      </c>
      <c r="K1083" s="303"/>
      <c r="L1083" s="302">
        <v>4.9289192916689499</v>
      </c>
      <c r="M1083" s="302">
        <v>1.0403266195573309</v>
      </c>
      <c r="N1083" s="302">
        <v>1.0955153140738971</v>
      </c>
      <c r="O1083" s="302">
        <f t="shared" si="464"/>
        <v>7.0647612253001784</v>
      </c>
    </row>
    <row r="1084" spans="1:15" s="236" customFormat="1" x14ac:dyDescent="0.2">
      <c r="A1084" s="237" t="str">
        <f>name!E$8</f>
        <v>Skilled trades occupations</v>
      </c>
      <c r="B1084" s="302">
        <v>1.4175131626383664</v>
      </c>
      <c r="C1084" s="302">
        <v>0.23682325963894243</v>
      </c>
      <c r="D1084" s="302">
        <v>0.63014034580230782</v>
      </c>
      <c r="E1084" s="302">
        <f t="shared" si="462"/>
        <v>2.2844767680796165</v>
      </c>
      <c r="F1084" s="303"/>
      <c r="G1084" s="302">
        <v>1.2624687817830611</v>
      </c>
      <c r="H1084" s="302">
        <v>0.16194033239992511</v>
      </c>
      <c r="I1084" s="302">
        <v>0.62853044403825509</v>
      </c>
      <c r="J1084" s="302">
        <f>SUM(G1084:I1084)</f>
        <v>2.0529395582212411</v>
      </c>
      <c r="K1084" s="303"/>
      <c r="L1084" s="302">
        <v>1.1862431133509512</v>
      </c>
      <c r="M1084" s="302">
        <v>0.23323490557321747</v>
      </c>
      <c r="N1084" s="302">
        <v>0.68778041307652804</v>
      </c>
      <c r="O1084" s="302">
        <f t="shared" si="464"/>
        <v>2.1072584320006968</v>
      </c>
    </row>
    <row r="1085" spans="1:15" s="236" customFormat="1" x14ac:dyDescent="0.2">
      <c r="A1085" s="237" t="str">
        <f>name!E$9</f>
        <v>Caring, leisure and other service occupations</v>
      </c>
      <c r="B1085" s="302">
        <v>1.7472919092261916</v>
      </c>
      <c r="C1085" s="302">
        <v>0.85910653610476595</v>
      </c>
      <c r="D1085" s="302">
        <v>0.89164011064507032</v>
      </c>
      <c r="E1085" s="302">
        <f t="shared" si="462"/>
        <v>3.4980385559760276</v>
      </c>
      <c r="F1085" s="303"/>
      <c r="G1085" s="302">
        <v>1.9569774659563151</v>
      </c>
      <c r="H1085" s="302">
        <v>0.94685336211977011</v>
      </c>
      <c r="I1085" s="302">
        <v>1.3509665595312907</v>
      </c>
      <c r="J1085" s="302">
        <f t="shared" ref="J1085:J1088" si="465">SUM(G1085:I1085)</f>
        <v>4.2547973876073755</v>
      </c>
      <c r="K1085" s="303"/>
      <c r="L1085" s="302">
        <v>2.4693960256621028</v>
      </c>
      <c r="M1085" s="302">
        <v>1.1398152521762646</v>
      </c>
      <c r="N1085" s="302">
        <v>1.736655647123273</v>
      </c>
      <c r="O1085" s="302">
        <f t="shared" si="464"/>
        <v>5.3458669249616406</v>
      </c>
    </row>
    <row r="1086" spans="1:15" s="236" customFormat="1" x14ac:dyDescent="0.2">
      <c r="A1086" s="237" t="str">
        <f>name!E$10</f>
        <v>Sales and customer service occupations</v>
      </c>
      <c r="B1086" s="302">
        <v>2.4089765256675477</v>
      </c>
      <c r="C1086" s="302">
        <v>0.49362955796941027</v>
      </c>
      <c r="D1086" s="302">
        <v>0.34531183751820627</v>
      </c>
      <c r="E1086" s="302">
        <f t="shared" si="462"/>
        <v>3.2479179211551639</v>
      </c>
      <c r="F1086" s="303"/>
      <c r="G1086" s="302">
        <v>2.6848825106244485</v>
      </c>
      <c r="H1086" s="302">
        <v>0.53072548912270601</v>
      </c>
      <c r="I1086" s="302">
        <v>0.34150616639946474</v>
      </c>
      <c r="J1086" s="302">
        <f t="shared" si="465"/>
        <v>3.5571141661466195</v>
      </c>
      <c r="K1086" s="303"/>
      <c r="L1086" s="302">
        <v>3.8300906148119021</v>
      </c>
      <c r="M1086" s="302">
        <v>0.72774010721386706</v>
      </c>
      <c r="N1086" s="302">
        <v>0.34302670663965384</v>
      </c>
      <c r="O1086" s="302">
        <f t="shared" si="464"/>
        <v>4.9008574286654225</v>
      </c>
    </row>
    <row r="1087" spans="1:15" s="236" customFormat="1" x14ac:dyDescent="0.2">
      <c r="A1087" s="237" t="str">
        <f>name!E$11</f>
        <v>Process, plant and machine operatives</v>
      </c>
      <c r="B1087" s="302">
        <v>1.246310044910744</v>
      </c>
      <c r="C1087" s="302">
        <v>0.56732697208274452</v>
      </c>
      <c r="D1087" s="302">
        <v>0.10722688119652719</v>
      </c>
      <c r="E1087" s="302">
        <f t="shared" si="462"/>
        <v>1.9208638981900157</v>
      </c>
      <c r="F1087" s="303"/>
      <c r="G1087" s="302">
        <v>1.1388137931620772</v>
      </c>
      <c r="H1087" s="302">
        <v>0.6097709018500681</v>
      </c>
      <c r="I1087" s="302">
        <v>0.14211382286734908</v>
      </c>
      <c r="J1087" s="302">
        <f t="shared" si="465"/>
        <v>1.8906985178794944</v>
      </c>
      <c r="K1087" s="303"/>
      <c r="L1087" s="302">
        <v>0.99581523238665415</v>
      </c>
      <c r="M1087" s="302">
        <v>0.80358354027364132</v>
      </c>
      <c r="N1087" s="302">
        <v>0.20135757461517984</v>
      </c>
      <c r="O1087" s="302">
        <f t="shared" si="464"/>
        <v>2.000756347275475</v>
      </c>
    </row>
    <row r="1088" spans="1:15" s="236" customFormat="1" x14ac:dyDescent="0.2">
      <c r="A1088" s="237" t="str">
        <f>name!E$12</f>
        <v>Elementary occupations</v>
      </c>
      <c r="B1088" s="302">
        <v>9.5344195533817935</v>
      </c>
      <c r="C1088" s="302">
        <v>7.3762698067903978</v>
      </c>
      <c r="D1088" s="302">
        <v>1.5180286033001082</v>
      </c>
      <c r="E1088" s="302">
        <f t="shared" si="462"/>
        <v>18.428717963472302</v>
      </c>
      <c r="F1088" s="303"/>
      <c r="G1088" s="302">
        <v>9.3727323493295991</v>
      </c>
      <c r="H1088" s="302">
        <v>6.4648213745861183</v>
      </c>
      <c r="I1088" s="302">
        <v>1.540911396875992</v>
      </c>
      <c r="J1088" s="302">
        <f t="shared" si="465"/>
        <v>17.378465120791709</v>
      </c>
      <c r="K1088" s="303"/>
      <c r="L1088" s="302">
        <v>10.887411892662756</v>
      </c>
      <c r="M1088" s="302">
        <v>6.3764961689876003</v>
      </c>
      <c r="N1088" s="302">
        <v>1.9152700780325722</v>
      </c>
      <c r="O1088" s="302">
        <f t="shared" si="464"/>
        <v>19.179178139682929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37.364000000082299</v>
      </c>
      <c r="C1090" s="311">
        <f t="shared" ref="C1090:E1090" si="466">SUM(C1080:C1088)</f>
        <v>12.018000000230629</v>
      </c>
      <c r="D1090" s="311">
        <f t="shared" si="466"/>
        <v>9.0850000001173381</v>
      </c>
      <c r="E1090" s="311">
        <f t="shared" si="466"/>
        <v>58.467000000430268</v>
      </c>
      <c r="F1090" s="311"/>
      <c r="G1090" s="311">
        <f t="shared" ref="G1090:J1090" si="467">SUM(G1080:G1088)</f>
        <v>43.402000000044353</v>
      </c>
      <c r="H1090" s="311">
        <f t="shared" si="467"/>
        <v>11.937000000173796</v>
      </c>
      <c r="I1090" s="311">
        <f t="shared" si="467"/>
        <v>11.093999999960065</v>
      </c>
      <c r="J1090" s="311">
        <f t="shared" si="467"/>
        <v>66.433000000178211</v>
      </c>
      <c r="K1090" s="311"/>
      <c r="L1090" s="311">
        <f t="shared" ref="L1090:O1090" si="468">SUM(L1080:L1088)</f>
        <v>50.532000000130395</v>
      </c>
      <c r="M1090" s="311">
        <f t="shared" si="468"/>
        <v>13.348000000138208</v>
      </c>
      <c r="N1090" s="311">
        <f t="shared" si="468"/>
        <v>12.645000000117589</v>
      </c>
      <c r="O1090" s="311">
        <f t="shared" si="468"/>
        <v>76.525000000386214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8.7566768686738854</v>
      </c>
      <c r="C1097" s="302">
        <v>1.9507255690696401</v>
      </c>
      <c r="D1097" s="302">
        <v>1.0423225571226222</v>
      </c>
      <c r="E1097" s="302">
        <f>SUM(B1097:D1097)</f>
        <v>11.749724994866147</v>
      </c>
      <c r="F1097" s="303"/>
      <c r="G1097" s="302">
        <v>9.0399288613067252</v>
      </c>
      <c r="H1097" s="302">
        <v>2.6461301961690991</v>
      </c>
      <c r="I1097" s="302">
        <v>1.0042003534544759</v>
      </c>
      <c r="J1097" s="302">
        <f>SUM(G1097:I1097)</f>
        <v>12.690259410930299</v>
      </c>
      <c r="K1097" s="303"/>
      <c r="L1097" s="302">
        <v>8.68088677708392</v>
      </c>
      <c r="M1097" s="302">
        <v>3.3333625750573646</v>
      </c>
      <c r="N1097" s="302">
        <v>1.0437449881224627</v>
      </c>
      <c r="O1097" s="302">
        <f>SUM(L1097:N1097)</f>
        <v>13.057994340263747</v>
      </c>
    </row>
    <row r="1098" spans="1:15" s="236" customFormat="1" x14ac:dyDescent="0.2">
      <c r="A1098" s="237" t="str">
        <f>name!E$5</f>
        <v>Professional occupations</v>
      </c>
      <c r="B1098" s="302">
        <v>15.853103723685342</v>
      </c>
      <c r="C1098" s="302">
        <v>5.3216984030183179</v>
      </c>
      <c r="D1098" s="302">
        <v>2.0822321195106386</v>
      </c>
      <c r="E1098" s="302">
        <f t="shared" ref="E1098:E1105" si="469">SUM(B1098:D1098)</f>
        <v>23.2570342462143</v>
      </c>
      <c r="F1098" s="303"/>
      <c r="G1098" s="302">
        <v>19.051338308194872</v>
      </c>
      <c r="H1098" s="302">
        <v>6.8857415841524414</v>
      </c>
      <c r="I1098" s="302">
        <v>2.0684940163975853</v>
      </c>
      <c r="J1098" s="302">
        <f t="shared" ref="J1098:J1100" si="470">SUM(G1098:I1098)</f>
        <v>28.0055739087449</v>
      </c>
      <c r="K1098" s="303"/>
      <c r="L1098" s="302">
        <v>21.49802111358526</v>
      </c>
      <c r="M1098" s="302">
        <v>8.9504402664549882</v>
      </c>
      <c r="N1098" s="302">
        <v>1.485332803976436</v>
      </c>
      <c r="O1098" s="302">
        <f t="shared" ref="O1098:O1105" si="471">SUM(L1098:N1098)</f>
        <v>31.933794184016687</v>
      </c>
    </row>
    <row r="1099" spans="1:15" s="236" customFormat="1" x14ac:dyDescent="0.2">
      <c r="A1099" s="237" t="str">
        <f>name!E$6</f>
        <v>Associate professional occupations</v>
      </c>
      <c r="B1099" s="302">
        <v>38.27842165054134</v>
      </c>
      <c r="C1099" s="302">
        <v>6.7230169858488242</v>
      </c>
      <c r="D1099" s="302">
        <v>1.459556820106533</v>
      </c>
      <c r="E1099" s="302">
        <f t="shared" si="469"/>
        <v>46.460995456496697</v>
      </c>
      <c r="F1099" s="303"/>
      <c r="G1099" s="302">
        <v>39.890915556625735</v>
      </c>
      <c r="H1099" s="302">
        <v>7.0296750990418895</v>
      </c>
      <c r="I1099" s="302">
        <v>1.1682664587577296</v>
      </c>
      <c r="J1099" s="302">
        <f t="shared" si="470"/>
        <v>48.088857114425352</v>
      </c>
      <c r="K1099" s="303"/>
      <c r="L1099" s="302">
        <v>47.133568492468441</v>
      </c>
      <c r="M1099" s="302">
        <v>8.0141686610094354</v>
      </c>
      <c r="N1099" s="302">
        <v>0.95696718628387478</v>
      </c>
      <c r="O1099" s="302">
        <f t="shared" si="471"/>
        <v>56.104704339761753</v>
      </c>
    </row>
    <row r="1100" spans="1:15" s="236" customFormat="1" x14ac:dyDescent="0.2">
      <c r="A1100" s="237" t="str">
        <f>name!E$7</f>
        <v>Administrative and secretarial occupations</v>
      </c>
      <c r="B1100" s="302">
        <v>17.387366555889635</v>
      </c>
      <c r="C1100" s="302">
        <v>18.931364662601833</v>
      </c>
      <c r="D1100" s="302">
        <v>0.44510055145884359</v>
      </c>
      <c r="E1100" s="302">
        <f t="shared" si="469"/>
        <v>36.763831769950308</v>
      </c>
      <c r="F1100" s="303"/>
      <c r="G1100" s="302">
        <v>15.180817298372109</v>
      </c>
      <c r="H1100" s="302">
        <v>17.372823151593476</v>
      </c>
      <c r="I1100" s="302">
        <v>0.37286377024242556</v>
      </c>
      <c r="J1100" s="302">
        <f t="shared" si="470"/>
        <v>32.92650422020801</v>
      </c>
      <c r="K1100" s="303"/>
      <c r="L1100" s="302">
        <v>9.059466985713847</v>
      </c>
      <c r="M1100" s="302">
        <v>16.236455898046522</v>
      </c>
      <c r="N1100" s="302">
        <v>0.23545958151051566</v>
      </c>
      <c r="O1100" s="302">
        <f t="shared" si="471"/>
        <v>25.531382465270884</v>
      </c>
    </row>
    <row r="1101" spans="1:15" s="236" customFormat="1" x14ac:dyDescent="0.2">
      <c r="A1101" s="237" t="str">
        <f>name!E$8</f>
        <v>Skilled trades occupations</v>
      </c>
      <c r="B1101" s="302">
        <v>1.5575627515050048</v>
      </c>
      <c r="C1101" s="302">
        <v>0.20308465987879556</v>
      </c>
      <c r="D1101" s="302">
        <v>0.73890849889796273</v>
      </c>
      <c r="E1101" s="302">
        <f t="shared" si="469"/>
        <v>2.4995559102817633</v>
      </c>
      <c r="F1101" s="303"/>
      <c r="G1101" s="302">
        <v>1.1726440531073929</v>
      </c>
      <c r="H1101" s="302">
        <v>0.15736613068947966</v>
      </c>
      <c r="I1101" s="302">
        <v>0.37307502412901433</v>
      </c>
      <c r="J1101" s="302">
        <f>SUM(G1101:I1101)</f>
        <v>1.7030852079258869</v>
      </c>
      <c r="K1101" s="303"/>
      <c r="L1101" s="302">
        <v>1.263527604144671</v>
      </c>
      <c r="M1101" s="302">
        <v>0.41332928222724108</v>
      </c>
      <c r="N1101" s="302">
        <v>0.44603745824733287</v>
      </c>
      <c r="O1101" s="302">
        <f t="shared" si="471"/>
        <v>2.1228943446192452</v>
      </c>
    </row>
    <row r="1102" spans="1:15" s="236" customFormat="1" x14ac:dyDescent="0.2">
      <c r="A1102" s="237" t="str">
        <f>name!E$9</f>
        <v>Caring, leisure and other service occupations</v>
      </c>
      <c r="B1102" s="302">
        <v>2.9206314148392223</v>
      </c>
      <c r="C1102" s="302">
        <v>1.2794075326380279</v>
      </c>
      <c r="D1102" s="302">
        <v>0.36705431017527951</v>
      </c>
      <c r="E1102" s="302">
        <f t="shared" si="469"/>
        <v>4.5670932576525294</v>
      </c>
      <c r="F1102" s="303"/>
      <c r="G1102" s="302">
        <v>2.6183657846693804</v>
      </c>
      <c r="H1102" s="302">
        <v>1.2409109948688706</v>
      </c>
      <c r="I1102" s="302">
        <v>0.42882069178099325</v>
      </c>
      <c r="J1102" s="302">
        <f t="shared" ref="J1102:J1105" si="472">SUM(G1102:I1102)</f>
        <v>4.2880974713192446</v>
      </c>
      <c r="K1102" s="303"/>
      <c r="L1102" s="302">
        <v>2.8723325288852992</v>
      </c>
      <c r="M1102" s="302">
        <v>1.332367723747018</v>
      </c>
      <c r="N1102" s="302">
        <v>0.46201094321702141</v>
      </c>
      <c r="O1102" s="302">
        <f t="shared" si="471"/>
        <v>4.6667111958493388</v>
      </c>
    </row>
    <row r="1103" spans="1:15" s="236" customFormat="1" x14ac:dyDescent="0.2">
      <c r="A1103" s="237" t="str">
        <f>name!E$10</f>
        <v>Sales and customer service occupations</v>
      </c>
      <c r="B1103" s="302">
        <v>1.4905501091372249</v>
      </c>
      <c r="C1103" s="302">
        <v>1.7399588117034961</v>
      </c>
      <c r="D1103" s="302">
        <v>0.26916705294519488</v>
      </c>
      <c r="E1103" s="302">
        <f t="shared" si="469"/>
        <v>3.4996759737859158</v>
      </c>
      <c r="F1103" s="303"/>
      <c r="G1103" s="302">
        <v>1.3543685541005788</v>
      </c>
      <c r="H1103" s="302">
        <v>1.7418282697749017</v>
      </c>
      <c r="I1103" s="302">
        <v>0.18117044170528421</v>
      </c>
      <c r="J1103" s="302">
        <f t="shared" si="472"/>
        <v>3.2773672655807649</v>
      </c>
      <c r="K1103" s="303"/>
      <c r="L1103" s="302">
        <v>1.3641734078826135</v>
      </c>
      <c r="M1103" s="302">
        <v>2.4098212427707266</v>
      </c>
      <c r="N1103" s="302">
        <v>0.19937581982210917</v>
      </c>
      <c r="O1103" s="302">
        <f t="shared" si="471"/>
        <v>3.9733704704754493</v>
      </c>
    </row>
    <row r="1104" spans="1:15" s="236" customFormat="1" x14ac:dyDescent="0.2">
      <c r="A1104" s="237" t="str">
        <f>name!E$11</f>
        <v>Process, plant and machine operatives</v>
      </c>
      <c r="B1104" s="302">
        <v>0.97647449375609541</v>
      </c>
      <c r="C1104" s="302">
        <v>0.56674580502762584</v>
      </c>
      <c r="D1104" s="302">
        <v>0.14508597676399915</v>
      </c>
      <c r="E1104" s="302">
        <f t="shared" si="469"/>
        <v>1.6883062755477203</v>
      </c>
      <c r="F1104" s="303"/>
      <c r="G1104" s="302">
        <v>0.69386489327229606</v>
      </c>
      <c r="H1104" s="302">
        <v>0.4222353205623865</v>
      </c>
      <c r="I1104" s="302">
        <v>0.15842045625956036</v>
      </c>
      <c r="J1104" s="302">
        <f t="shared" si="472"/>
        <v>1.2745206700942429</v>
      </c>
      <c r="K1104" s="303"/>
      <c r="L1104" s="302">
        <v>0.64305483651431117</v>
      </c>
      <c r="M1104" s="302">
        <v>0.68745560210516599</v>
      </c>
      <c r="N1104" s="302">
        <v>0.3603526196070308</v>
      </c>
      <c r="O1104" s="302">
        <f t="shared" si="471"/>
        <v>1.6908630582265078</v>
      </c>
    </row>
    <row r="1105" spans="1:15" s="236" customFormat="1" x14ac:dyDescent="0.2">
      <c r="A1105" s="237" t="str">
        <f>name!E$12</f>
        <v>Elementary occupations</v>
      </c>
      <c r="B1105" s="302">
        <v>2.3012124312576105</v>
      </c>
      <c r="C1105" s="302">
        <v>3.2819975700689352</v>
      </c>
      <c r="D1105" s="302">
        <v>1.5185721129986238</v>
      </c>
      <c r="E1105" s="302">
        <f t="shared" si="469"/>
        <v>7.1017821143251689</v>
      </c>
      <c r="F1105" s="303"/>
      <c r="G1105" s="302">
        <v>1.7327566895464372</v>
      </c>
      <c r="H1105" s="302">
        <v>2.4392892530605801</v>
      </c>
      <c r="I1105" s="302">
        <v>1.3536887872208521</v>
      </c>
      <c r="J1105" s="302">
        <f t="shared" si="472"/>
        <v>5.5257347298278692</v>
      </c>
      <c r="K1105" s="303"/>
      <c r="L1105" s="302">
        <v>1.3589682529718521</v>
      </c>
      <c r="M1105" s="302">
        <v>2.6685987484624167</v>
      </c>
      <c r="N1105" s="302">
        <v>2.4937185992352311</v>
      </c>
      <c r="O1105" s="302">
        <f t="shared" si="471"/>
        <v>6.5212856006695006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89.52199999928537</v>
      </c>
      <c r="C1107" s="311">
        <f t="shared" ref="C1107:E1107" si="473">SUM(C1097:C1105)</f>
        <v>39.997999999855494</v>
      </c>
      <c r="D1107" s="311">
        <f t="shared" si="473"/>
        <v>8.0679999999796994</v>
      </c>
      <c r="E1107" s="311">
        <f t="shared" si="473"/>
        <v>137.58799999912054</v>
      </c>
      <c r="F1107" s="311"/>
      <c r="G1107" s="311">
        <f t="shared" ref="G1107:J1107" si="474">SUM(G1097:G1105)</f>
        <v>90.734999999195509</v>
      </c>
      <c r="H1107" s="311">
        <f t="shared" si="474"/>
        <v>39.935999999913122</v>
      </c>
      <c r="I1107" s="311">
        <f t="shared" si="474"/>
        <v>7.1089999999479216</v>
      </c>
      <c r="J1107" s="311">
        <f t="shared" si="474"/>
        <v>137.77999999905657</v>
      </c>
      <c r="K1107" s="311"/>
      <c r="L1107" s="311">
        <f t="shared" ref="L1107:O1107" si="475">SUM(L1097:L1105)</f>
        <v>93.873999999250216</v>
      </c>
      <c r="M1107" s="311">
        <f t="shared" si="475"/>
        <v>44.045999999880877</v>
      </c>
      <c r="N1107" s="311">
        <f t="shared" si="475"/>
        <v>7.6830000000220142</v>
      </c>
      <c r="O1107" s="311">
        <f t="shared" si="475"/>
        <v>145.60299999915313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8.1714251363750279</v>
      </c>
      <c r="C1114" s="302">
        <v>3.2614038578242175</v>
      </c>
      <c r="D1114" s="302">
        <v>4.6912497046730079</v>
      </c>
      <c r="E1114" s="302">
        <f>SUM(B1114:D1114)</f>
        <v>16.124078698872253</v>
      </c>
      <c r="F1114" s="303"/>
      <c r="G1114" s="302">
        <v>7.4117376842522305</v>
      </c>
      <c r="H1114" s="302">
        <v>4.4843030873099607</v>
      </c>
      <c r="I1114" s="302">
        <v>4.9943186461799973</v>
      </c>
      <c r="J1114" s="302">
        <f>SUM(G1114:I1114)</f>
        <v>16.890359417742189</v>
      </c>
      <c r="K1114" s="303"/>
      <c r="L1114" s="302">
        <v>7.6315510115221796</v>
      </c>
      <c r="M1114" s="302">
        <v>5.1832330660702244</v>
      </c>
      <c r="N1114" s="302">
        <v>5.3924261347249134</v>
      </c>
      <c r="O1114" s="302">
        <f>SUM(L1114:N1114)</f>
        <v>18.207210212317317</v>
      </c>
    </row>
    <row r="1115" spans="1:15" s="236" customFormat="1" x14ac:dyDescent="0.2">
      <c r="A1115" s="237" t="str">
        <f>name!E$5</f>
        <v>Professional occupations</v>
      </c>
      <c r="B1115" s="302">
        <v>129.16833752019679</v>
      </c>
      <c r="C1115" s="302">
        <v>74.750274513146039</v>
      </c>
      <c r="D1115" s="302">
        <v>24.825924069893198</v>
      </c>
      <c r="E1115" s="302">
        <f t="shared" ref="E1115:E1122" si="476">SUM(B1115:D1115)</f>
        <v>228.74453610323602</v>
      </c>
      <c r="F1115" s="303"/>
      <c r="G1115" s="302">
        <v>124.52842346345192</v>
      </c>
      <c r="H1115" s="302">
        <v>86.624699733967873</v>
      </c>
      <c r="I1115" s="302">
        <v>29.766688645530053</v>
      </c>
      <c r="J1115" s="302">
        <f t="shared" ref="J1115:J1117" si="477">SUM(G1115:I1115)</f>
        <v>240.91981184294985</v>
      </c>
      <c r="K1115" s="303"/>
      <c r="L1115" s="302">
        <v>134.25148659248367</v>
      </c>
      <c r="M1115" s="302">
        <v>101.67773260298171</v>
      </c>
      <c r="N1115" s="302">
        <v>30.667758259917527</v>
      </c>
      <c r="O1115" s="302">
        <f t="shared" ref="O1115:O1122" si="478">SUM(L1115:N1115)</f>
        <v>266.5969774553829</v>
      </c>
    </row>
    <row r="1116" spans="1:15" s="236" customFormat="1" x14ac:dyDescent="0.2">
      <c r="A1116" s="237" t="str">
        <f>name!E$6</f>
        <v>Associate professional occupations</v>
      </c>
      <c r="B1116" s="302">
        <v>15.087671765446931</v>
      </c>
      <c r="C1116" s="302">
        <v>14.776324618260908</v>
      </c>
      <c r="D1116" s="302">
        <v>12.264965858388278</v>
      </c>
      <c r="E1116" s="302">
        <f t="shared" si="476"/>
        <v>42.128962242096115</v>
      </c>
      <c r="F1116" s="303"/>
      <c r="G1116" s="302">
        <v>14.42315514192298</v>
      </c>
      <c r="H1116" s="302">
        <v>16.753768822219275</v>
      </c>
      <c r="I1116" s="302">
        <v>10.39491963564357</v>
      </c>
      <c r="J1116" s="302">
        <f t="shared" si="477"/>
        <v>41.571843599785822</v>
      </c>
      <c r="K1116" s="303"/>
      <c r="L1116" s="302">
        <v>13.548505036041439</v>
      </c>
      <c r="M1116" s="302">
        <v>16.230068946487126</v>
      </c>
      <c r="N1116" s="302">
        <v>10.654512124187589</v>
      </c>
      <c r="O1116" s="302">
        <f t="shared" si="478"/>
        <v>40.433086106716154</v>
      </c>
    </row>
    <row r="1117" spans="1:15" s="236" customFormat="1" x14ac:dyDescent="0.2">
      <c r="A1117" s="237" t="str">
        <f>name!E$7</f>
        <v>Administrative and secretarial occupations</v>
      </c>
      <c r="B1117" s="302">
        <v>11.6811239999574</v>
      </c>
      <c r="C1117" s="302">
        <v>20.291274290063438</v>
      </c>
      <c r="D1117" s="302">
        <v>1.8302766171390745</v>
      </c>
      <c r="E1117" s="302">
        <f t="shared" si="476"/>
        <v>33.802674907159911</v>
      </c>
      <c r="F1117" s="303"/>
      <c r="G1117" s="302">
        <v>8.9276906375853127</v>
      </c>
      <c r="H1117" s="302">
        <v>18.120031122719283</v>
      </c>
      <c r="I1117" s="302">
        <v>1.3930422175793502</v>
      </c>
      <c r="J1117" s="302">
        <f t="shared" si="477"/>
        <v>28.440763977883947</v>
      </c>
      <c r="K1117" s="303"/>
      <c r="L1117" s="302">
        <v>5.3369208012500291</v>
      </c>
      <c r="M1117" s="302">
        <v>9.0320105755850673</v>
      </c>
      <c r="N1117" s="302">
        <v>1.1397032539209417</v>
      </c>
      <c r="O1117" s="302">
        <f t="shared" si="478"/>
        <v>15.508634630756038</v>
      </c>
    </row>
    <row r="1118" spans="1:15" s="236" customFormat="1" x14ac:dyDescent="0.2">
      <c r="A1118" s="237" t="str">
        <f>name!E$8</f>
        <v>Skilled trades occupations</v>
      </c>
      <c r="B1118" s="302">
        <v>4.2853610279250658</v>
      </c>
      <c r="C1118" s="302">
        <v>2.6292668793508063</v>
      </c>
      <c r="D1118" s="302">
        <v>1.1771798721054711</v>
      </c>
      <c r="E1118" s="302">
        <f t="shared" si="476"/>
        <v>8.0918077793813428</v>
      </c>
      <c r="F1118" s="303"/>
      <c r="G1118" s="302">
        <v>2.8050691719035332</v>
      </c>
      <c r="H1118" s="302">
        <v>1.869819909423164</v>
      </c>
      <c r="I1118" s="302">
        <v>1.0075065791495872</v>
      </c>
      <c r="J1118" s="302">
        <f>SUM(G1118:I1118)</f>
        <v>5.682395660476284</v>
      </c>
      <c r="K1118" s="303"/>
      <c r="L1118" s="302">
        <v>1.9891867595381254</v>
      </c>
      <c r="M1118" s="302">
        <v>1.1020960023036586</v>
      </c>
      <c r="N1118" s="302">
        <v>1.0390609429888564</v>
      </c>
      <c r="O1118" s="302">
        <f t="shared" si="478"/>
        <v>4.13034370483064</v>
      </c>
    </row>
    <row r="1119" spans="1:15" s="236" customFormat="1" x14ac:dyDescent="0.2">
      <c r="A1119" s="237" t="str">
        <f>name!E$9</f>
        <v>Caring, leisure and other service occupations</v>
      </c>
      <c r="B1119" s="302">
        <v>44.485546902850849</v>
      </c>
      <c r="C1119" s="302">
        <v>53.788722028768433</v>
      </c>
      <c r="D1119" s="302">
        <v>4.1745664053276084</v>
      </c>
      <c r="E1119" s="302">
        <f t="shared" si="476"/>
        <v>102.44883533694689</v>
      </c>
      <c r="F1119" s="303"/>
      <c r="G1119" s="302">
        <v>35.4914179794037</v>
      </c>
      <c r="H1119" s="302">
        <v>51.514715204815992</v>
      </c>
      <c r="I1119" s="302">
        <v>3.6474685567183101</v>
      </c>
      <c r="J1119" s="302">
        <f t="shared" ref="J1119:J1122" si="479">SUM(G1119:I1119)</f>
        <v>90.653601740938001</v>
      </c>
      <c r="K1119" s="303"/>
      <c r="L1119" s="302">
        <v>41.932668431308407</v>
      </c>
      <c r="M1119" s="302">
        <v>51.20188607824803</v>
      </c>
      <c r="N1119" s="302">
        <v>4.3109823955439914</v>
      </c>
      <c r="O1119" s="302">
        <f t="shared" si="478"/>
        <v>97.445536905100425</v>
      </c>
    </row>
    <row r="1120" spans="1:15" s="236" customFormat="1" x14ac:dyDescent="0.2">
      <c r="A1120" s="237" t="str">
        <f>name!E$10</f>
        <v>Sales and customer service occupations</v>
      </c>
      <c r="B1120" s="302">
        <v>1.0563186482188143</v>
      </c>
      <c r="C1120" s="302">
        <v>1.6608443254964518</v>
      </c>
      <c r="D1120" s="302">
        <v>0.82031700997933299</v>
      </c>
      <c r="E1120" s="302">
        <f t="shared" si="476"/>
        <v>3.5374799836945989</v>
      </c>
      <c r="F1120" s="303"/>
      <c r="G1120" s="302">
        <v>0.82235821517781182</v>
      </c>
      <c r="H1120" s="302">
        <v>1.5238618378944531</v>
      </c>
      <c r="I1120" s="302">
        <v>0.55030684096360261</v>
      </c>
      <c r="J1120" s="302">
        <f t="shared" si="479"/>
        <v>2.8965268940358677</v>
      </c>
      <c r="K1120" s="303"/>
      <c r="L1120" s="302">
        <v>0.86280221927877077</v>
      </c>
      <c r="M1120" s="302">
        <v>1.3887617299371049</v>
      </c>
      <c r="N1120" s="302">
        <v>0.61485842351588871</v>
      </c>
      <c r="O1120" s="302">
        <f t="shared" si="478"/>
        <v>2.8664223727317646</v>
      </c>
    </row>
    <row r="1121" spans="1:15" s="236" customFormat="1" x14ac:dyDescent="0.2">
      <c r="A1121" s="237" t="str">
        <f>name!E$11</f>
        <v>Process, plant and machine operatives</v>
      </c>
      <c r="B1121" s="302">
        <v>0.66256271689941126</v>
      </c>
      <c r="C1121" s="302">
        <v>1.2187102559908551</v>
      </c>
      <c r="D1121" s="302">
        <v>7.9532915655679641</v>
      </c>
      <c r="E1121" s="302">
        <f t="shared" si="476"/>
        <v>9.8345645384582312</v>
      </c>
      <c r="F1121" s="303"/>
      <c r="G1121" s="302">
        <v>0.41825247922372399</v>
      </c>
      <c r="H1121" s="302">
        <v>1.027635302156072</v>
      </c>
      <c r="I1121" s="302">
        <v>9.9372157098639917</v>
      </c>
      <c r="J1121" s="302">
        <f t="shared" si="479"/>
        <v>11.383103491243787</v>
      </c>
      <c r="K1121" s="303"/>
      <c r="L1121" s="302">
        <v>0.35013328377885405</v>
      </c>
      <c r="M1121" s="302">
        <v>1.2588480347308777</v>
      </c>
      <c r="N1121" s="302">
        <v>10.937079472172737</v>
      </c>
      <c r="O1121" s="302">
        <f t="shared" si="478"/>
        <v>12.546060790682469</v>
      </c>
    </row>
    <row r="1122" spans="1:15" s="236" customFormat="1" x14ac:dyDescent="0.2">
      <c r="A1122" s="237" t="str">
        <f>name!E$12</f>
        <v>Elementary occupations</v>
      </c>
      <c r="B1122" s="302">
        <v>2.5136522869997253</v>
      </c>
      <c r="C1122" s="302">
        <v>29.016179222821194</v>
      </c>
      <c r="D1122" s="302">
        <v>0.99822889676792703</v>
      </c>
      <c r="E1122" s="302">
        <f t="shared" si="476"/>
        <v>32.52806040658885</v>
      </c>
      <c r="F1122" s="303"/>
      <c r="G1122" s="302">
        <v>1.648895231324301</v>
      </c>
      <c r="H1122" s="302">
        <v>21.845164971405332</v>
      </c>
      <c r="I1122" s="302">
        <v>0.51653316838670615</v>
      </c>
      <c r="J1122" s="302">
        <f t="shared" si="479"/>
        <v>24.010593371116336</v>
      </c>
      <c r="K1122" s="303"/>
      <c r="L1122" s="302">
        <v>1.1597458642952061</v>
      </c>
      <c r="M1122" s="302">
        <v>12.431362963109201</v>
      </c>
      <c r="N1122" s="302">
        <v>0.81161899476607424</v>
      </c>
      <c r="O1122" s="302">
        <f t="shared" si="478"/>
        <v>14.402727822170483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217.11200000487003</v>
      </c>
      <c r="C1124" s="311">
        <f t="shared" ref="C1124:E1124" si="480">SUM(C1114:C1122)</f>
        <v>201.39299999172235</v>
      </c>
      <c r="D1124" s="311">
        <f t="shared" si="480"/>
        <v>58.735999999841866</v>
      </c>
      <c r="E1124" s="311">
        <f t="shared" si="480"/>
        <v>477.2409999964342</v>
      </c>
      <c r="F1124" s="311"/>
      <c r="G1124" s="311">
        <f t="shared" ref="G1124:J1124" si="481">SUM(G1114:G1122)</f>
        <v>196.47700000424553</v>
      </c>
      <c r="H1124" s="311">
        <f t="shared" si="481"/>
        <v>203.76399999191142</v>
      </c>
      <c r="I1124" s="311">
        <f t="shared" si="481"/>
        <v>62.208000000015161</v>
      </c>
      <c r="J1124" s="311">
        <f t="shared" si="481"/>
        <v>462.44899999617206</v>
      </c>
      <c r="K1124" s="311"/>
      <c r="L1124" s="311">
        <f t="shared" ref="L1124:O1124" si="482">SUM(L1114:L1122)</f>
        <v>207.06299999949667</v>
      </c>
      <c r="M1124" s="311">
        <f t="shared" si="482"/>
        <v>199.505999999453</v>
      </c>
      <c r="N1124" s="311">
        <f t="shared" si="482"/>
        <v>65.568000001738525</v>
      </c>
      <c r="O1124" s="311">
        <f t="shared" si="482"/>
        <v>472.1370000006882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10.161296940956031</v>
      </c>
      <c r="C1131" s="302">
        <v>2.7978058529952872</v>
      </c>
      <c r="D1131" s="302">
        <v>1.2944953961761028</v>
      </c>
      <c r="E1131" s="302">
        <f>SUM(B1131:D1131)</f>
        <v>14.253598190127422</v>
      </c>
      <c r="F1131" s="303"/>
      <c r="G1131" s="302">
        <v>11.440218890605962</v>
      </c>
      <c r="H1131" s="302">
        <v>4.3593973969798352</v>
      </c>
      <c r="I1131" s="302">
        <v>2.1319629481474922</v>
      </c>
      <c r="J1131" s="302">
        <f>SUM(G1131:I1131)</f>
        <v>17.931579235733288</v>
      </c>
      <c r="K1131" s="303"/>
      <c r="L1131" s="302">
        <v>12.739924826609345</v>
      </c>
      <c r="M1131" s="302">
        <v>5.1014849974692984</v>
      </c>
      <c r="N1131" s="302">
        <v>2.2222544091451875</v>
      </c>
      <c r="O1131" s="302">
        <f>SUM(L1131:N1131)</f>
        <v>20.063664233223829</v>
      </c>
    </row>
    <row r="1132" spans="1:15" s="236" customFormat="1" x14ac:dyDescent="0.2">
      <c r="A1132" s="237" t="str">
        <f>name!E$5</f>
        <v>Professional occupations</v>
      </c>
      <c r="B1132" s="302">
        <v>50.06202744080835</v>
      </c>
      <c r="C1132" s="302">
        <v>23.440586953539487</v>
      </c>
      <c r="D1132" s="302">
        <v>7.7945857061158152</v>
      </c>
      <c r="E1132" s="302">
        <f t="shared" ref="E1132:E1139" si="483">SUM(B1132:D1132)</f>
        <v>81.297200100463641</v>
      </c>
      <c r="F1132" s="303"/>
      <c r="G1132" s="302">
        <v>60.065756345125727</v>
      </c>
      <c r="H1132" s="302">
        <v>31.362257878039788</v>
      </c>
      <c r="I1132" s="302">
        <v>10.393548090710532</v>
      </c>
      <c r="J1132" s="302">
        <f t="shared" ref="J1132:J1134" si="484">SUM(G1132:I1132)</f>
        <v>101.82156231387606</v>
      </c>
      <c r="K1132" s="303"/>
      <c r="L1132" s="302">
        <v>68.174879158137045</v>
      </c>
      <c r="M1132" s="302">
        <v>36.137002772963932</v>
      </c>
      <c r="N1132" s="302">
        <v>12.019751536875598</v>
      </c>
      <c r="O1132" s="302">
        <f t="shared" ref="O1132:O1139" si="485">SUM(L1132:N1132)</f>
        <v>116.33163346797657</v>
      </c>
    </row>
    <row r="1133" spans="1:15" s="236" customFormat="1" x14ac:dyDescent="0.2">
      <c r="A1133" s="237" t="str">
        <f>name!E$6</f>
        <v>Associate professional occupations</v>
      </c>
      <c r="B1133" s="302">
        <v>21.216297246374968</v>
      </c>
      <c r="C1133" s="302">
        <v>13.50958133637149</v>
      </c>
      <c r="D1133" s="302">
        <v>4.2734527839565288</v>
      </c>
      <c r="E1133" s="302">
        <f t="shared" si="483"/>
        <v>38.999331366702989</v>
      </c>
      <c r="F1133" s="303"/>
      <c r="G1133" s="302">
        <v>24.789352888707462</v>
      </c>
      <c r="H1133" s="302">
        <v>17.749285443120289</v>
      </c>
      <c r="I1133" s="302">
        <v>3.9664600440830866</v>
      </c>
      <c r="J1133" s="302">
        <f t="shared" si="484"/>
        <v>46.505098375910841</v>
      </c>
      <c r="K1133" s="303"/>
      <c r="L1133" s="302">
        <v>25.181788052588132</v>
      </c>
      <c r="M1133" s="302">
        <v>18.758074426113165</v>
      </c>
      <c r="N1133" s="302">
        <v>5.2765903510949093</v>
      </c>
      <c r="O1133" s="302">
        <f t="shared" si="485"/>
        <v>49.216452829796211</v>
      </c>
    </row>
    <row r="1134" spans="1:15" s="236" customFormat="1" x14ac:dyDescent="0.2">
      <c r="A1134" s="237" t="str">
        <f>name!E$7</f>
        <v>Administrative and secretarial occupations</v>
      </c>
      <c r="B1134" s="302">
        <v>15.278464564390626</v>
      </c>
      <c r="C1134" s="302">
        <v>18.637579336590257</v>
      </c>
      <c r="D1134" s="302">
        <v>1.1323790611715501</v>
      </c>
      <c r="E1134" s="302">
        <f t="shared" si="483"/>
        <v>35.048422962152429</v>
      </c>
      <c r="F1134" s="303"/>
      <c r="G1134" s="302">
        <v>14.890607774984307</v>
      </c>
      <c r="H1134" s="302">
        <v>18.935796610180152</v>
      </c>
      <c r="I1134" s="302">
        <v>0.81526009394373022</v>
      </c>
      <c r="J1134" s="302">
        <f t="shared" si="484"/>
        <v>34.641664479108186</v>
      </c>
      <c r="K1134" s="303"/>
      <c r="L1134" s="302">
        <v>11.506498933874983</v>
      </c>
      <c r="M1134" s="302">
        <v>10.667653811584437</v>
      </c>
      <c r="N1134" s="302">
        <v>0.53126370383468902</v>
      </c>
      <c r="O1134" s="302">
        <f t="shared" si="485"/>
        <v>22.705416449294109</v>
      </c>
    </row>
    <row r="1135" spans="1:15" s="236" customFormat="1" x14ac:dyDescent="0.2">
      <c r="A1135" s="237" t="str">
        <f>name!E$8</f>
        <v>Skilled trades occupations</v>
      </c>
      <c r="B1135" s="302">
        <v>2.0228478040608908</v>
      </c>
      <c r="C1135" s="302">
        <v>1.5362403953494919</v>
      </c>
      <c r="D1135" s="302">
        <v>0.43111496511983294</v>
      </c>
      <c r="E1135" s="302">
        <f t="shared" si="483"/>
        <v>3.9902031645302154</v>
      </c>
      <c r="F1135" s="303"/>
      <c r="G1135" s="302">
        <v>1.5285587296347172</v>
      </c>
      <c r="H1135" s="302">
        <v>1.2542348794305986</v>
      </c>
      <c r="I1135" s="302">
        <v>0.71294676006654478</v>
      </c>
      <c r="J1135" s="302">
        <f>SUM(G1135:I1135)</f>
        <v>3.4957403691318607</v>
      </c>
      <c r="K1135" s="303"/>
      <c r="L1135" s="302">
        <v>1.0664596668628261</v>
      </c>
      <c r="M1135" s="302">
        <v>1.0070096566237183</v>
      </c>
      <c r="N1135" s="302">
        <v>0.63193477731103331</v>
      </c>
      <c r="O1135" s="302">
        <f t="shared" si="485"/>
        <v>2.705404100797578</v>
      </c>
    </row>
    <row r="1136" spans="1:15" s="236" customFormat="1" x14ac:dyDescent="0.2">
      <c r="A1136" s="237" t="str">
        <f>name!E$9</f>
        <v>Caring, leisure and other service occupations</v>
      </c>
      <c r="B1136" s="302">
        <v>54.782252385268961</v>
      </c>
      <c r="C1136" s="302">
        <v>44.153423121654534</v>
      </c>
      <c r="D1136" s="302">
        <v>10.401602906574913</v>
      </c>
      <c r="E1136" s="302">
        <f t="shared" si="483"/>
        <v>109.33727841349841</v>
      </c>
      <c r="F1136" s="303"/>
      <c r="G1136" s="302">
        <v>56.067034090384446</v>
      </c>
      <c r="H1136" s="302">
        <v>48.605593743368338</v>
      </c>
      <c r="I1136" s="302">
        <v>10.677551676107058</v>
      </c>
      <c r="J1136" s="302">
        <f t="shared" ref="J1136:J1139" si="486">SUM(G1136:I1136)</f>
        <v>115.35017950985984</v>
      </c>
      <c r="K1136" s="303"/>
      <c r="L1136" s="302">
        <v>65.730062489061908</v>
      </c>
      <c r="M1136" s="302">
        <v>55.087895067918261</v>
      </c>
      <c r="N1136" s="302">
        <v>13.266286516682936</v>
      </c>
      <c r="O1136" s="302">
        <f t="shared" si="485"/>
        <v>134.08424407366309</v>
      </c>
    </row>
    <row r="1137" spans="1:15" s="236" customFormat="1" x14ac:dyDescent="0.2">
      <c r="A1137" s="237" t="str">
        <f>name!E$10</f>
        <v>Sales and customer service occupations</v>
      </c>
      <c r="B1137" s="302">
        <v>2.006124111006756</v>
      </c>
      <c r="C1137" s="302">
        <v>2.0934744961740828</v>
      </c>
      <c r="D1137" s="302">
        <v>0.2953822259807678</v>
      </c>
      <c r="E1137" s="302">
        <f t="shared" si="483"/>
        <v>4.3949808331616067</v>
      </c>
      <c r="F1137" s="303"/>
      <c r="G1137" s="302">
        <v>1.9631494102573877</v>
      </c>
      <c r="H1137" s="302">
        <v>2.1443293215904169</v>
      </c>
      <c r="I1137" s="302">
        <v>0.22891659146555249</v>
      </c>
      <c r="J1137" s="302">
        <f t="shared" si="486"/>
        <v>4.336395323313357</v>
      </c>
      <c r="K1137" s="303"/>
      <c r="L1137" s="302">
        <v>2.0508169526469109</v>
      </c>
      <c r="M1137" s="302">
        <v>2.313317942071893</v>
      </c>
      <c r="N1137" s="302">
        <v>0.3192737394209581</v>
      </c>
      <c r="O1137" s="302">
        <f t="shared" si="485"/>
        <v>4.6834086341397621</v>
      </c>
    </row>
    <row r="1138" spans="1:15" s="236" customFormat="1" x14ac:dyDescent="0.2">
      <c r="A1138" s="237" t="str">
        <f>name!E$11</f>
        <v>Process, plant and machine operatives</v>
      </c>
      <c r="B1138" s="302">
        <v>0.54608785604160492</v>
      </c>
      <c r="C1138" s="302">
        <v>1.2099247101487209</v>
      </c>
      <c r="D1138" s="302">
        <v>9.0950705464482584E-2</v>
      </c>
      <c r="E1138" s="302">
        <f t="shared" si="483"/>
        <v>1.8469632716548086</v>
      </c>
      <c r="F1138" s="303"/>
      <c r="G1138" s="302">
        <v>0.4188919296470352</v>
      </c>
      <c r="H1138" s="302">
        <v>1.0760579322184121</v>
      </c>
      <c r="I1138" s="302">
        <v>0.16679480221843423</v>
      </c>
      <c r="J1138" s="302">
        <f t="shared" si="486"/>
        <v>1.6617446640838816</v>
      </c>
      <c r="K1138" s="303"/>
      <c r="L1138" s="302">
        <v>0.28818092725475819</v>
      </c>
      <c r="M1138" s="302">
        <v>1.0343705301523765</v>
      </c>
      <c r="N1138" s="302">
        <v>0.1284583746228051</v>
      </c>
      <c r="O1138" s="302">
        <f t="shared" si="485"/>
        <v>1.4510098320299398</v>
      </c>
    </row>
    <row r="1139" spans="1:15" s="236" customFormat="1" x14ac:dyDescent="0.2">
      <c r="A1139" s="237" t="str">
        <f>name!E$12</f>
        <v>Elementary occupations</v>
      </c>
      <c r="B1139" s="302">
        <v>2.5176016502126122</v>
      </c>
      <c r="C1139" s="302">
        <v>6.9223837955397203</v>
      </c>
      <c r="D1139" s="302">
        <v>0.15103624787046072</v>
      </c>
      <c r="E1139" s="302">
        <f t="shared" si="483"/>
        <v>9.5910216936227943</v>
      </c>
      <c r="F1139" s="303"/>
      <c r="G1139" s="302">
        <v>2.1674299397632164</v>
      </c>
      <c r="H1139" s="302">
        <v>5.6520467935631142</v>
      </c>
      <c r="I1139" s="302">
        <v>0.12155899500852275</v>
      </c>
      <c r="J1139" s="302">
        <f t="shared" si="486"/>
        <v>7.941035728334854</v>
      </c>
      <c r="K1139" s="303"/>
      <c r="L1139" s="302">
        <v>0.888388991908175</v>
      </c>
      <c r="M1139" s="302">
        <v>3.8651907950085249</v>
      </c>
      <c r="N1139" s="302">
        <v>6.3186591188715904E-2</v>
      </c>
      <c r="O1139" s="302">
        <f t="shared" si="485"/>
        <v>4.8167663781054157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158.59299999912079</v>
      </c>
      <c r="C1141" s="311">
        <f t="shared" ref="C1141:E1141" si="487">SUM(C1131:C1139)</f>
        <v>114.30099999836308</v>
      </c>
      <c r="D1141" s="311">
        <f t="shared" si="487"/>
        <v>25.864999998430456</v>
      </c>
      <c r="E1141" s="311">
        <f t="shared" si="487"/>
        <v>298.75899999591434</v>
      </c>
      <c r="F1141" s="311"/>
      <c r="G1141" s="311">
        <f t="shared" ref="G1141:J1141" si="488">SUM(G1131:G1139)</f>
        <v>173.33099999911025</v>
      </c>
      <c r="H1141" s="311">
        <f t="shared" si="488"/>
        <v>131.13899999849093</v>
      </c>
      <c r="I1141" s="311">
        <f t="shared" si="488"/>
        <v>29.215000001750951</v>
      </c>
      <c r="J1141" s="311">
        <f t="shared" si="488"/>
        <v>333.68499999935216</v>
      </c>
      <c r="K1141" s="311"/>
      <c r="L1141" s="311">
        <f t="shared" ref="L1141:O1141" si="489">SUM(L1131:L1139)</f>
        <v>187.62699999894406</v>
      </c>
      <c r="M1141" s="311">
        <f t="shared" si="489"/>
        <v>133.97199999990562</v>
      </c>
      <c r="N1141" s="311">
        <f t="shared" si="489"/>
        <v>34.459000000176836</v>
      </c>
      <c r="O1141" s="311">
        <f t="shared" si="489"/>
        <v>356.05799999902655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3.9874749894688386</v>
      </c>
      <c r="C1148" s="302">
        <v>1.306541727736434</v>
      </c>
      <c r="D1148" s="302">
        <v>0.51886842364854147</v>
      </c>
      <c r="E1148" s="302">
        <f>SUM(B1148:D1148)</f>
        <v>5.8128851408538136</v>
      </c>
      <c r="F1148" s="303"/>
      <c r="G1148" s="302">
        <v>4.2388913758765989</v>
      </c>
      <c r="H1148" s="302">
        <v>1.5631326135090875</v>
      </c>
      <c r="I1148" s="302">
        <v>0.55588289712236805</v>
      </c>
      <c r="J1148" s="302">
        <f>SUM(G1148:I1148)</f>
        <v>6.3579068865080544</v>
      </c>
      <c r="K1148" s="303"/>
      <c r="L1148" s="302">
        <v>5.0731758014951902</v>
      </c>
      <c r="M1148" s="302">
        <v>1.555341639822158</v>
      </c>
      <c r="N1148" s="302">
        <v>0.63409808104578591</v>
      </c>
      <c r="O1148" s="302">
        <f>SUM(L1148:N1148)</f>
        <v>7.2626155223631343</v>
      </c>
    </row>
    <row r="1149" spans="1:15" s="236" customFormat="1" x14ac:dyDescent="0.2">
      <c r="A1149" s="237" t="str">
        <f>name!E$5</f>
        <v>Professional occupations</v>
      </c>
      <c r="B1149" s="302">
        <v>20.067102583372233</v>
      </c>
      <c r="C1149" s="302">
        <v>10.209097874197145</v>
      </c>
      <c r="D1149" s="302">
        <v>3.5115321766997347</v>
      </c>
      <c r="E1149" s="302">
        <f t="shared" ref="E1149:E1156" si="490">SUM(B1149:D1149)</f>
        <v>33.787732634269112</v>
      </c>
      <c r="F1149" s="303"/>
      <c r="G1149" s="302">
        <v>22.611425729012094</v>
      </c>
      <c r="H1149" s="302">
        <v>10.802112819289295</v>
      </c>
      <c r="I1149" s="302">
        <v>3.8432732359524246</v>
      </c>
      <c r="J1149" s="302">
        <f t="shared" ref="J1149:J1151" si="491">SUM(G1149:I1149)</f>
        <v>37.256811784253813</v>
      </c>
      <c r="K1149" s="303"/>
      <c r="L1149" s="302">
        <v>27.598954287442854</v>
      </c>
      <c r="M1149" s="302">
        <v>10.771184078298692</v>
      </c>
      <c r="N1149" s="302">
        <v>4.2475825759702914</v>
      </c>
      <c r="O1149" s="302">
        <f t="shared" ref="O1149:O1156" si="492">SUM(L1149:N1149)</f>
        <v>42.617720941711838</v>
      </c>
    </row>
    <row r="1150" spans="1:15" s="236" customFormat="1" x14ac:dyDescent="0.2">
      <c r="A1150" s="237" t="str">
        <f>name!E$6</f>
        <v>Associate professional occupations</v>
      </c>
      <c r="B1150" s="302">
        <v>8.4657625036181603</v>
      </c>
      <c r="C1150" s="302">
        <v>6.0436159657617337</v>
      </c>
      <c r="D1150" s="302">
        <v>2.1047863448842969</v>
      </c>
      <c r="E1150" s="302">
        <f t="shared" si="490"/>
        <v>16.614164814264189</v>
      </c>
      <c r="F1150" s="303"/>
      <c r="G1150" s="302">
        <v>9.3295063880501381</v>
      </c>
      <c r="H1150" s="302">
        <v>6.2276781877416276</v>
      </c>
      <c r="I1150" s="302">
        <v>1.6620379450255878</v>
      </c>
      <c r="J1150" s="302">
        <f t="shared" si="491"/>
        <v>17.219222520817354</v>
      </c>
      <c r="K1150" s="303"/>
      <c r="L1150" s="302">
        <v>10.282713062542539</v>
      </c>
      <c r="M1150" s="302">
        <v>5.6613616682084302</v>
      </c>
      <c r="N1150" s="302">
        <v>1.9694527192435471</v>
      </c>
      <c r="O1150" s="302">
        <f t="shared" si="492"/>
        <v>17.913527449994518</v>
      </c>
    </row>
    <row r="1151" spans="1:15" s="236" customFormat="1" x14ac:dyDescent="0.2">
      <c r="A1151" s="237" t="str">
        <f>name!E$7</f>
        <v>Administrative and secretarial occupations</v>
      </c>
      <c r="B1151" s="302">
        <v>6.2794347327625024</v>
      </c>
      <c r="C1151" s="302">
        <v>8.0638466408220459</v>
      </c>
      <c r="D1151" s="302">
        <v>0.57072789010007607</v>
      </c>
      <c r="E1151" s="302">
        <f t="shared" si="490"/>
        <v>14.914009263684626</v>
      </c>
      <c r="F1151" s="303"/>
      <c r="G1151" s="302">
        <v>5.8103964606180654</v>
      </c>
      <c r="H1151" s="302">
        <v>6.4244150922706327</v>
      </c>
      <c r="I1151" s="302">
        <v>0.32923264176678674</v>
      </c>
      <c r="J1151" s="302">
        <f t="shared" si="491"/>
        <v>12.564044194655484</v>
      </c>
      <c r="K1151" s="303"/>
      <c r="L1151" s="302">
        <v>4.809343354698691</v>
      </c>
      <c r="M1151" s="302">
        <v>3.1875069706598778</v>
      </c>
      <c r="N1151" s="302">
        <v>0.16992690862250492</v>
      </c>
      <c r="O1151" s="302">
        <f t="shared" si="492"/>
        <v>8.1667772339810742</v>
      </c>
    </row>
    <row r="1152" spans="1:15" s="236" customFormat="1" x14ac:dyDescent="0.2">
      <c r="A1152" s="237" t="str">
        <f>name!E$8</f>
        <v>Skilled trades occupations</v>
      </c>
      <c r="B1152" s="302">
        <v>0.73675630851152274</v>
      </c>
      <c r="C1152" s="302">
        <v>0.77110959396154977</v>
      </c>
      <c r="D1152" s="302">
        <v>0.12245424171581935</v>
      </c>
      <c r="E1152" s="302">
        <f t="shared" si="490"/>
        <v>1.6303201441888919</v>
      </c>
      <c r="F1152" s="303"/>
      <c r="G1152" s="302">
        <v>0.50366384605414638</v>
      </c>
      <c r="H1152" s="302">
        <v>0.47106609186600418</v>
      </c>
      <c r="I1152" s="302">
        <v>0.13725926777779918</v>
      </c>
      <c r="J1152" s="302">
        <f>SUM(G1152:I1152)</f>
        <v>1.1119892056979497</v>
      </c>
      <c r="K1152" s="303"/>
      <c r="L1152" s="302">
        <v>0.36172323887955271</v>
      </c>
      <c r="M1152" s="302">
        <v>0.33076799980900995</v>
      </c>
      <c r="N1152" s="302">
        <v>0.12918142389599058</v>
      </c>
      <c r="O1152" s="302">
        <f t="shared" si="492"/>
        <v>0.82167266258455318</v>
      </c>
    </row>
    <row r="1153" spans="1:15" s="236" customFormat="1" x14ac:dyDescent="0.2">
      <c r="A1153" s="237" t="str">
        <f>name!E$9</f>
        <v>Caring, leisure and other service occupations</v>
      </c>
      <c r="B1153" s="302">
        <v>21.817810623433672</v>
      </c>
      <c r="C1153" s="302">
        <v>19.553488699719793</v>
      </c>
      <c r="D1153" s="302">
        <v>5.4426407874916753</v>
      </c>
      <c r="E1153" s="302">
        <f t="shared" si="490"/>
        <v>46.813940110645142</v>
      </c>
      <c r="F1153" s="303"/>
      <c r="G1153" s="302">
        <v>21.000192041599448</v>
      </c>
      <c r="H1153" s="302">
        <v>16.967385191441512</v>
      </c>
      <c r="I1153" s="302">
        <v>4.9265533216736568</v>
      </c>
      <c r="J1153" s="302">
        <f t="shared" ref="J1153:J1156" si="493">SUM(G1153:I1153)</f>
        <v>42.894130554714614</v>
      </c>
      <c r="K1153" s="303"/>
      <c r="L1153" s="302">
        <v>25.480215436894706</v>
      </c>
      <c r="M1153" s="302">
        <v>16.776036816479195</v>
      </c>
      <c r="N1153" s="302">
        <v>5.1997930726065036</v>
      </c>
      <c r="O1153" s="302">
        <f t="shared" si="492"/>
        <v>47.456045325980405</v>
      </c>
    </row>
    <row r="1154" spans="1:15" s="236" customFormat="1" x14ac:dyDescent="0.2">
      <c r="A1154" s="237" t="str">
        <f>name!E$10</f>
        <v>Sales and customer service occupations</v>
      </c>
      <c r="B1154" s="302">
        <v>0.81259896139143539</v>
      </c>
      <c r="C1154" s="302">
        <v>0.96349563747468359</v>
      </c>
      <c r="D1154" s="302">
        <v>0.13838250148837472</v>
      </c>
      <c r="E1154" s="302">
        <f t="shared" si="490"/>
        <v>1.9144771003544938</v>
      </c>
      <c r="F1154" s="303"/>
      <c r="G1154" s="302">
        <v>0.75390508381097465</v>
      </c>
      <c r="H1154" s="302">
        <v>0.75674573534060274</v>
      </c>
      <c r="I1154" s="302">
        <v>7.4751081449982576E-2</v>
      </c>
      <c r="J1154" s="302">
        <f t="shared" si="493"/>
        <v>1.5854019006015598</v>
      </c>
      <c r="K1154" s="303"/>
      <c r="L1154" s="302">
        <v>0.85258953707591822</v>
      </c>
      <c r="M1154" s="302">
        <v>0.70702691239134063</v>
      </c>
      <c r="N1154" s="302">
        <v>0.11079215088517227</v>
      </c>
      <c r="O1154" s="302">
        <f t="shared" si="492"/>
        <v>1.6704086003524312</v>
      </c>
    </row>
    <row r="1155" spans="1:15" s="236" customFormat="1" x14ac:dyDescent="0.2">
      <c r="A1155" s="237" t="str">
        <f>name!E$11</f>
        <v>Process, plant and machine operatives</v>
      </c>
      <c r="B1155" s="302">
        <v>0.20078009552144777</v>
      </c>
      <c r="C1155" s="302">
        <v>0.73308876723605521</v>
      </c>
      <c r="D1155" s="302">
        <v>2.5653032711237388E-2</v>
      </c>
      <c r="E1155" s="302">
        <f t="shared" si="490"/>
        <v>0.95952189546874034</v>
      </c>
      <c r="F1155" s="303"/>
      <c r="G1155" s="302">
        <v>0.13823493759880354</v>
      </c>
      <c r="H1155" s="302">
        <v>0.50307630665975256</v>
      </c>
      <c r="I1155" s="302">
        <v>3.0542438909107576E-2</v>
      </c>
      <c r="J1155" s="302">
        <f t="shared" si="493"/>
        <v>0.6718536831676637</v>
      </c>
      <c r="K1155" s="303"/>
      <c r="L1155" s="302">
        <v>9.9682059036652573E-2</v>
      </c>
      <c r="M1155" s="302">
        <v>0.40961802018189059</v>
      </c>
      <c r="N1155" s="302">
        <v>2.5354816265156448E-2</v>
      </c>
      <c r="O1155" s="302">
        <f t="shared" si="492"/>
        <v>0.5346548954836996</v>
      </c>
    </row>
    <row r="1156" spans="1:15" s="236" customFormat="1" x14ac:dyDescent="0.2">
      <c r="A1156" s="237" t="str">
        <f>name!E$12</f>
        <v>Elementary occupations</v>
      </c>
      <c r="B1156" s="302">
        <v>0.92827920157467014</v>
      </c>
      <c r="C1156" s="302">
        <v>3.4457150924022555</v>
      </c>
      <c r="D1156" s="302">
        <v>6.6954600374717649E-2</v>
      </c>
      <c r="E1156" s="302">
        <f t="shared" si="490"/>
        <v>4.440948894351644</v>
      </c>
      <c r="F1156" s="303"/>
      <c r="G1156" s="302">
        <v>0.71778413703905597</v>
      </c>
      <c r="H1156" s="302">
        <v>2.1383879613954173</v>
      </c>
      <c r="I1156" s="302">
        <v>3.4467171099737307E-2</v>
      </c>
      <c r="J1156" s="302">
        <f t="shared" si="493"/>
        <v>2.8906392695342107</v>
      </c>
      <c r="K1156" s="303"/>
      <c r="L1156" s="302">
        <v>0.27460322155849803</v>
      </c>
      <c r="M1156" s="302">
        <v>1.2901558941286708</v>
      </c>
      <c r="N1156" s="302">
        <v>1.2818251475746814E-2</v>
      </c>
      <c r="O1156" s="302">
        <f t="shared" si="492"/>
        <v>1.5775773671629156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63.295999999654484</v>
      </c>
      <c r="C1158" s="311">
        <f t="shared" ref="C1158:E1158" si="494">SUM(C1148:C1156)</f>
        <v>51.089999999311694</v>
      </c>
      <c r="D1158" s="311">
        <f t="shared" si="494"/>
        <v>12.501999999114473</v>
      </c>
      <c r="E1158" s="311">
        <f t="shared" si="494"/>
        <v>126.88799999808064</v>
      </c>
      <c r="F1158" s="311"/>
      <c r="G1158" s="311">
        <f t="shared" ref="G1158:J1158" si="495">SUM(G1148:G1156)</f>
        <v>65.103999999659337</v>
      </c>
      <c r="H1158" s="311">
        <f t="shared" si="495"/>
        <v>45.853999999513924</v>
      </c>
      <c r="I1158" s="311">
        <f t="shared" si="495"/>
        <v>11.59400000077745</v>
      </c>
      <c r="J1158" s="311">
        <f t="shared" si="495"/>
        <v>122.55199999995071</v>
      </c>
      <c r="K1158" s="311"/>
      <c r="L1158" s="311">
        <f t="shared" ref="L1158:O1158" si="496">SUM(L1148:L1156)</f>
        <v>74.832999999624604</v>
      </c>
      <c r="M1158" s="311">
        <f t="shared" si="496"/>
        <v>40.688999999979266</v>
      </c>
      <c r="N1158" s="311">
        <f t="shared" si="496"/>
        <v>12.499000000010698</v>
      </c>
      <c r="O1158" s="311">
        <f t="shared" si="496"/>
        <v>128.02099999961456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3.7928950271803612</v>
      </c>
      <c r="C1165" s="302">
        <v>1.3560833099955694</v>
      </c>
      <c r="D1165" s="302">
        <v>0.50295278989986181</v>
      </c>
      <c r="E1165" s="302">
        <f>SUM(B1165:D1165)</f>
        <v>5.6519311270757919</v>
      </c>
      <c r="F1165" s="303"/>
      <c r="G1165" s="302">
        <v>3.6497089248235755</v>
      </c>
      <c r="H1165" s="302">
        <v>1.9932471374888983</v>
      </c>
      <c r="I1165" s="302">
        <v>0.55443740785098505</v>
      </c>
      <c r="J1165" s="302">
        <f>SUM(G1165:I1165)</f>
        <v>6.1973934701634583</v>
      </c>
      <c r="K1165" s="303"/>
      <c r="L1165" s="302">
        <v>4.3788837663508859</v>
      </c>
      <c r="M1165" s="302">
        <v>1.9896537019967924</v>
      </c>
      <c r="N1165" s="302">
        <v>0.63299686403074829</v>
      </c>
      <c r="O1165" s="302">
        <f>SUM(L1165:N1165)</f>
        <v>7.0015343323784274</v>
      </c>
    </row>
    <row r="1166" spans="1:15" s="236" customFormat="1" x14ac:dyDescent="0.2">
      <c r="A1166" s="237" t="str">
        <f>name!E$5</f>
        <v>Professional occupations</v>
      </c>
      <c r="B1166" s="302">
        <v>19.172425151908417</v>
      </c>
      <c r="C1166" s="302">
        <v>10.805686715315446</v>
      </c>
      <c r="D1166" s="302">
        <v>3.4078991497240203</v>
      </c>
      <c r="E1166" s="302">
        <f t="shared" ref="E1166:E1173" si="497">SUM(B1166:D1166)</f>
        <v>33.386011016947883</v>
      </c>
      <c r="F1166" s="303"/>
      <c r="G1166" s="302">
        <v>19.508982085954734</v>
      </c>
      <c r="H1166" s="302">
        <v>13.940966306957266</v>
      </c>
      <c r="I1166" s="302">
        <v>3.8444363709252958</v>
      </c>
      <c r="J1166" s="302">
        <f t="shared" ref="J1166:J1168" si="498">SUM(G1166:I1166)</f>
        <v>37.294384763837293</v>
      </c>
      <c r="K1166" s="303"/>
      <c r="L1166" s="302">
        <v>23.857489508526118</v>
      </c>
      <c r="M1166" s="302">
        <v>13.867163188783321</v>
      </c>
      <c r="N1166" s="302">
        <v>4.2502377979625576</v>
      </c>
      <c r="O1166" s="302">
        <f t="shared" ref="O1166:O1173" si="499">SUM(L1166:N1166)</f>
        <v>41.974890495271993</v>
      </c>
    </row>
    <row r="1167" spans="1:15" s="236" customFormat="1" x14ac:dyDescent="0.2">
      <c r="A1167" s="237" t="str">
        <f>name!E$6</f>
        <v>Associate professional occupations</v>
      </c>
      <c r="B1167" s="302">
        <v>8.0807331231194421</v>
      </c>
      <c r="C1167" s="302">
        <v>6.3481174584389102</v>
      </c>
      <c r="D1167" s="302">
        <v>2.0443521154100051</v>
      </c>
      <c r="E1167" s="302">
        <f t="shared" si="497"/>
        <v>16.473202696968357</v>
      </c>
      <c r="F1167" s="303"/>
      <c r="G1167" s="302">
        <v>8.0491752448363805</v>
      </c>
      <c r="H1167" s="302">
        <v>7.9926131982379456</v>
      </c>
      <c r="I1167" s="302">
        <v>1.6638969686116114</v>
      </c>
      <c r="J1167" s="302">
        <f t="shared" si="498"/>
        <v>17.705685411685934</v>
      </c>
      <c r="K1167" s="303"/>
      <c r="L1167" s="302">
        <v>8.8956031108279046</v>
      </c>
      <c r="M1167" s="302">
        <v>7.2628751962662843</v>
      </c>
      <c r="N1167" s="302">
        <v>1.971721726268582</v>
      </c>
      <c r="O1167" s="302">
        <f t="shared" si="499"/>
        <v>18.130200033362772</v>
      </c>
    </row>
    <row r="1168" spans="1:15" s="236" customFormat="1" x14ac:dyDescent="0.2">
      <c r="A1168" s="237" t="str">
        <f>name!E$7</f>
        <v>Administrative and secretarial occupations</v>
      </c>
      <c r="B1168" s="302">
        <v>6.0299113596115497</v>
      </c>
      <c r="C1168" s="302">
        <v>8.5513374794875432</v>
      </c>
      <c r="D1168" s="302">
        <v>0.55445216289656896</v>
      </c>
      <c r="E1168" s="302">
        <f t="shared" si="497"/>
        <v>15.135701001995661</v>
      </c>
      <c r="F1168" s="303"/>
      <c r="G1168" s="302">
        <v>5.0360987101319692</v>
      </c>
      <c r="H1168" s="302">
        <v>8.3293905438605425</v>
      </c>
      <c r="I1168" s="302">
        <v>0.32952505544328209</v>
      </c>
      <c r="J1168" s="302">
        <f t="shared" si="498"/>
        <v>13.695014309435793</v>
      </c>
      <c r="K1168" s="303"/>
      <c r="L1168" s="302">
        <v>4.1691055990814929</v>
      </c>
      <c r="M1168" s="302">
        <v>4.1008200961769523</v>
      </c>
      <c r="N1168" s="302">
        <v>0.1698567109567467</v>
      </c>
      <c r="O1168" s="302">
        <f t="shared" si="499"/>
        <v>8.4397824062151923</v>
      </c>
    </row>
    <row r="1169" spans="1:15" s="236" customFormat="1" x14ac:dyDescent="0.2">
      <c r="A1169" s="237" t="str">
        <f>name!E$8</f>
        <v>Skilled trades occupations</v>
      </c>
      <c r="B1169" s="302">
        <v>0.68937086087529198</v>
      </c>
      <c r="C1169" s="302">
        <v>0.78509201114621574</v>
      </c>
      <c r="D1169" s="302">
        <v>0.11816781483763283</v>
      </c>
      <c r="E1169" s="302">
        <f t="shared" si="497"/>
        <v>1.5926306868591407</v>
      </c>
      <c r="F1169" s="303"/>
      <c r="G1169" s="302">
        <v>0.42652863212322778</v>
      </c>
      <c r="H1169" s="302">
        <v>0.59266990998898605</v>
      </c>
      <c r="I1169" s="302">
        <v>0.13642356496230862</v>
      </c>
      <c r="J1169" s="302">
        <f>SUM(G1169:I1169)</f>
        <v>1.1556221070745225</v>
      </c>
      <c r="K1169" s="303"/>
      <c r="L1169" s="302">
        <v>0.30724943976023783</v>
      </c>
      <c r="M1169" s="302">
        <v>0.41462094689537948</v>
      </c>
      <c r="N1169" s="302">
        <v>0.12832986471539054</v>
      </c>
      <c r="O1169" s="302">
        <f t="shared" si="499"/>
        <v>0.85020025137100785</v>
      </c>
    </row>
    <row r="1170" spans="1:15" s="236" customFormat="1" x14ac:dyDescent="0.2">
      <c r="A1170" s="237" t="str">
        <f>name!E$9</f>
        <v>Caring, leisure and other service occupations</v>
      </c>
      <c r="B1170" s="302">
        <v>20.817340698731542</v>
      </c>
      <c r="C1170" s="302">
        <v>20.597652343635023</v>
      </c>
      <c r="D1170" s="302">
        <v>5.2891068730570705</v>
      </c>
      <c r="E1170" s="302">
        <f t="shared" si="497"/>
        <v>46.704099915423633</v>
      </c>
      <c r="F1170" s="303"/>
      <c r="G1170" s="302">
        <v>18.106966751382767</v>
      </c>
      <c r="H1170" s="302">
        <v>21.80929952017809</v>
      </c>
      <c r="I1170" s="302">
        <v>4.9348352381425507</v>
      </c>
      <c r="J1170" s="302">
        <f t="shared" ref="J1170:J1173" si="500">SUM(G1170:I1170)</f>
        <v>44.851101509703412</v>
      </c>
      <c r="K1170" s="303"/>
      <c r="L1170" s="302">
        <v>21.938301440526377</v>
      </c>
      <c r="M1170" s="302">
        <v>21.467429871102969</v>
      </c>
      <c r="N1170" s="302">
        <v>5.2081115188782423</v>
      </c>
      <c r="O1170" s="302">
        <f t="shared" si="499"/>
        <v>48.613842830507586</v>
      </c>
    </row>
    <row r="1171" spans="1:15" s="236" customFormat="1" x14ac:dyDescent="0.2">
      <c r="A1171" s="237" t="str">
        <f>name!E$10</f>
        <v>Sales and customer service occupations</v>
      </c>
      <c r="B1171" s="302">
        <v>0.77802870827733339</v>
      </c>
      <c r="C1171" s="302">
        <v>1.0040442385190547</v>
      </c>
      <c r="D1171" s="302">
        <v>0.13434829129329448</v>
      </c>
      <c r="E1171" s="302">
        <f t="shared" si="497"/>
        <v>1.9164212380896826</v>
      </c>
      <c r="F1171" s="303"/>
      <c r="G1171" s="302">
        <v>0.65213005709743466</v>
      </c>
      <c r="H1171" s="302">
        <v>0.96953268287321381</v>
      </c>
      <c r="I1171" s="302">
        <v>7.4705004202040126E-2</v>
      </c>
      <c r="J1171" s="302">
        <f t="shared" si="500"/>
        <v>1.6963677441726885</v>
      </c>
      <c r="K1171" s="303"/>
      <c r="L1171" s="302">
        <v>0.73874473304297961</v>
      </c>
      <c r="M1171" s="302">
        <v>0.90383216571026348</v>
      </c>
      <c r="N1171" s="302">
        <v>0.1108412642259696</v>
      </c>
      <c r="O1171" s="302">
        <f t="shared" si="499"/>
        <v>1.7534181629792125</v>
      </c>
    </row>
    <row r="1172" spans="1:15" s="236" customFormat="1" x14ac:dyDescent="0.2">
      <c r="A1172" s="237" t="str">
        <f>name!E$11</f>
        <v>Process, plant and machine operatives</v>
      </c>
      <c r="B1172" s="302">
        <v>0.18827380449265446</v>
      </c>
      <c r="C1172" s="302">
        <v>0.71313988472067591</v>
      </c>
      <c r="D1172" s="302">
        <v>2.4752380403985332E-2</v>
      </c>
      <c r="E1172" s="302">
        <f t="shared" si="497"/>
        <v>0.92616606961731573</v>
      </c>
      <c r="F1172" s="303"/>
      <c r="G1172" s="302">
        <v>0.11709122596914213</v>
      </c>
      <c r="H1172" s="302">
        <v>0.59746698063552239</v>
      </c>
      <c r="I1172" s="302">
        <v>3.0335554668174638E-2</v>
      </c>
      <c r="J1172" s="302">
        <f t="shared" si="500"/>
        <v>0.74489376127283913</v>
      </c>
      <c r="K1172" s="303"/>
      <c r="L1172" s="302">
        <v>8.4849901460118712E-2</v>
      </c>
      <c r="M1172" s="302">
        <v>0.49022438639348564</v>
      </c>
      <c r="N1172" s="302">
        <v>2.5172185084858276E-2</v>
      </c>
      <c r="O1172" s="302">
        <f t="shared" si="499"/>
        <v>0.60024647293846267</v>
      </c>
    </row>
    <row r="1173" spans="1:15" s="236" customFormat="1" x14ac:dyDescent="0.2">
      <c r="A1173" s="237" t="str">
        <f>name!E$12</f>
        <v>Elementary occupations</v>
      </c>
      <c r="B1173" s="302">
        <v>0.87102126547465963</v>
      </c>
      <c r="C1173" s="302">
        <v>3.5158465580055518</v>
      </c>
      <c r="D1173" s="302">
        <v>6.4968421616492203E-2</v>
      </c>
      <c r="E1173" s="302">
        <f t="shared" si="497"/>
        <v>4.4518362450967039</v>
      </c>
      <c r="F1173" s="303"/>
      <c r="G1173" s="302">
        <v>0.60831836738620626</v>
      </c>
      <c r="H1173" s="302">
        <v>2.6848137191390595</v>
      </c>
      <c r="I1173" s="302">
        <v>3.4404835972337379E-2</v>
      </c>
      <c r="J1173" s="302">
        <f t="shared" si="500"/>
        <v>3.3275369224976035</v>
      </c>
      <c r="K1173" s="303"/>
      <c r="L1173" s="302">
        <v>0.23077250010336731</v>
      </c>
      <c r="M1173" s="302">
        <v>1.6103804466451035</v>
      </c>
      <c r="N1173" s="302">
        <v>1.2732067887085108E-2</v>
      </c>
      <c r="O1173" s="302">
        <f t="shared" si="499"/>
        <v>1.8538850146355559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60.419999999671248</v>
      </c>
      <c r="C1175" s="311">
        <f t="shared" ref="C1175:E1175" si="501">SUM(C1165:C1173)</f>
        <v>53.676999999263984</v>
      </c>
      <c r="D1175" s="311">
        <f t="shared" si="501"/>
        <v>12.140999999138929</v>
      </c>
      <c r="E1175" s="311">
        <f t="shared" si="501"/>
        <v>126.23799999807414</v>
      </c>
      <c r="F1175" s="311"/>
      <c r="G1175" s="311">
        <f t="shared" ref="G1175:J1175" si="502">SUM(G1165:G1173)</f>
        <v>56.154999999705431</v>
      </c>
      <c r="H1175" s="311">
        <f t="shared" si="502"/>
        <v>58.909999999359528</v>
      </c>
      <c r="I1175" s="311">
        <f t="shared" si="502"/>
        <v>11.603000000778586</v>
      </c>
      <c r="J1175" s="311">
        <f t="shared" si="502"/>
        <v>126.66799999984353</v>
      </c>
      <c r="K1175" s="311"/>
      <c r="L1175" s="311">
        <f t="shared" ref="L1175:O1175" si="503">SUM(L1165:L1173)</f>
        <v>64.600999999679487</v>
      </c>
      <c r="M1175" s="311">
        <f t="shared" si="503"/>
        <v>52.106999999970547</v>
      </c>
      <c r="N1175" s="311">
        <f t="shared" si="503"/>
        <v>12.510000000010182</v>
      </c>
      <c r="O1175" s="311">
        <f t="shared" si="503"/>
        <v>129.21799999966021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1.273910828531386</v>
      </c>
      <c r="C1182" s="302">
        <v>0.4067271384945178</v>
      </c>
      <c r="D1182" s="302">
        <v>0.62015036803827162</v>
      </c>
      <c r="E1182" s="302">
        <f>SUM(B1182:D1182)</f>
        <v>2.3007883350641753</v>
      </c>
      <c r="F1182" s="303"/>
      <c r="G1182" s="302">
        <v>0.97295820410680223</v>
      </c>
      <c r="H1182" s="302">
        <v>0.43288057615776265</v>
      </c>
      <c r="I1182" s="302">
        <v>0.32956971531582213</v>
      </c>
      <c r="J1182" s="302">
        <f>SUM(G1182:I1182)</f>
        <v>1.735408495580387</v>
      </c>
      <c r="K1182" s="303"/>
      <c r="L1182" s="302">
        <v>1.1486756365370669</v>
      </c>
      <c r="M1182" s="302">
        <v>0.69881795425682136</v>
      </c>
      <c r="N1182" s="302">
        <v>0.24008940667168333</v>
      </c>
      <c r="O1182" s="302">
        <f>SUM(L1182:N1182)</f>
        <v>2.0875829974655717</v>
      </c>
    </row>
    <row r="1183" spans="1:15" s="236" customFormat="1" x14ac:dyDescent="0.2">
      <c r="A1183" s="237" t="str">
        <f>name!E$5</f>
        <v>Professional occupations</v>
      </c>
      <c r="B1183" s="302">
        <v>0.87332878715906725</v>
      </c>
      <c r="C1183" s="302">
        <v>0.27484517694710048</v>
      </c>
      <c r="D1183" s="302">
        <v>2.3046544739253747</v>
      </c>
      <c r="E1183" s="302">
        <f t="shared" ref="E1183:E1190" si="504">SUM(B1183:D1183)</f>
        <v>3.4528284380315424</v>
      </c>
      <c r="F1183" s="303"/>
      <c r="G1183" s="302">
        <v>0.74814516475034976</v>
      </c>
      <c r="H1183" s="302">
        <v>0.346042731973141</v>
      </c>
      <c r="I1183" s="302">
        <v>1.4589196240384577</v>
      </c>
      <c r="J1183" s="302">
        <f t="shared" ref="J1183:J1185" si="505">SUM(G1183:I1183)</f>
        <v>2.5531075207619485</v>
      </c>
      <c r="K1183" s="303"/>
      <c r="L1183" s="302">
        <v>0.74205801379896208</v>
      </c>
      <c r="M1183" s="302">
        <v>0.44770021896493062</v>
      </c>
      <c r="N1183" s="302">
        <v>1.2822872893618922</v>
      </c>
      <c r="O1183" s="302">
        <f t="shared" ref="O1183:O1190" si="506">SUM(L1183:N1183)</f>
        <v>2.4720455221257849</v>
      </c>
    </row>
    <row r="1184" spans="1:15" s="236" customFormat="1" x14ac:dyDescent="0.2">
      <c r="A1184" s="237" t="str">
        <f>name!E$6</f>
        <v>Associate professional occupations</v>
      </c>
      <c r="B1184" s="302">
        <v>1.0602485627798428</v>
      </c>
      <c r="C1184" s="302">
        <v>0.46000419497120643</v>
      </c>
      <c r="D1184" s="302">
        <v>6.9671044565565108</v>
      </c>
      <c r="E1184" s="302">
        <f t="shared" si="504"/>
        <v>8.4873572143075595</v>
      </c>
      <c r="F1184" s="303"/>
      <c r="G1184" s="302">
        <v>0.73526721399331652</v>
      </c>
      <c r="H1184" s="302">
        <v>0.45998547017317626</v>
      </c>
      <c r="I1184" s="302">
        <v>5.1231921706535886</v>
      </c>
      <c r="J1184" s="302">
        <f t="shared" si="505"/>
        <v>6.3184448548200809</v>
      </c>
      <c r="K1184" s="303"/>
      <c r="L1184" s="302">
        <v>0.68577946475672424</v>
      </c>
      <c r="M1184" s="302">
        <v>0.38298534054536026</v>
      </c>
      <c r="N1184" s="302">
        <v>5.229211804761257</v>
      </c>
      <c r="O1184" s="302">
        <f t="shared" si="506"/>
        <v>6.2979766100633414</v>
      </c>
    </row>
    <row r="1185" spans="1:15" s="236" customFormat="1" x14ac:dyDescent="0.2">
      <c r="A1185" s="237" t="str">
        <f>name!E$7</f>
        <v>Administrative and secretarial occupations</v>
      </c>
      <c r="B1185" s="302">
        <v>0.34528391179179141</v>
      </c>
      <c r="C1185" s="302">
        <v>0.58910114258563051</v>
      </c>
      <c r="D1185" s="302">
        <v>0.17052213643714928</v>
      </c>
      <c r="E1185" s="302">
        <f t="shared" si="504"/>
        <v>1.1049071908145711</v>
      </c>
      <c r="F1185" s="303"/>
      <c r="G1185" s="302">
        <v>0.26596177750260852</v>
      </c>
      <c r="H1185" s="302">
        <v>0.46531427134633413</v>
      </c>
      <c r="I1185" s="302">
        <v>0.13449150598928861</v>
      </c>
      <c r="J1185" s="302">
        <f t="shared" si="505"/>
        <v>0.86576755483823131</v>
      </c>
      <c r="K1185" s="303"/>
      <c r="L1185" s="302">
        <v>0.15484898055284119</v>
      </c>
      <c r="M1185" s="302">
        <v>0.31836587581140818</v>
      </c>
      <c r="N1185" s="302">
        <v>8.0746470387389524E-2</v>
      </c>
      <c r="O1185" s="302">
        <f t="shared" si="506"/>
        <v>0.55396132675163889</v>
      </c>
    </row>
    <row r="1186" spans="1:15" s="236" customFormat="1" x14ac:dyDescent="0.2">
      <c r="A1186" s="237" t="str">
        <f>name!E$8</f>
        <v>Skilled trades occupations</v>
      </c>
      <c r="B1186" s="302">
        <v>0.68962817136419696</v>
      </c>
      <c r="C1186" s="302">
        <v>0.20990105588157321</v>
      </c>
      <c r="D1186" s="302">
        <v>0.91390583170097017</v>
      </c>
      <c r="E1186" s="302">
        <f t="shared" si="504"/>
        <v>1.8134350589467405</v>
      </c>
      <c r="F1186" s="303"/>
      <c r="G1186" s="302">
        <v>0.38985972810322866</v>
      </c>
      <c r="H1186" s="302">
        <v>0.1607086351456378</v>
      </c>
      <c r="I1186" s="302">
        <v>0.63121244505542207</v>
      </c>
      <c r="J1186" s="302">
        <f>SUM(G1186:I1186)</f>
        <v>1.1817808083042887</v>
      </c>
      <c r="K1186" s="303"/>
      <c r="L1186" s="302">
        <v>0.36956889808303423</v>
      </c>
      <c r="M1186" s="302">
        <v>0.28576620209419762</v>
      </c>
      <c r="N1186" s="302">
        <v>0.79331151761841967</v>
      </c>
      <c r="O1186" s="302">
        <f t="shared" si="506"/>
        <v>1.4486466177956516</v>
      </c>
    </row>
    <row r="1187" spans="1:15" s="236" customFormat="1" x14ac:dyDescent="0.2">
      <c r="A1187" s="237" t="str">
        <f>name!E$9</f>
        <v>Caring, leisure and other service occupations</v>
      </c>
      <c r="B1187" s="302">
        <v>0.34338245491635244</v>
      </c>
      <c r="C1187" s="302">
        <v>0.45795559855925072</v>
      </c>
      <c r="D1187" s="302">
        <v>0.15318670731366366</v>
      </c>
      <c r="E1187" s="302">
        <f t="shared" si="504"/>
        <v>0.95452476078926685</v>
      </c>
      <c r="F1187" s="303"/>
      <c r="G1187" s="302">
        <v>0.21578325640634755</v>
      </c>
      <c r="H1187" s="302">
        <v>0.34320989084993425</v>
      </c>
      <c r="I1187" s="302">
        <v>0.15532513850490773</v>
      </c>
      <c r="J1187" s="302">
        <f t="shared" ref="J1187:J1190" si="507">SUM(G1187:I1187)</f>
        <v>0.7143182857611895</v>
      </c>
      <c r="K1187" s="303"/>
      <c r="L1187" s="302">
        <v>0.19099818826073703</v>
      </c>
      <c r="M1187" s="302">
        <v>0.37232303282569457</v>
      </c>
      <c r="N1187" s="302">
        <v>0.14594657277782006</v>
      </c>
      <c r="O1187" s="302">
        <f t="shared" si="506"/>
        <v>0.70926779386425165</v>
      </c>
    </row>
    <row r="1188" spans="1:15" s="236" customFormat="1" x14ac:dyDescent="0.2">
      <c r="A1188" s="237" t="str">
        <f>name!E$10</f>
        <v>Sales and customer service occupations</v>
      </c>
      <c r="B1188" s="302">
        <v>0.26521611453346772</v>
      </c>
      <c r="C1188" s="302">
        <v>0.30348200165280848</v>
      </c>
      <c r="D1188" s="302">
        <v>0.12524569854166845</v>
      </c>
      <c r="E1188" s="302">
        <f t="shared" si="504"/>
        <v>0.69394381472794464</v>
      </c>
      <c r="F1188" s="303"/>
      <c r="G1188" s="302">
        <v>0.18945698690309359</v>
      </c>
      <c r="H1188" s="302">
        <v>0.24503590957210653</v>
      </c>
      <c r="I1188" s="302">
        <v>5.2807343094969747E-2</v>
      </c>
      <c r="J1188" s="302">
        <f t="shared" si="507"/>
        <v>0.48730023957016988</v>
      </c>
      <c r="K1188" s="303"/>
      <c r="L1188" s="302">
        <v>0.18103618759438941</v>
      </c>
      <c r="M1188" s="302">
        <v>0.26308434159133376</v>
      </c>
      <c r="N1188" s="302">
        <v>3.3346121929831204E-2</v>
      </c>
      <c r="O1188" s="302">
        <f t="shared" si="506"/>
        <v>0.47746665111555442</v>
      </c>
    </row>
    <row r="1189" spans="1:15" s="236" customFormat="1" x14ac:dyDescent="0.2">
      <c r="A1189" s="237" t="str">
        <f>name!E$11</f>
        <v>Process, plant and machine operatives</v>
      </c>
      <c r="B1189" s="302">
        <v>4.7860240539086503E-2</v>
      </c>
      <c r="C1189" s="302">
        <v>3.6357187755366852E-2</v>
      </c>
      <c r="D1189" s="302">
        <v>5.2065883505684855E-2</v>
      </c>
      <c r="E1189" s="302">
        <f t="shared" si="504"/>
        <v>0.13628331180013822</v>
      </c>
      <c r="F1189" s="303"/>
      <c r="G1189" s="302">
        <v>2.1559578813978093E-2</v>
      </c>
      <c r="H1189" s="302">
        <v>3.2200885352033679E-2</v>
      </c>
      <c r="I1189" s="302">
        <v>4.4891679865591214E-2</v>
      </c>
      <c r="J1189" s="302">
        <f t="shared" si="507"/>
        <v>9.8652144031602981E-2</v>
      </c>
      <c r="K1189" s="303"/>
      <c r="L1189" s="302">
        <v>1.5180500824327274E-2</v>
      </c>
      <c r="M1189" s="302">
        <v>3.9625780786644027E-2</v>
      </c>
      <c r="N1189" s="302">
        <v>5.8323611723026678E-2</v>
      </c>
      <c r="O1189" s="302">
        <f t="shared" si="506"/>
        <v>0.11312989333399798</v>
      </c>
    </row>
    <row r="1190" spans="1:15" s="236" customFormat="1" x14ac:dyDescent="0.2">
      <c r="A1190" s="237" t="str">
        <f>name!E$12</f>
        <v>Elementary occupations</v>
      </c>
      <c r="B1190" s="302">
        <v>0.18314092835862156</v>
      </c>
      <c r="C1190" s="302">
        <v>0.83762650318001319</v>
      </c>
      <c r="D1190" s="302">
        <v>0.12016444422570169</v>
      </c>
      <c r="E1190" s="302">
        <f t="shared" si="504"/>
        <v>1.1409318757643365</v>
      </c>
      <c r="F1190" s="303"/>
      <c r="G1190" s="302">
        <v>9.200808939510606E-2</v>
      </c>
      <c r="H1190" s="302">
        <v>0.5576216294526849</v>
      </c>
      <c r="I1190" s="302">
        <v>6.4590377396686396E-2</v>
      </c>
      <c r="J1190" s="302">
        <f t="shared" si="507"/>
        <v>0.71422009624447735</v>
      </c>
      <c r="K1190" s="303"/>
      <c r="L1190" s="302">
        <v>7.3854129579145431E-2</v>
      </c>
      <c r="M1190" s="302">
        <v>0.38133125314133759</v>
      </c>
      <c r="N1190" s="302">
        <v>8.0737204910387952E-2</v>
      </c>
      <c r="O1190" s="302">
        <f t="shared" si="506"/>
        <v>0.53592258763087097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5.0819999999738137</v>
      </c>
      <c r="C1192" s="311">
        <f t="shared" ref="C1192:E1192" si="508">SUM(C1182:C1190)</f>
        <v>3.5760000000274674</v>
      </c>
      <c r="D1192" s="311">
        <f t="shared" si="508"/>
        <v>11.427000000244998</v>
      </c>
      <c r="E1192" s="311">
        <f t="shared" si="508"/>
        <v>20.085000000246275</v>
      </c>
      <c r="F1192" s="311"/>
      <c r="G1192" s="311">
        <f t="shared" ref="G1192:J1192" si="509">SUM(G1182:G1190)</f>
        <v>3.630999999974831</v>
      </c>
      <c r="H1192" s="311">
        <f t="shared" si="509"/>
        <v>3.0430000000228108</v>
      </c>
      <c r="I1192" s="311">
        <f t="shared" si="509"/>
        <v>7.9949999999147341</v>
      </c>
      <c r="J1192" s="311">
        <f t="shared" si="509"/>
        <v>14.668999999912373</v>
      </c>
      <c r="K1192" s="311"/>
      <c r="L1192" s="311">
        <f t="shared" ref="L1192:O1192" si="510">SUM(L1182:L1190)</f>
        <v>3.5619999999872283</v>
      </c>
      <c r="M1192" s="311">
        <f t="shared" si="510"/>
        <v>3.1900000000177284</v>
      </c>
      <c r="N1192" s="311">
        <f t="shared" si="510"/>
        <v>7.9440000001417088</v>
      </c>
      <c r="O1192" s="311">
        <f t="shared" si="510"/>
        <v>14.696000000146661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1.6883160049853196</v>
      </c>
      <c r="C1199" s="302">
        <v>0.96163241025300517</v>
      </c>
      <c r="D1199" s="302">
        <v>0.66852784172710467</v>
      </c>
      <c r="E1199" s="302">
        <f>SUM(B1199:D1199)</f>
        <v>3.3184762569654294</v>
      </c>
      <c r="F1199" s="303"/>
      <c r="G1199" s="302">
        <v>1.3755282760612755</v>
      </c>
      <c r="H1199" s="302">
        <v>1.4240848270653814</v>
      </c>
      <c r="I1199" s="302">
        <v>0.44205613072283845</v>
      </c>
      <c r="J1199" s="302">
        <f>SUM(G1199:I1199)</f>
        <v>3.2416692338494952</v>
      </c>
      <c r="K1199" s="303"/>
      <c r="L1199" s="302">
        <v>1.6596619436619808</v>
      </c>
      <c r="M1199" s="302">
        <v>2.3000506867440165</v>
      </c>
      <c r="N1199" s="302">
        <v>0.30664319370394538</v>
      </c>
      <c r="O1199" s="302">
        <f>SUM(L1199:N1199)</f>
        <v>4.2663558241099429</v>
      </c>
    </row>
    <row r="1200" spans="1:15" s="236" customFormat="1" x14ac:dyDescent="0.2">
      <c r="A1200" s="237" t="str">
        <f>name!E$5</f>
        <v>Professional occupations</v>
      </c>
      <c r="B1200" s="302">
        <v>1.0790897542730813</v>
      </c>
      <c r="C1200" s="302">
        <v>0.50658708596922264</v>
      </c>
      <c r="D1200" s="302">
        <v>2.7359911039027578</v>
      </c>
      <c r="E1200" s="302">
        <f t="shared" ref="E1200:E1207" si="511">SUM(B1200:D1200)</f>
        <v>4.3216679441450623</v>
      </c>
      <c r="F1200" s="303"/>
      <c r="G1200" s="302">
        <v>1.003015538726977</v>
      </c>
      <c r="H1200" s="302">
        <v>0.79984296716603898</v>
      </c>
      <c r="I1200" s="302">
        <v>2.221938469999162</v>
      </c>
      <c r="J1200" s="302">
        <f t="shared" ref="J1200:J1202" si="512">SUM(G1200:I1200)</f>
        <v>4.024796975892178</v>
      </c>
      <c r="K1200" s="303"/>
      <c r="L1200" s="302">
        <v>0.95414563683773301</v>
      </c>
      <c r="M1200" s="302">
        <v>0.96085767320094317</v>
      </c>
      <c r="N1200" s="302">
        <v>1.96876771338795</v>
      </c>
      <c r="O1200" s="302">
        <f t="shared" ref="O1200:O1207" si="513">SUM(L1200:N1200)</f>
        <v>3.8837710234266263</v>
      </c>
    </row>
    <row r="1201" spans="1:15" s="236" customFormat="1" x14ac:dyDescent="0.2">
      <c r="A1201" s="237" t="str">
        <f>name!E$6</f>
        <v>Associate professional occupations</v>
      </c>
      <c r="B1201" s="302">
        <v>1.1822153763983281</v>
      </c>
      <c r="C1201" s="302">
        <v>0.73121727652075896</v>
      </c>
      <c r="D1201" s="302">
        <v>8.6359287847926591</v>
      </c>
      <c r="E1201" s="302">
        <f t="shared" si="511"/>
        <v>10.549361437711745</v>
      </c>
      <c r="F1201" s="303"/>
      <c r="G1201" s="302">
        <v>0.88085949469163871</v>
      </c>
      <c r="H1201" s="302">
        <v>0.95258928843828417</v>
      </c>
      <c r="I1201" s="302">
        <v>8.1335967340599638</v>
      </c>
      <c r="J1201" s="302">
        <f t="shared" si="512"/>
        <v>9.9670455171898862</v>
      </c>
      <c r="K1201" s="303"/>
      <c r="L1201" s="302">
        <v>0.77534967127632826</v>
      </c>
      <c r="M1201" s="302">
        <v>0.8111729326413053</v>
      </c>
      <c r="N1201" s="302">
        <v>8.4558358580238657</v>
      </c>
      <c r="O1201" s="302">
        <f t="shared" si="513"/>
        <v>10.0423584619415</v>
      </c>
    </row>
    <row r="1202" spans="1:15" s="236" customFormat="1" x14ac:dyDescent="0.2">
      <c r="A1202" s="237" t="str">
        <f>name!E$7</f>
        <v>Administrative and secretarial occupations</v>
      </c>
      <c r="B1202" s="302">
        <v>0.50442692776273812</v>
      </c>
      <c r="C1202" s="302">
        <v>1.3124784827035783</v>
      </c>
      <c r="D1202" s="302">
        <v>0.23615726753870994</v>
      </c>
      <c r="E1202" s="302">
        <f t="shared" si="511"/>
        <v>2.0530626780050261</v>
      </c>
      <c r="F1202" s="303"/>
      <c r="G1202" s="302">
        <v>0.40616988873965976</v>
      </c>
      <c r="H1202" s="302">
        <v>1.3836376872818585</v>
      </c>
      <c r="I1202" s="302">
        <v>0.23420840168314741</v>
      </c>
      <c r="J1202" s="302">
        <f t="shared" si="512"/>
        <v>2.0240159777046656</v>
      </c>
      <c r="K1202" s="303"/>
      <c r="L1202" s="302">
        <v>0.22051027802060225</v>
      </c>
      <c r="M1202" s="302">
        <v>0.98369327082656488</v>
      </c>
      <c r="N1202" s="302">
        <v>0.13366553359233521</v>
      </c>
      <c r="O1202" s="302">
        <f t="shared" si="513"/>
        <v>1.3378690824395023</v>
      </c>
    </row>
    <row r="1203" spans="1:15" s="236" customFormat="1" x14ac:dyDescent="0.2">
      <c r="A1203" s="237" t="str">
        <f>name!E$8</f>
        <v>Skilled trades occupations</v>
      </c>
      <c r="B1203" s="302">
        <v>0.76850106807710894</v>
      </c>
      <c r="C1203" s="302">
        <v>0.31712484055545936</v>
      </c>
      <c r="D1203" s="302">
        <v>1.1012240807554889</v>
      </c>
      <c r="E1203" s="302">
        <f t="shared" si="511"/>
        <v>2.1868499893880573</v>
      </c>
      <c r="F1203" s="303"/>
      <c r="G1203" s="302">
        <v>0.47450786307010684</v>
      </c>
      <c r="H1203" s="302">
        <v>0.35418236523134877</v>
      </c>
      <c r="I1203" s="302">
        <v>1.0186127752940373</v>
      </c>
      <c r="J1203" s="302">
        <f>SUM(G1203:I1203)</f>
        <v>1.8473030035954929</v>
      </c>
      <c r="K1203" s="303"/>
      <c r="L1203" s="302">
        <v>0.47587236341234557</v>
      </c>
      <c r="M1203" s="302">
        <v>0.73462788494591946</v>
      </c>
      <c r="N1203" s="302">
        <v>1.3429717895399733</v>
      </c>
      <c r="O1203" s="302">
        <f t="shared" si="513"/>
        <v>2.5534720378982385</v>
      </c>
    </row>
    <row r="1204" spans="1:15" s="236" customFormat="1" x14ac:dyDescent="0.2">
      <c r="A1204" s="237" t="str">
        <f>name!E$9</f>
        <v>Caring, leisure and other service occupations</v>
      </c>
      <c r="B1204" s="302">
        <v>0.44697962105093608</v>
      </c>
      <c r="C1204" s="302">
        <v>0.83039054704302895</v>
      </c>
      <c r="D1204" s="302">
        <v>0.20801244284002518</v>
      </c>
      <c r="E1204" s="302">
        <f t="shared" si="511"/>
        <v>1.4853826109339903</v>
      </c>
      <c r="F1204" s="303"/>
      <c r="G1204" s="302">
        <v>0.29589730349550286</v>
      </c>
      <c r="H1204" s="302">
        <v>0.82449897451831977</v>
      </c>
      <c r="I1204" s="302">
        <v>0.26687003725155628</v>
      </c>
      <c r="J1204" s="302">
        <f t="shared" ref="J1204:J1207" si="514">SUM(G1204:I1204)</f>
        <v>1.3872663152653788</v>
      </c>
      <c r="K1204" s="303"/>
      <c r="L1204" s="302">
        <v>0.25080227792952214</v>
      </c>
      <c r="M1204" s="302">
        <v>0.86159665008683328</v>
      </c>
      <c r="N1204" s="302">
        <v>0.24944184306609271</v>
      </c>
      <c r="O1204" s="302">
        <f t="shared" si="513"/>
        <v>1.3618407710824483</v>
      </c>
    </row>
    <row r="1205" spans="1:15" s="236" customFormat="1" x14ac:dyDescent="0.2">
      <c r="A1205" s="237" t="str">
        <f>name!E$10</f>
        <v>Sales and customer service occupations</v>
      </c>
      <c r="B1205" s="302">
        <v>0.37427957267379958</v>
      </c>
      <c r="C1205" s="302">
        <v>0.53370852368094734</v>
      </c>
      <c r="D1205" s="302">
        <v>0.13796408373162189</v>
      </c>
      <c r="E1205" s="302">
        <f t="shared" si="511"/>
        <v>1.0459521800863687</v>
      </c>
      <c r="F1205" s="303"/>
      <c r="G1205" s="302">
        <v>0.28210115852848999</v>
      </c>
      <c r="H1205" s="302">
        <v>0.57567798185240182</v>
      </c>
      <c r="I1205" s="302">
        <v>7.0961424648844085E-2</v>
      </c>
      <c r="J1205" s="302">
        <f t="shared" si="514"/>
        <v>0.92874056502973601</v>
      </c>
      <c r="K1205" s="303"/>
      <c r="L1205" s="302">
        <v>0.26447654214415495</v>
      </c>
      <c r="M1205" s="302">
        <v>0.64535933898121522</v>
      </c>
      <c r="N1205" s="302">
        <v>4.43846628121842E-2</v>
      </c>
      <c r="O1205" s="302">
        <f t="shared" si="513"/>
        <v>0.9542205439375544</v>
      </c>
    </row>
    <row r="1206" spans="1:15" s="236" customFormat="1" x14ac:dyDescent="0.2">
      <c r="A1206" s="237" t="str">
        <f>name!E$11</f>
        <v>Process, plant and machine operatives</v>
      </c>
      <c r="B1206" s="302">
        <v>5.0501841903033036E-2</v>
      </c>
      <c r="C1206" s="302">
        <v>4.181330530180332E-2</v>
      </c>
      <c r="D1206" s="302">
        <v>6.7113993982351877E-2</v>
      </c>
      <c r="E1206" s="302">
        <f t="shared" si="511"/>
        <v>0.15942914118718823</v>
      </c>
      <c r="F1206" s="303"/>
      <c r="G1206" s="302">
        <v>2.3794860252115201E-2</v>
      </c>
      <c r="H1206" s="302">
        <v>4.8434837384731443E-2</v>
      </c>
      <c r="I1206" s="302">
        <v>7.4890638758448105E-2</v>
      </c>
      <c r="J1206" s="302">
        <f t="shared" si="514"/>
        <v>0.14712033639529476</v>
      </c>
      <c r="K1206" s="303"/>
      <c r="L1206" s="302">
        <v>1.6228627917500731E-2</v>
      </c>
      <c r="M1206" s="302">
        <v>6.6289626776817615E-2</v>
      </c>
      <c r="N1206" s="302">
        <v>9.8876062084893329E-2</v>
      </c>
      <c r="O1206" s="302">
        <f t="shared" si="513"/>
        <v>0.18139431677921167</v>
      </c>
    </row>
    <row r="1207" spans="1:15" s="236" customFormat="1" x14ac:dyDescent="0.2">
      <c r="A1207" s="237" t="str">
        <f>name!E$12</f>
        <v>Elementary occupations</v>
      </c>
      <c r="B1207" s="302">
        <v>0.20568983283922873</v>
      </c>
      <c r="C1207" s="302">
        <v>1.4360475280231075</v>
      </c>
      <c r="D1207" s="302">
        <v>0.15808040099641379</v>
      </c>
      <c r="E1207" s="302">
        <f t="shared" si="511"/>
        <v>1.7998177618587501</v>
      </c>
      <c r="F1207" s="303"/>
      <c r="G1207" s="302">
        <v>0.11012561639552879</v>
      </c>
      <c r="H1207" s="302">
        <v>1.2840510711309516</v>
      </c>
      <c r="I1207" s="302">
        <v>0.10586538735402246</v>
      </c>
      <c r="J1207" s="302">
        <f t="shared" si="514"/>
        <v>1.500042074880503</v>
      </c>
      <c r="K1207" s="303"/>
      <c r="L1207" s="302">
        <v>8.5952658786391911E-2</v>
      </c>
      <c r="M1207" s="302">
        <v>0.85135193581487123</v>
      </c>
      <c r="N1207" s="302">
        <v>0.13541334395126217</v>
      </c>
      <c r="O1207" s="302">
        <f t="shared" si="513"/>
        <v>1.0727179385525254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6.2999999999635738</v>
      </c>
      <c r="C1209" s="311">
        <f t="shared" ref="C1209:E1209" si="515">SUM(C1199:C1207)</f>
        <v>6.6710000000509106</v>
      </c>
      <c r="D1209" s="311">
        <f t="shared" si="515"/>
        <v>13.949000000267132</v>
      </c>
      <c r="E1209" s="311">
        <f t="shared" si="515"/>
        <v>26.920000000281622</v>
      </c>
      <c r="F1209" s="311"/>
      <c r="G1209" s="311">
        <f t="shared" ref="G1209:J1209" si="516">SUM(G1199:G1207)</f>
        <v>4.8519999999612944</v>
      </c>
      <c r="H1209" s="311">
        <f t="shared" si="516"/>
        <v>7.6470000000693163</v>
      </c>
      <c r="I1209" s="311">
        <f t="shared" si="516"/>
        <v>12.568999999772021</v>
      </c>
      <c r="J1209" s="311">
        <f t="shared" si="516"/>
        <v>25.067999999802627</v>
      </c>
      <c r="K1209" s="311"/>
      <c r="L1209" s="311">
        <f t="shared" ref="L1209:O1209" si="517">SUM(L1199:L1207)</f>
        <v>4.7029999999865595</v>
      </c>
      <c r="M1209" s="311">
        <f t="shared" si="517"/>
        <v>8.2150000000184882</v>
      </c>
      <c r="N1209" s="311">
        <f t="shared" si="517"/>
        <v>12.736000000162502</v>
      </c>
      <c r="O1209" s="311">
        <f t="shared" si="517"/>
        <v>25.654000000167553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1.2704190645679319</v>
      </c>
      <c r="C1216" s="302">
        <v>0.23291230896736956</v>
      </c>
      <c r="D1216" s="302">
        <v>0.10662137045394184</v>
      </c>
      <c r="E1216" s="302">
        <f>SUM(B1216:D1216)</f>
        <v>1.6099527439892432</v>
      </c>
      <c r="F1216" s="303"/>
      <c r="G1216" s="302">
        <v>0.98216395397704082</v>
      </c>
      <c r="H1216" s="302">
        <v>0.39107389166680523</v>
      </c>
      <c r="I1216" s="302">
        <v>9.0363129728964861E-2</v>
      </c>
      <c r="J1216" s="302">
        <f>SUM(G1216:I1216)</f>
        <v>1.463600975372811</v>
      </c>
      <c r="K1216" s="303"/>
      <c r="L1216" s="302">
        <v>1.3046609899817481</v>
      </c>
      <c r="M1216" s="302">
        <v>0.72184182032307986</v>
      </c>
      <c r="N1216" s="302">
        <v>0.10737521543731388</v>
      </c>
      <c r="O1216" s="302">
        <f>SUM(L1216:N1216)</f>
        <v>2.1338780257421419</v>
      </c>
    </row>
    <row r="1217" spans="1:15" s="236" customFormat="1" x14ac:dyDescent="0.2">
      <c r="A1217" s="237" t="str">
        <f>name!E$5</f>
        <v>Professional occupations</v>
      </c>
      <c r="B1217" s="302">
        <v>0.95210379457877004</v>
      </c>
      <c r="C1217" s="302">
        <v>0.2199579882695587</v>
      </c>
      <c r="D1217" s="302">
        <v>0.45553321088755871</v>
      </c>
      <c r="E1217" s="302">
        <f t="shared" ref="E1217:E1224" si="518">SUM(B1217:D1217)</f>
        <v>1.6275949937358873</v>
      </c>
      <c r="F1217" s="303"/>
      <c r="G1217" s="302">
        <v>0.84960771183687822</v>
      </c>
      <c r="H1217" s="302">
        <v>0.40369899153269456</v>
      </c>
      <c r="I1217" s="302">
        <v>0.37299132074821373</v>
      </c>
      <c r="J1217" s="302">
        <f t="shared" ref="J1217:J1219" si="519">SUM(G1217:I1217)</f>
        <v>1.6262980241177867</v>
      </c>
      <c r="K1217" s="303"/>
      <c r="L1217" s="302">
        <v>1.0829008831484161</v>
      </c>
      <c r="M1217" s="302">
        <v>0.69066997206445402</v>
      </c>
      <c r="N1217" s="302">
        <v>0.4543806185724561</v>
      </c>
      <c r="O1217" s="302">
        <f t="shared" ref="O1217:O1224" si="520">SUM(L1217:N1217)</f>
        <v>2.2279514737853261</v>
      </c>
    </row>
    <row r="1218" spans="1:15" s="236" customFormat="1" x14ac:dyDescent="0.2">
      <c r="A1218" s="237" t="str">
        <f>name!E$6</f>
        <v>Associate professional occupations</v>
      </c>
      <c r="B1218" s="302">
        <v>1.2883430274131491</v>
      </c>
      <c r="C1218" s="302">
        <v>0.41909551703622461</v>
      </c>
      <c r="D1218" s="302">
        <v>1.4631132525440214</v>
      </c>
      <c r="E1218" s="302">
        <f t="shared" si="518"/>
        <v>3.1705517969933954</v>
      </c>
      <c r="F1218" s="303"/>
      <c r="G1218" s="302">
        <v>1.0160326436876141</v>
      </c>
      <c r="H1218" s="302">
        <v>0.56638429089648357</v>
      </c>
      <c r="I1218" s="302">
        <v>1.2760690217834088</v>
      </c>
      <c r="J1218" s="302">
        <f t="shared" si="519"/>
        <v>2.8584859563675065</v>
      </c>
      <c r="K1218" s="303"/>
      <c r="L1218" s="302">
        <v>1.2172838142763562</v>
      </c>
      <c r="M1218" s="302">
        <v>0.59563851377041765</v>
      </c>
      <c r="N1218" s="302">
        <v>1.6993049498151591</v>
      </c>
      <c r="O1218" s="302">
        <f t="shared" si="520"/>
        <v>3.5122272778619328</v>
      </c>
    </row>
    <row r="1219" spans="1:15" s="236" customFormat="1" x14ac:dyDescent="0.2">
      <c r="A1219" s="237" t="str">
        <f>name!E$7</f>
        <v>Administrative and secretarial occupations</v>
      </c>
      <c r="B1219" s="302">
        <v>0.29582162630666109</v>
      </c>
      <c r="C1219" s="302">
        <v>0.37244484256461668</v>
      </c>
      <c r="D1219" s="302">
        <v>4.1653903130540702E-2</v>
      </c>
      <c r="E1219" s="302">
        <f t="shared" si="518"/>
        <v>0.70992037200181857</v>
      </c>
      <c r="F1219" s="303"/>
      <c r="G1219" s="302">
        <v>0.21641284123617271</v>
      </c>
      <c r="H1219" s="302">
        <v>0.45995892734001415</v>
      </c>
      <c r="I1219" s="302">
        <v>3.1389553428199456E-2</v>
      </c>
      <c r="J1219" s="302">
        <f t="shared" si="519"/>
        <v>0.70776132200438635</v>
      </c>
      <c r="K1219" s="303"/>
      <c r="L1219" s="302">
        <v>0.18243323983583867</v>
      </c>
      <c r="M1219" s="302">
        <v>0.35741530666506993</v>
      </c>
      <c r="N1219" s="302">
        <v>2.5126017705059574E-2</v>
      </c>
      <c r="O1219" s="302">
        <f t="shared" si="520"/>
        <v>0.56497456420596825</v>
      </c>
    </row>
    <row r="1220" spans="1:15" s="236" customFormat="1" x14ac:dyDescent="0.2">
      <c r="A1220" s="237" t="str">
        <f>name!E$8</f>
        <v>Skilled trades occupations</v>
      </c>
      <c r="B1220" s="302">
        <v>0.83846578077121836</v>
      </c>
      <c r="C1220" s="302">
        <v>0.19845560636986051</v>
      </c>
      <c r="D1220" s="302">
        <v>0.18447664523540816</v>
      </c>
      <c r="E1220" s="302">
        <f t="shared" si="518"/>
        <v>1.221398032376487</v>
      </c>
      <c r="F1220" s="303"/>
      <c r="G1220" s="302">
        <v>0.5258687386045181</v>
      </c>
      <c r="H1220" s="302">
        <v>0.19213358212660597</v>
      </c>
      <c r="I1220" s="302">
        <v>0.15553858168622536</v>
      </c>
      <c r="J1220" s="302">
        <f>SUM(G1220:I1220)</f>
        <v>0.8735409024173495</v>
      </c>
      <c r="K1220" s="303"/>
      <c r="L1220" s="302">
        <v>0.53794254512092965</v>
      </c>
      <c r="M1220" s="302">
        <v>0.38685010428122746</v>
      </c>
      <c r="N1220" s="302">
        <v>0.23615429408454286</v>
      </c>
      <c r="O1220" s="302">
        <f t="shared" si="520"/>
        <v>1.1609469434866999</v>
      </c>
    </row>
    <row r="1221" spans="1:15" s="236" customFormat="1" x14ac:dyDescent="0.2">
      <c r="A1221" s="237" t="str">
        <f>name!E$9</f>
        <v>Caring, leisure and other service occupations</v>
      </c>
      <c r="B1221" s="302">
        <v>0.35084023703499889</v>
      </c>
      <c r="C1221" s="302">
        <v>0.37248559192511899</v>
      </c>
      <c r="D1221" s="302">
        <v>3.6444153304456689E-2</v>
      </c>
      <c r="E1221" s="302">
        <f t="shared" si="518"/>
        <v>0.75976998226457459</v>
      </c>
      <c r="F1221" s="303"/>
      <c r="G1221" s="302">
        <v>0.23364986346670943</v>
      </c>
      <c r="H1221" s="302">
        <v>0.39200007786554414</v>
      </c>
      <c r="I1221" s="302">
        <v>3.6620926959525464E-2</v>
      </c>
      <c r="J1221" s="302">
        <f t="shared" ref="J1221:J1224" si="521">SUM(G1221:I1221)</f>
        <v>0.66227086829177906</v>
      </c>
      <c r="K1221" s="303"/>
      <c r="L1221" s="302">
        <v>0.26811922477775413</v>
      </c>
      <c r="M1221" s="302">
        <v>0.54655686779211565</v>
      </c>
      <c r="N1221" s="302">
        <v>4.259166145319996E-2</v>
      </c>
      <c r="O1221" s="302">
        <f t="shared" si="520"/>
        <v>0.85726775402306965</v>
      </c>
    </row>
    <row r="1222" spans="1:15" s="236" customFormat="1" x14ac:dyDescent="0.2">
      <c r="A1222" s="237" t="str">
        <f>name!E$10</f>
        <v>Sales and customer service occupations</v>
      </c>
      <c r="B1222" s="302">
        <v>0.24087632341646034</v>
      </c>
      <c r="C1222" s="302">
        <v>0.25408533216882068</v>
      </c>
      <c r="D1222" s="302">
        <v>2.2228215754093002E-2</v>
      </c>
      <c r="E1222" s="302">
        <f t="shared" si="518"/>
        <v>0.517189871339374</v>
      </c>
      <c r="F1222" s="303"/>
      <c r="G1222" s="302">
        <v>0.16664497325415331</v>
      </c>
      <c r="H1222" s="302">
        <v>0.28336047097220562</v>
      </c>
      <c r="I1222" s="302">
        <v>1.44657120347895E-2</v>
      </c>
      <c r="J1222" s="302">
        <f t="shared" si="521"/>
        <v>0.46447115626114843</v>
      </c>
      <c r="K1222" s="303"/>
      <c r="L1222" s="302">
        <v>0.19970709815447563</v>
      </c>
      <c r="M1222" s="302">
        <v>0.36992671642766162</v>
      </c>
      <c r="N1222" s="302">
        <v>1.4267633009631521E-2</v>
      </c>
      <c r="O1222" s="302">
        <f t="shared" si="520"/>
        <v>0.58390144759176876</v>
      </c>
    </row>
    <row r="1223" spans="1:15" s="236" customFormat="1" x14ac:dyDescent="0.2">
      <c r="A1223" s="237" t="str">
        <f>name!E$11</f>
        <v>Process, plant and machine operatives</v>
      </c>
      <c r="B1223" s="302">
        <v>6.1124246272667451E-2</v>
      </c>
      <c r="C1223" s="302">
        <v>4.0104162698287489E-2</v>
      </c>
      <c r="D1223" s="302">
        <v>1.1541423332684677E-2</v>
      </c>
      <c r="E1223" s="302">
        <f t="shared" si="518"/>
        <v>0.11276983230363963</v>
      </c>
      <c r="F1223" s="303"/>
      <c r="G1223" s="302">
        <v>3.330267907879042E-2</v>
      </c>
      <c r="H1223" s="302">
        <v>4.4558730606332281E-2</v>
      </c>
      <c r="I1223" s="302">
        <v>1.0812391904414617E-2</v>
      </c>
      <c r="J1223" s="302">
        <f t="shared" si="521"/>
        <v>8.8673801589537318E-2</v>
      </c>
      <c r="K1223" s="303"/>
      <c r="L1223" s="302">
        <v>2.8847189826975799E-2</v>
      </c>
      <c r="M1223" s="302">
        <v>6.9479997865789567E-2</v>
      </c>
      <c r="N1223" s="302">
        <v>1.7310824633222144E-2</v>
      </c>
      <c r="O1223" s="302">
        <f t="shared" si="520"/>
        <v>0.11563801232598751</v>
      </c>
    </row>
    <row r="1224" spans="1:15" s="236" customFormat="1" x14ac:dyDescent="0.2">
      <c r="A1224" s="237" t="str">
        <f>name!E$12</f>
        <v>Elementary occupations</v>
      </c>
      <c r="B1224" s="302">
        <v>0.22100589961380615</v>
      </c>
      <c r="C1224" s="302">
        <v>0.71745865002199927</v>
      </c>
      <c r="D1224" s="302">
        <v>2.7387825400127321E-2</v>
      </c>
      <c r="E1224" s="302">
        <f t="shared" si="518"/>
        <v>0.96585237503593269</v>
      </c>
      <c r="F1224" s="303"/>
      <c r="G1224" s="302">
        <v>0.12731659483810268</v>
      </c>
      <c r="H1224" s="302">
        <v>0.65183103701546341</v>
      </c>
      <c r="I1224" s="302">
        <v>1.5749361714461202E-2</v>
      </c>
      <c r="J1224" s="302">
        <f t="shared" si="521"/>
        <v>0.79489699356802723</v>
      </c>
      <c r="K1224" s="303"/>
      <c r="L1224" s="302">
        <v>0.12610501485279998</v>
      </c>
      <c r="M1224" s="302">
        <v>0.57362070084623862</v>
      </c>
      <c r="N1224" s="302">
        <v>2.4488785359438162E-2</v>
      </c>
      <c r="O1224" s="302">
        <f t="shared" si="520"/>
        <v>0.72421450105847684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5.5189999999756632</v>
      </c>
      <c r="C1226" s="311">
        <f t="shared" ref="C1226:E1226" si="522">SUM(C1216:C1224)</f>
        <v>2.8270000000218571</v>
      </c>
      <c r="D1226" s="311">
        <f t="shared" si="522"/>
        <v>2.3490000000428326</v>
      </c>
      <c r="E1226" s="311">
        <f t="shared" si="522"/>
        <v>10.69500000004035</v>
      </c>
      <c r="F1226" s="311"/>
      <c r="G1226" s="311">
        <f t="shared" ref="G1226:J1226" si="523">SUM(G1216:G1224)</f>
        <v>4.1509999999799794</v>
      </c>
      <c r="H1226" s="311">
        <f t="shared" si="523"/>
        <v>3.3850000000221492</v>
      </c>
      <c r="I1226" s="311">
        <f t="shared" si="523"/>
        <v>2.0039999999882028</v>
      </c>
      <c r="J1226" s="311">
        <f t="shared" si="523"/>
        <v>9.5399999999903322</v>
      </c>
      <c r="K1226" s="311"/>
      <c r="L1226" s="311">
        <f t="shared" ref="L1226:O1226" si="524">SUM(L1216:L1224)</f>
        <v>4.9479999999752948</v>
      </c>
      <c r="M1226" s="311">
        <f t="shared" si="524"/>
        <v>4.3120000000360541</v>
      </c>
      <c r="N1226" s="311">
        <f t="shared" si="524"/>
        <v>2.6210000000700235</v>
      </c>
      <c r="O1226" s="311">
        <f t="shared" si="524"/>
        <v>11.881000000081372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7.8253223301189214</v>
      </c>
      <c r="C1233" s="302">
        <v>4.3368195866871559</v>
      </c>
      <c r="D1233" s="302">
        <v>1.189281633383148</v>
      </c>
      <c r="E1233" s="302">
        <f>SUM(B1233:D1233)</f>
        <v>13.351423550189226</v>
      </c>
      <c r="F1233" s="303"/>
      <c r="G1233" s="302">
        <v>7.7018471094741496</v>
      </c>
      <c r="H1233" s="302">
        <v>5.698804275294691</v>
      </c>
      <c r="I1233" s="302">
        <v>0.95254742932110548</v>
      </c>
      <c r="J1233" s="302">
        <f>SUM(G1233:I1233)</f>
        <v>14.353198814089946</v>
      </c>
      <c r="K1233" s="303"/>
      <c r="L1233" s="302">
        <v>10.636956685904961</v>
      </c>
      <c r="M1233" s="302">
        <v>10.27767886332734</v>
      </c>
      <c r="N1233" s="302">
        <v>1.1555993278798455</v>
      </c>
      <c r="O1233" s="302">
        <f>SUM(L1233:N1233)</f>
        <v>22.070234877112146</v>
      </c>
    </row>
    <row r="1234" spans="1:15" s="236" customFormat="1" x14ac:dyDescent="0.2">
      <c r="A1234" s="237" t="str">
        <f>name!E$5</f>
        <v>Professional occupations</v>
      </c>
      <c r="B1234" s="302">
        <v>5.3112628896589467</v>
      </c>
      <c r="C1234" s="302">
        <v>2.9550663033650086</v>
      </c>
      <c r="D1234" s="302">
        <v>4.3341540553396083</v>
      </c>
      <c r="E1234" s="302">
        <f t="shared" ref="E1234:E1241" si="525">SUM(B1234:D1234)</f>
        <v>12.600483248363563</v>
      </c>
      <c r="F1234" s="303"/>
      <c r="G1234" s="302">
        <v>6.0959000967560204</v>
      </c>
      <c r="H1234" s="302">
        <v>4.0095109518129961</v>
      </c>
      <c r="I1234" s="302">
        <v>3.4515301558481086</v>
      </c>
      <c r="J1234" s="302">
        <f t="shared" ref="J1234:J1236" si="526">SUM(G1234:I1234)</f>
        <v>13.556941204417125</v>
      </c>
      <c r="K1234" s="303"/>
      <c r="L1234" s="302">
        <v>7.4171755721277028</v>
      </c>
      <c r="M1234" s="302">
        <v>6.2401693376689176</v>
      </c>
      <c r="N1234" s="302">
        <v>4.2854576368884532</v>
      </c>
      <c r="O1234" s="302">
        <f t="shared" ref="O1234:O1241" si="527">SUM(L1234:N1234)</f>
        <v>17.942802546685073</v>
      </c>
    </row>
    <row r="1235" spans="1:15" s="236" customFormat="1" x14ac:dyDescent="0.2">
      <c r="A1235" s="237" t="str">
        <f>name!E$6</f>
        <v>Associate professional occupations</v>
      </c>
      <c r="B1235" s="302">
        <v>6.2764702924438334</v>
      </c>
      <c r="C1235" s="302">
        <v>4.9319328124827386</v>
      </c>
      <c r="D1235" s="302">
        <v>13.508307394864225</v>
      </c>
      <c r="E1235" s="302">
        <f t="shared" si="525"/>
        <v>24.716710499790796</v>
      </c>
      <c r="F1235" s="303"/>
      <c r="G1235" s="302">
        <v>6.2915332742495194</v>
      </c>
      <c r="H1235" s="302">
        <v>5.1292900998039297</v>
      </c>
      <c r="I1235" s="302">
        <v>11.45521213927651</v>
      </c>
      <c r="J1235" s="302">
        <f t="shared" si="526"/>
        <v>22.87603551332996</v>
      </c>
      <c r="K1235" s="303"/>
      <c r="L1235" s="302">
        <v>7.0311201377760666</v>
      </c>
      <c r="M1235" s="302">
        <v>5.3695601722484518</v>
      </c>
      <c r="N1235" s="302">
        <v>15.561528099193884</v>
      </c>
      <c r="O1235" s="302">
        <f t="shared" si="527"/>
        <v>27.962208409218405</v>
      </c>
    </row>
    <row r="1236" spans="1:15" s="236" customFormat="1" x14ac:dyDescent="0.2">
      <c r="A1236" s="237" t="str">
        <f>name!E$7</f>
        <v>Administrative and secretarial occupations</v>
      </c>
      <c r="B1236" s="302">
        <v>2.0896077356759797</v>
      </c>
      <c r="C1236" s="302">
        <v>6.2574518596234645</v>
      </c>
      <c r="D1236" s="302">
        <v>0.36921116823981415</v>
      </c>
      <c r="E1236" s="302">
        <f t="shared" si="525"/>
        <v>8.71627076353926</v>
      </c>
      <c r="F1236" s="303"/>
      <c r="G1236" s="302">
        <v>1.9328665258438604</v>
      </c>
      <c r="H1236" s="302">
        <v>5.8581973857038996</v>
      </c>
      <c r="I1236" s="302">
        <v>0.26461251446416179</v>
      </c>
      <c r="J1236" s="302">
        <f t="shared" si="526"/>
        <v>8.0556764260119227</v>
      </c>
      <c r="K1236" s="303"/>
      <c r="L1236" s="302">
        <v>1.4367743724799347</v>
      </c>
      <c r="M1236" s="302">
        <v>4.698448375518181</v>
      </c>
      <c r="N1236" s="302">
        <v>0.21908665903195912</v>
      </c>
      <c r="O1236" s="302">
        <f t="shared" si="527"/>
        <v>6.3543094070300743</v>
      </c>
    </row>
    <row r="1237" spans="1:15" s="236" customFormat="1" x14ac:dyDescent="0.2">
      <c r="A1237" s="237" t="str">
        <f>name!E$8</f>
        <v>Skilled trades occupations</v>
      </c>
      <c r="B1237" s="302">
        <v>4.1735639727210581</v>
      </c>
      <c r="C1237" s="302">
        <v>2.276817147392098</v>
      </c>
      <c r="D1237" s="302">
        <v>1.7753739434666485</v>
      </c>
      <c r="E1237" s="302">
        <f t="shared" si="525"/>
        <v>8.225755063579804</v>
      </c>
      <c r="F1237" s="303"/>
      <c r="G1237" s="302">
        <v>3.3816846263174272</v>
      </c>
      <c r="H1237" s="302">
        <v>1.8363080653412949</v>
      </c>
      <c r="I1237" s="302">
        <v>1.4123752925513757</v>
      </c>
      <c r="J1237" s="302">
        <f>SUM(G1237:I1237)</f>
        <v>6.630367984210098</v>
      </c>
      <c r="K1237" s="303"/>
      <c r="L1237" s="302">
        <v>3.660776882333864</v>
      </c>
      <c r="M1237" s="302">
        <v>4.0610181988298697</v>
      </c>
      <c r="N1237" s="302">
        <v>2.1627730333100703</v>
      </c>
      <c r="O1237" s="302">
        <f t="shared" si="527"/>
        <v>9.8845681144738045</v>
      </c>
    </row>
    <row r="1238" spans="1:15" s="236" customFormat="1" x14ac:dyDescent="0.2">
      <c r="A1238" s="237" t="str">
        <f>name!E$9</f>
        <v>Caring, leisure and other service occupations</v>
      </c>
      <c r="B1238" s="302">
        <v>3.1517137225311362</v>
      </c>
      <c r="C1238" s="302">
        <v>5.974569748870902</v>
      </c>
      <c r="D1238" s="302">
        <v>1.2332877415444152</v>
      </c>
      <c r="E1238" s="302">
        <f t="shared" si="525"/>
        <v>10.359571212946454</v>
      </c>
      <c r="F1238" s="303"/>
      <c r="G1238" s="302">
        <v>2.653758134819201</v>
      </c>
      <c r="H1238" s="302">
        <v>4.6941358163269973</v>
      </c>
      <c r="I1238" s="302">
        <v>1.0991804615658143</v>
      </c>
      <c r="J1238" s="302">
        <f t="shared" ref="J1238:J1241" si="528">SUM(G1238:I1238)</f>
        <v>8.4470744127120128</v>
      </c>
      <c r="K1238" s="303"/>
      <c r="L1238" s="302">
        <v>2.9884206029867331</v>
      </c>
      <c r="M1238" s="302">
        <v>5.6296478486535841</v>
      </c>
      <c r="N1238" s="302">
        <v>1.1688990646245636</v>
      </c>
      <c r="O1238" s="302">
        <f t="shared" si="527"/>
        <v>9.7869675162648804</v>
      </c>
    </row>
    <row r="1239" spans="1:15" s="236" customFormat="1" x14ac:dyDescent="0.2">
      <c r="A1239" s="237" t="str">
        <f>name!E$10</f>
        <v>Sales and customer service occupations</v>
      </c>
      <c r="B1239" s="302">
        <v>1.6206787407393894</v>
      </c>
      <c r="C1239" s="302">
        <v>3.3141227978878445</v>
      </c>
      <c r="D1239" s="302">
        <v>0.25905267821447231</v>
      </c>
      <c r="E1239" s="302">
        <f t="shared" si="525"/>
        <v>5.1938542168417063</v>
      </c>
      <c r="F1239" s="303"/>
      <c r="G1239" s="302">
        <v>1.4274277068821037</v>
      </c>
      <c r="H1239" s="302">
        <v>2.8906417653556491</v>
      </c>
      <c r="I1239" s="302">
        <v>0.16250569024785533</v>
      </c>
      <c r="J1239" s="302">
        <f t="shared" si="528"/>
        <v>4.4805751624856081</v>
      </c>
      <c r="K1239" s="303"/>
      <c r="L1239" s="302">
        <v>1.6770184006958657</v>
      </c>
      <c r="M1239" s="302">
        <v>3.7943225885424181</v>
      </c>
      <c r="N1239" s="302">
        <v>0.15748517803412937</v>
      </c>
      <c r="O1239" s="302">
        <f t="shared" si="527"/>
        <v>5.6288261672724129</v>
      </c>
    </row>
    <row r="1240" spans="1:15" s="236" customFormat="1" x14ac:dyDescent="0.2">
      <c r="A1240" s="237" t="str">
        <f>name!E$11</f>
        <v>Process, plant and machine operatives</v>
      </c>
      <c r="B1240" s="302">
        <v>0.41798246919502824</v>
      </c>
      <c r="C1240" s="302">
        <v>0.46885803853800162</v>
      </c>
      <c r="D1240" s="302">
        <v>0.11518328995388398</v>
      </c>
      <c r="E1240" s="302">
        <f t="shared" si="525"/>
        <v>1.002023797686914</v>
      </c>
      <c r="F1240" s="303"/>
      <c r="G1240" s="302">
        <v>0.3009757851734105</v>
      </c>
      <c r="H1240" s="302">
        <v>0.37064463041521922</v>
      </c>
      <c r="I1240" s="302">
        <v>0.10243703653774985</v>
      </c>
      <c r="J1240" s="302">
        <f t="shared" si="528"/>
        <v>0.77405745212637955</v>
      </c>
      <c r="K1240" s="303"/>
      <c r="L1240" s="302">
        <v>0.29349342274426027</v>
      </c>
      <c r="M1240" s="302">
        <v>0.49935860055102554</v>
      </c>
      <c r="N1240" s="302">
        <v>0.16119900513002064</v>
      </c>
      <c r="O1240" s="302">
        <f t="shared" si="527"/>
        <v>0.95405102842530642</v>
      </c>
    </row>
    <row r="1241" spans="1:15" s="236" customFormat="1" x14ac:dyDescent="0.2">
      <c r="A1241" s="237" t="str">
        <f>name!E$12</f>
        <v>Elementary occupations</v>
      </c>
      <c r="B1241" s="302">
        <v>1.2723978467622701</v>
      </c>
      <c r="C1241" s="302">
        <v>9.0603617054667929</v>
      </c>
      <c r="D1241" s="302">
        <v>0.33114809544114737</v>
      </c>
      <c r="E1241" s="302">
        <f t="shared" si="525"/>
        <v>10.663907647670211</v>
      </c>
      <c r="F1241" s="303"/>
      <c r="G1241" s="302">
        <v>0.94300674030543796</v>
      </c>
      <c r="H1241" s="302">
        <v>6.4634670102524518</v>
      </c>
      <c r="I1241" s="302">
        <v>0.18459928012091853</v>
      </c>
      <c r="J1241" s="302">
        <f t="shared" si="528"/>
        <v>7.5910730306788086</v>
      </c>
      <c r="K1241" s="303"/>
      <c r="L1241" s="302">
        <v>0.97026392281544049</v>
      </c>
      <c r="M1241" s="302">
        <v>5.4047960148938801</v>
      </c>
      <c r="N1241" s="302">
        <v>0.26697199660445786</v>
      </c>
      <c r="O1241" s="302">
        <f t="shared" si="527"/>
        <v>6.6420319343137777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32.138999999846561</v>
      </c>
      <c r="C1243" s="311">
        <f t="shared" ref="C1243:E1243" si="529">SUM(C1233:C1241)</f>
        <v>39.576000000314011</v>
      </c>
      <c r="D1243" s="311">
        <f t="shared" si="529"/>
        <v>23.115000000447363</v>
      </c>
      <c r="E1243" s="311">
        <f t="shared" si="529"/>
        <v>94.830000000607924</v>
      </c>
      <c r="F1243" s="311"/>
      <c r="G1243" s="311">
        <f t="shared" ref="G1243:J1243" si="530">SUM(G1233:G1241)</f>
        <v>30.728999999821131</v>
      </c>
      <c r="H1243" s="311">
        <f t="shared" si="530"/>
        <v>36.951000000307133</v>
      </c>
      <c r="I1243" s="311">
        <f t="shared" si="530"/>
        <v>19.084999999933597</v>
      </c>
      <c r="J1243" s="311">
        <f t="shared" si="530"/>
        <v>86.765000000061875</v>
      </c>
      <c r="K1243" s="311"/>
      <c r="L1243" s="311">
        <f t="shared" ref="L1243:O1243" si="531">SUM(L1233:L1241)</f>
        <v>36.111999999864828</v>
      </c>
      <c r="M1243" s="311">
        <f t="shared" si="531"/>
        <v>45.975000000233678</v>
      </c>
      <c r="N1243" s="311">
        <f t="shared" si="531"/>
        <v>25.139000000697383</v>
      </c>
      <c r="O1243" s="311">
        <f t="shared" si="531"/>
        <v>107.22600000079588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4.1983376425499737</v>
      </c>
      <c r="C1250" s="302">
        <v>1.8551738116143599</v>
      </c>
      <c r="D1250" s="302">
        <v>0.82717326848438122</v>
      </c>
      <c r="E1250" s="302">
        <f>SUM(B1250:D1250)</f>
        <v>6.8806847226487147</v>
      </c>
      <c r="F1250" s="303"/>
      <c r="G1250" s="302">
        <v>3.8965680467164594</v>
      </c>
      <c r="H1250" s="302">
        <v>3.2029631693440601</v>
      </c>
      <c r="I1250" s="302">
        <v>0.6768513847360399</v>
      </c>
      <c r="J1250" s="302">
        <f>SUM(G1250:I1250)</f>
        <v>7.7763826007965591</v>
      </c>
      <c r="K1250" s="303"/>
      <c r="L1250" s="302">
        <v>4.2543232564380489</v>
      </c>
      <c r="M1250" s="302">
        <v>4.2713035697853021</v>
      </c>
      <c r="N1250" s="302">
        <v>0.34740101454525507</v>
      </c>
      <c r="O1250" s="302">
        <f>SUM(L1250:N1250)</f>
        <v>8.8730278407686072</v>
      </c>
    </row>
    <row r="1251" spans="1:15" s="236" customFormat="1" x14ac:dyDescent="0.2">
      <c r="A1251" s="237" t="str">
        <f>name!E$5</f>
        <v>Professional occupations</v>
      </c>
      <c r="B1251" s="302">
        <v>9.6414252324619341</v>
      </c>
      <c r="C1251" s="302">
        <v>2.798935588819401</v>
      </c>
      <c r="D1251" s="302">
        <v>9.5216146131017165</v>
      </c>
      <c r="E1251" s="302">
        <f t="shared" ref="E1251:E1258" si="532">SUM(B1251:D1251)</f>
        <v>21.961975434383049</v>
      </c>
      <c r="F1251" s="303"/>
      <c r="G1251" s="302">
        <v>9.1015405493962938</v>
      </c>
      <c r="H1251" s="302">
        <v>4.3225858325333322</v>
      </c>
      <c r="I1251" s="302">
        <v>7.5075939489217562</v>
      </c>
      <c r="J1251" s="302">
        <f t="shared" ref="J1251:J1253" si="533">SUM(G1251:I1251)</f>
        <v>20.93172033085138</v>
      </c>
      <c r="K1251" s="303"/>
      <c r="L1251" s="302">
        <v>9.0659730697543441</v>
      </c>
      <c r="M1251" s="302">
        <v>4.379032624123723</v>
      </c>
      <c r="N1251" s="302">
        <v>6.3248920851120296</v>
      </c>
      <c r="O1251" s="302">
        <f t="shared" ref="O1251:O1258" si="534">SUM(L1251:N1251)</f>
        <v>19.769897778990096</v>
      </c>
    </row>
    <row r="1252" spans="1:15" s="236" customFormat="1" x14ac:dyDescent="0.2">
      <c r="A1252" s="237" t="str">
        <f>name!E$6</f>
        <v>Associate professional occupations</v>
      </c>
      <c r="B1252" s="302">
        <v>3.4243697726223727</v>
      </c>
      <c r="C1252" s="302">
        <v>2.1720989683938168</v>
      </c>
      <c r="D1252" s="302">
        <v>4.2986281567821401</v>
      </c>
      <c r="E1252" s="302">
        <f t="shared" si="532"/>
        <v>9.8950968977983287</v>
      </c>
      <c r="F1252" s="303"/>
      <c r="G1252" s="302">
        <v>3.1939395865229372</v>
      </c>
      <c r="H1252" s="302">
        <v>2.7833537387125213</v>
      </c>
      <c r="I1252" s="302">
        <v>4.3001139618373756</v>
      </c>
      <c r="J1252" s="302">
        <f t="shared" si="533"/>
        <v>10.277407287072833</v>
      </c>
      <c r="K1252" s="303"/>
      <c r="L1252" s="302">
        <v>2.6036437124718894</v>
      </c>
      <c r="M1252" s="302">
        <v>2.375632794363284</v>
      </c>
      <c r="N1252" s="302">
        <v>2.7793243179480878</v>
      </c>
      <c r="O1252" s="302">
        <f t="shared" si="534"/>
        <v>7.7586008247832616</v>
      </c>
    </row>
    <row r="1253" spans="1:15" s="236" customFormat="1" x14ac:dyDescent="0.2">
      <c r="A1253" s="237" t="str">
        <f>name!E$7</f>
        <v>Administrative and secretarial occupations</v>
      </c>
      <c r="B1253" s="302">
        <v>2.6752647326236123</v>
      </c>
      <c r="C1253" s="302">
        <v>3.5681783117360775</v>
      </c>
      <c r="D1253" s="302">
        <v>2.1421880303236929</v>
      </c>
      <c r="E1253" s="302">
        <f t="shared" si="532"/>
        <v>8.3856310746833831</v>
      </c>
      <c r="F1253" s="303"/>
      <c r="G1253" s="302">
        <v>2.4796395423735378</v>
      </c>
      <c r="H1253" s="302">
        <v>4.3402968741477981</v>
      </c>
      <c r="I1253" s="302">
        <v>1.9467617319239408</v>
      </c>
      <c r="J1253" s="302">
        <f t="shared" si="533"/>
        <v>8.7666981484452773</v>
      </c>
      <c r="K1253" s="303"/>
      <c r="L1253" s="302">
        <v>1.5039924521159487</v>
      </c>
      <c r="M1253" s="302">
        <v>2.8515965546442641</v>
      </c>
      <c r="N1253" s="302">
        <v>4.750670287235204</v>
      </c>
      <c r="O1253" s="302">
        <f t="shared" si="534"/>
        <v>9.1062592939954179</v>
      </c>
    </row>
    <row r="1254" spans="1:15" s="236" customFormat="1" x14ac:dyDescent="0.2">
      <c r="A1254" s="237" t="str">
        <f>name!E$8</f>
        <v>Skilled trades occupations</v>
      </c>
      <c r="B1254" s="302">
        <v>0.64769630164396785</v>
      </c>
      <c r="C1254" s="302">
        <v>0.67637703242002789</v>
      </c>
      <c r="D1254" s="302">
        <v>0.89627421461375933</v>
      </c>
      <c r="E1254" s="302">
        <f t="shared" si="532"/>
        <v>2.2203475486777551</v>
      </c>
      <c r="F1254" s="303"/>
      <c r="G1254" s="302">
        <v>0.45798214752057742</v>
      </c>
      <c r="H1254" s="302">
        <v>0.65062273971971629</v>
      </c>
      <c r="I1254" s="302">
        <v>0.4823213765294212</v>
      </c>
      <c r="J1254" s="302">
        <f>SUM(G1254:I1254)</f>
        <v>1.590926263769715</v>
      </c>
      <c r="K1254" s="303"/>
      <c r="L1254" s="302">
        <v>0.53821101157319406</v>
      </c>
      <c r="M1254" s="302">
        <v>0.93804513390602573</v>
      </c>
      <c r="N1254" s="302">
        <v>0.54958839346391197</v>
      </c>
      <c r="O1254" s="302">
        <f t="shared" si="534"/>
        <v>2.0258445389431317</v>
      </c>
    </row>
    <row r="1255" spans="1:15" s="236" customFormat="1" x14ac:dyDescent="0.2">
      <c r="A1255" s="237" t="str">
        <f>name!E$9</f>
        <v>Caring, leisure and other service occupations</v>
      </c>
      <c r="B1255" s="302">
        <v>1.2712404237570598</v>
      </c>
      <c r="C1255" s="302">
        <v>1.5180873055731106</v>
      </c>
      <c r="D1255" s="302">
        <v>1.0342189445491436</v>
      </c>
      <c r="E1255" s="302">
        <f t="shared" si="532"/>
        <v>3.8235466738793145</v>
      </c>
      <c r="F1255" s="303"/>
      <c r="G1255" s="302">
        <v>1.2093785747345067</v>
      </c>
      <c r="H1255" s="302">
        <v>1.6176301243753415</v>
      </c>
      <c r="I1255" s="302">
        <v>1.0288432430295216</v>
      </c>
      <c r="J1255" s="302">
        <f t="shared" ref="J1255:J1258" si="535">SUM(G1255:I1255)</f>
        <v>3.85585194213937</v>
      </c>
      <c r="K1255" s="303"/>
      <c r="L1255" s="302">
        <v>1.0450737964299837</v>
      </c>
      <c r="M1255" s="302">
        <v>1.3481882354966781</v>
      </c>
      <c r="N1255" s="302">
        <v>0.84510914263427384</v>
      </c>
      <c r="O1255" s="302">
        <f t="shared" si="534"/>
        <v>3.2383711745609354</v>
      </c>
    </row>
    <row r="1256" spans="1:15" s="236" customFormat="1" x14ac:dyDescent="0.2">
      <c r="A1256" s="237" t="str">
        <f>name!E$10</f>
        <v>Sales and customer service occupations</v>
      </c>
      <c r="B1256" s="302">
        <v>0.53395836131039542</v>
      </c>
      <c r="C1256" s="302">
        <v>0.61017288151028071</v>
      </c>
      <c r="D1256" s="302">
        <v>0.26776972578882818</v>
      </c>
      <c r="E1256" s="302">
        <f t="shared" si="532"/>
        <v>1.4119009686095043</v>
      </c>
      <c r="F1256" s="303"/>
      <c r="G1256" s="302">
        <v>0.47470435285953144</v>
      </c>
      <c r="H1256" s="302">
        <v>0.77206688681921132</v>
      </c>
      <c r="I1256" s="302">
        <v>0.15806834116475357</v>
      </c>
      <c r="J1256" s="302">
        <f t="shared" si="535"/>
        <v>1.4048395808434964</v>
      </c>
      <c r="K1256" s="303"/>
      <c r="L1256" s="302">
        <v>0.49169870255234222</v>
      </c>
      <c r="M1256" s="302">
        <v>0.91521198348834742</v>
      </c>
      <c r="N1256" s="302">
        <v>0.1343789234364792</v>
      </c>
      <c r="O1256" s="302">
        <f t="shared" si="534"/>
        <v>1.5412896094771689</v>
      </c>
    </row>
    <row r="1257" spans="1:15" s="236" customFormat="1" x14ac:dyDescent="0.2">
      <c r="A1257" s="237" t="str">
        <f>name!E$11</f>
        <v>Process, plant and machine operatives</v>
      </c>
      <c r="B1257" s="302">
        <v>0.17613172275328776</v>
      </c>
      <c r="C1257" s="302">
        <v>0.43795745649155582</v>
      </c>
      <c r="D1257" s="302">
        <v>0.39870667284566258</v>
      </c>
      <c r="E1257" s="302">
        <f t="shared" si="532"/>
        <v>1.012795852090506</v>
      </c>
      <c r="F1257" s="303"/>
      <c r="G1257" s="302">
        <v>9.835423769166185E-2</v>
      </c>
      <c r="H1257" s="302">
        <v>0.44944217362014455</v>
      </c>
      <c r="I1257" s="302">
        <v>0.41343984852722954</v>
      </c>
      <c r="J1257" s="302">
        <f t="shared" si="535"/>
        <v>0.96123625983903582</v>
      </c>
      <c r="K1257" s="303"/>
      <c r="L1257" s="302">
        <v>7.8864433425330907E-2</v>
      </c>
      <c r="M1257" s="302">
        <v>0.82236081598151511</v>
      </c>
      <c r="N1257" s="302">
        <v>0.24264655261514503</v>
      </c>
      <c r="O1257" s="302">
        <f t="shared" si="534"/>
        <v>1.1438718020219911</v>
      </c>
    </row>
    <row r="1258" spans="1:15" s="236" customFormat="1" x14ac:dyDescent="0.2">
      <c r="A1258" s="237" t="str">
        <f>name!E$12</f>
        <v>Elementary occupations</v>
      </c>
      <c r="B1258" s="302">
        <v>0.31757580989134176</v>
      </c>
      <c r="C1258" s="302">
        <v>3.2760186434584537</v>
      </c>
      <c r="D1258" s="302">
        <v>1.2804263736119275</v>
      </c>
      <c r="E1258" s="302">
        <f t="shared" si="532"/>
        <v>4.8740208269617229</v>
      </c>
      <c r="F1258" s="303"/>
      <c r="G1258" s="302">
        <v>0.21589296187765478</v>
      </c>
      <c r="H1258" s="302">
        <v>3.1200384607956719</v>
      </c>
      <c r="I1258" s="302">
        <v>0.8890061629575805</v>
      </c>
      <c r="J1258" s="302">
        <f t="shared" si="535"/>
        <v>4.224937585630907</v>
      </c>
      <c r="K1258" s="303"/>
      <c r="L1258" s="302">
        <v>0.18521956500707953</v>
      </c>
      <c r="M1258" s="302">
        <v>1.4776282882218494</v>
      </c>
      <c r="N1258" s="302">
        <v>0.74298928387202945</v>
      </c>
      <c r="O1258" s="302">
        <f t="shared" si="534"/>
        <v>2.4058371371009586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22.885999999613947</v>
      </c>
      <c r="C1260" s="311">
        <f t="shared" ref="C1260:E1260" si="536">SUM(C1250:C1258)</f>
        <v>16.913000000017085</v>
      </c>
      <c r="D1260" s="311">
        <f t="shared" si="536"/>
        <v>20.667000000101247</v>
      </c>
      <c r="E1260" s="311">
        <f t="shared" si="536"/>
        <v>60.465999999732283</v>
      </c>
      <c r="F1260" s="311"/>
      <c r="G1260" s="311">
        <f t="shared" ref="G1260:J1260" si="537">SUM(G1250:G1258)</f>
        <v>21.127999999693163</v>
      </c>
      <c r="H1260" s="311">
        <f t="shared" si="537"/>
        <v>21.2590000000678</v>
      </c>
      <c r="I1260" s="311">
        <f t="shared" si="537"/>
        <v>17.402999999627621</v>
      </c>
      <c r="J1260" s="311">
        <f t="shared" si="537"/>
        <v>59.78999999938857</v>
      </c>
      <c r="K1260" s="311"/>
      <c r="L1260" s="311">
        <f t="shared" ref="L1260:O1260" si="538">SUM(L1250:L1258)</f>
        <v>19.76699999976816</v>
      </c>
      <c r="M1260" s="311">
        <f t="shared" si="538"/>
        <v>19.37900000001099</v>
      </c>
      <c r="N1260" s="311">
        <f t="shared" si="538"/>
        <v>16.717000000862416</v>
      </c>
      <c r="O1260" s="311">
        <f t="shared" si="538"/>
        <v>55.86300000064157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1.6668201310765534</v>
      </c>
      <c r="C1267" s="302">
        <v>2.7684114167546223E-2</v>
      </c>
      <c r="D1267" s="302">
        <v>2.1005563099263589</v>
      </c>
      <c r="E1267" s="302">
        <f>SUM(B1267:D1267)</f>
        <v>3.7950605551704584</v>
      </c>
      <c r="F1267" s="303"/>
      <c r="G1267" s="302">
        <v>1.1164841781025017</v>
      </c>
      <c r="H1267" s="302">
        <v>4.7935593266686616E-2</v>
      </c>
      <c r="I1267" s="302">
        <v>1.9620165950106552</v>
      </c>
      <c r="J1267" s="302">
        <f>SUM(G1267:I1267)</f>
        <v>3.1264363663798433</v>
      </c>
      <c r="K1267" s="303"/>
      <c r="L1267" s="302">
        <v>1.1802464825232697</v>
      </c>
      <c r="M1267" s="302">
        <v>5.3475209724441322E-2</v>
      </c>
      <c r="N1267" s="302">
        <v>2.2403052004124278</v>
      </c>
      <c r="O1267" s="302">
        <f>SUM(L1267:N1267)</f>
        <v>3.474026892660139</v>
      </c>
    </row>
    <row r="1268" spans="1:15" s="236" customFormat="1" x14ac:dyDescent="0.2">
      <c r="A1268" s="237" t="str">
        <f>name!E$5</f>
        <v>Professional occupations</v>
      </c>
      <c r="B1268" s="302">
        <v>2.3640466013647861</v>
      </c>
      <c r="C1268" s="302">
        <v>4.0039921962106886E-2</v>
      </c>
      <c r="D1268" s="302">
        <v>0.94266541736169784</v>
      </c>
      <c r="E1268" s="302">
        <f t="shared" ref="E1268:E1275" si="539">SUM(B1268:D1268)</f>
        <v>3.3467519406885908</v>
      </c>
      <c r="F1268" s="303"/>
      <c r="G1268" s="302">
        <v>1.6267554176503738</v>
      </c>
      <c r="H1268" s="302">
        <v>6.2878772265639385E-2</v>
      </c>
      <c r="I1268" s="302">
        <v>0.81884887874665357</v>
      </c>
      <c r="J1268" s="302">
        <f t="shared" ref="J1268:J1270" si="540">SUM(G1268:I1268)</f>
        <v>2.5084830686626667</v>
      </c>
      <c r="K1268" s="303"/>
      <c r="L1268" s="302">
        <v>1.7933835986464635</v>
      </c>
      <c r="M1268" s="302">
        <v>7.1175965019430326E-2</v>
      </c>
      <c r="N1268" s="302">
        <v>0.58741499741807746</v>
      </c>
      <c r="O1268" s="302">
        <f t="shared" ref="O1268:O1275" si="541">SUM(L1268:N1268)</f>
        <v>2.4519745610839712</v>
      </c>
    </row>
    <row r="1269" spans="1:15" s="236" customFormat="1" x14ac:dyDescent="0.2">
      <c r="A1269" s="237" t="str">
        <f>name!E$6</f>
        <v>Associate professional occupations</v>
      </c>
      <c r="B1269" s="302">
        <v>1.0861288798641635</v>
      </c>
      <c r="C1269" s="302">
        <v>4.9654399157785606E-2</v>
      </c>
      <c r="D1269" s="302">
        <v>0.55147616146416323</v>
      </c>
      <c r="E1269" s="302">
        <f t="shared" si="539"/>
        <v>1.6872594404861123</v>
      </c>
      <c r="F1269" s="303"/>
      <c r="G1269" s="302">
        <v>0.74372996161532723</v>
      </c>
      <c r="H1269" s="302">
        <v>6.4164791711099164E-2</v>
      </c>
      <c r="I1269" s="302">
        <v>0.40908642342304791</v>
      </c>
      <c r="J1269" s="302">
        <f t="shared" si="540"/>
        <v>1.2169811767494743</v>
      </c>
      <c r="K1269" s="303"/>
      <c r="L1269" s="302">
        <v>0.70532349179812226</v>
      </c>
      <c r="M1269" s="302">
        <v>6.5976195075504562E-2</v>
      </c>
      <c r="N1269" s="302">
        <v>0.29316889787697892</v>
      </c>
      <c r="O1269" s="302">
        <f t="shared" si="541"/>
        <v>1.0644685847506057</v>
      </c>
    </row>
    <row r="1270" spans="1:15" s="236" customFormat="1" x14ac:dyDescent="0.2">
      <c r="A1270" s="237" t="str">
        <f>name!E$7</f>
        <v>Administrative and secretarial occupations</v>
      </c>
      <c r="B1270" s="302">
        <v>0.52808509834639639</v>
      </c>
      <c r="C1270" s="302">
        <v>6.6355521439516688E-2</v>
      </c>
      <c r="D1270" s="302">
        <v>0.11636134270612314</v>
      </c>
      <c r="E1270" s="302">
        <f t="shared" si="539"/>
        <v>0.71080196249203631</v>
      </c>
      <c r="F1270" s="303"/>
      <c r="G1270" s="302">
        <v>0.37696107244021698</v>
      </c>
      <c r="H1270" s="302">
        <v>7.7831540860863593E-2</v>
      </c>
      <c r="I1270" s="302">
        <v>8.8605041143586541E-2</v>
      </c>
      <c r="J1270" s="302">
        <f t="shared" si="540"/>
        <v>0.54339765444466714</v>
      </c>
      <c r="K1270" s="303"/>
      <c r="L1270" s="302">
        <v>0.31293389166536051</v>
      </c>
      <c r="M1270" s="302">
        <v>6.9438425376588675E-2</v>
      </c>
      <c r="N1270" s="302">
        <v>6.225292533652562E-2</v>
      </c>
      <c r="O1270" s="302">
        <f t="shared" si="541"/>
        <v>0.44462524237847478</v>
      </c>
    </row>
    <row r="1271" spans="1:15" s="236" customFormat="1" x14ac:dyDescent="0.2">
      <c r="A1271" s="237" t="str">
        <f>name!E$8</f>
        <v>Skilled trades occupations</v>
      </c>
      <c r="B1271" s="302">
        <v>0.49782547765970553</v>
      </c>
      <c r="C1271" s="302">
        <v>2.3703790593196012E-2</v>
      </c>
      <c r="D1271" s="302">
        <v>0.9041947590485252</v>
      </c>
      <c r="E1271" s="302">
        <f t="shared" si="539"/>
        <v>1.4257240273014267</v>
      </c>
      <c r="F1271" s="303"/>
      <c r="G1271" s="302">
        <v>0.21375631166015036</v>
      </c>
      <c r="H1271" s="302">
        <v>1.958872922285361E-2</v>
      </c>
      <c r="I1271" s="302">
        <v>0.71643412866933542</v>
      </c>
      <c r="J1271" s="302">
        <f>SUM(G1271:I1271)</f>
        <v>0.94977916955233943</v>
      </c>
      <c r="K1271" s="303"/>
      <c r="L1271" s="302">
        <v>0.19923160099680085</v>
      </c>
      <c r="M1271" s="302">
        <v>1.8602236644633327E-2</v>
      </c>
      <c r="N1271" s="302">
        <v>0.84754823956296577</v>
      </c>
      <c r="O1271" s="302">
        <f t="shared" si="541"/>
        <v>1.0653820772043998</v>
      </c>
    </row>
    <row r="1272" spans="1:15" s="236" customFormat="1" x14ac:dyDescent="0.2">
      <c r="A1272" s="237" t="str">
        <f>name!E$9</f>
        <v>Caring, leisure and other service occupations</v>
      </c>
      <c r="B1272" s="302">
        <v>7.546534234995797E-2</v>
      </c>
      <c r="C1272" s="302">
        <v>9.1887441299280757E-3</v>
      </c>
      <c r="D1272" s="302">
        <v>9.0557903948211019E-2</v>
      </c>
      <c r="E1272" s="302">
        <f t="shared" si="539"/>
        <v>0.17521199042809707</v>
      </c>
      <c r="F1272" s="303"/>
      <c r="G1272" s="302">
        <v>4.7900265886078972E-2</v>
      </c>
      <c r="H1272" s="302">
        <v>9.1185072310356555E-3</v>
      </c>
      <c r="I1272" s="302">
        <v>8.7962312351808375E-2</v>
      </c>
      <c r="J1272" s="302">
        <f t="shared" ref="J1272:J1275" si="542">SUM(G1272:I1272)</f>
        <v>0.14498108546892299</v>
      </c>
      <c r="K1272" s="303"/>
      <c r="L1272" s="302">
        <v>5.2529698296601375E-2</v>
      </c>
      <c r="M1272" s="302">
        <v>7.4222970751479222E-3</v>
      </c>
      <c r="N1272" s="302">
        <v>0.13926910764987629</v>
      </c>
      <c r="O1272" s="302">
        <f t="shared" si="541"/>
        <v>0.1992211030216256</v>
      </c>
    </row>
    <row r="1273" spans="1:15" s="236" customFormat="1" x14ac:dyDescent="0.2">
      <c r="A1273" s="237" t="str">
        <f>name!E$10</f>
        <v>Sales and customer service occupations</v>
      </c>
      <c r="B1273" s="302">
        <v>1.1480757228640772</v>
      </c>
      <c r="C1273" s="302">
        <v>0.68076769546821891</v>
      </c>
      <c r="D1273" s="302">
        <v>1.0608699116532143</v>
      </c>
      <c r="E1273" s="302">
        <f t="shared" si="539"/>
        <v>2.8897133299855104</v>
      </c>
      <c r="F1273" s="303"/>
      <c r="G1273" s="302">
        <v>0.61128637544899189</v>
      </c>
      <c r="H1273" s="302">
        <v>0.6937114636940046</v>
      </c>
      <c r="I1273" s="302">
        <v>0.65257083874373589</v>
      </c>
      <c r="J1273" s="302">
        <f t="shared" si="542"/>
        <v>1.9575686778867325</v>
      </c>
      <c r="K1273" s="303"/>
      <c r="L1273" s="302">
        <v>0.39780107849476315</v>
      </c>
      <c r="M1273" s="302">
        <v>0.61054961676911246</v>
      </c>
      <c r="N1273" s="302">
        <v>0.47028576055397653</v>
      </c>
      <c r="O1273" s="302">
        <f t="shared" si="541"/>
        <v>1.4786364558178522</v>
      </c>
    </row>
    <row r="1274" spans="1:15" s="236" customFormat="1" x14ac:dyDescent="0.2">
      <c r="A1274" s="237" t="str">
        <f>name!E$11</f>
        <v>Process, plant and machine operatives</v>
      </c>
      <c r="B1274" s="302">
        <v>0.40720809000335306</v>
      </c>
      <c r="C1274" s="302">
        <v>1.6301531841546861E-2</v>
      </c>
      <c r="D1274" s="302">
        <v>0.11448679885144611</v>
      </c>
      <c r="E1274" s="302">
        <f t="shared" si="539"/>
        <v>0.53799642069634601</v>
      </c>
      <c r="F1274" s="303"/>
      <c r="G1274" s="302">
        <v>0.17984113520690972</v>
      </c>
      <c r="H1274" s="302">
        <v>1.410764238360469E-2</v>
      </c>
      <c r="I1274" s="302">
        <v>9.8874101697608893E-2</v>
      </c>
      <c r="J1274" s="302">
        <f t="shared" si="542"/>
        <v>0.29282287928812328</v>
      </c>
      <c r="K1274" s="303"/>
      <c r="L1274" s="302">
        <v>0.16788431031243184</v>
      </c>
      <c r="M1274" s="302">
        <v>2.2762075582350338E-2</v>
      </c>
      <c r="N1274" s="302">
        <v>0.12970227035931836</v>
      </c>
      <c r="O1274" s="302">
        <f t="shared" si="541"/>
        <v>0.32034865625410053</v>
      </c>
    </row>
    <row r="1275" spans="1:15" s="236" customFormat="1" x14ac:dyDescent="0.2">
      <c r="A1275" s="237" t="str">
        <f>name!E$12</f>
        <v>Elementary occupations</v>
      </c>
      <c r="B1275" s="302">
        <v>0.65434465636122574</v>
      </c>
      <c r="C1275" s="302">
        <v>0.1643042812804196</v>
      </c>
      <c r="D1275" s="302">
        <v>4.2831395105848741E-2</v>
      </c>
      <c r="E1275" s="302">
        <f t="shared" si="539"/>
        <v>0.86148033274749414</v>
      </c>
      <c r="F1275" s="303"/>
      <c r="G1275" s="302">
        <v>0.32828528192860545</v>
      </c>
      <c r="H1275" s="302">
        <v>0.14566295940744017</v>
      </c>
      <c r="I1275" s="302">
        <v>2.5601680187270701E-2</v>
      </c>
      <c r="J1275" s="302">
        <f t="shared" si="542"/>
        <v>0.49954992152331634</v>
      </c>
      <c r="K1275" s="303"/>
      <c r="L1275" s="302">
        <v>0.32666584719167685</v>
      </c>
      <c r="M1275" s="302">
        <v>0.11659797873598063</v>
      </c>
      <c r="N1275" s="302">
        <v>2.7052600854007076E-2</v>
      </c>
      <c r="O1275" s="302">
        <f t="shared" si="541"/>
        <v>0.47031642678166452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8.4279999998902184</v>
      </c>
      <c r="C1277" s="311">
        <f t="shared" ref="C1277:E1277" si="543">SUM(C1267:C1275)</f>
        <v>1.0780000000402647</v>
      </c>
      <c r="D1277" s="311">
        <f t="shared" si="543"/>
        <v>5.9240000000655888</v>
      </c>
      <c r="E1277" s="311">
        <f t="shared" si="543"/>
        <v>15.429999999996072</v>
      </c>
      <c r="F1277" s="311"/>
      <c r="G1277" s="311">
        <f t="shared" ref="G1277:J1277" si="544">SUM(G1267:G1275)</f>
        <v>5.2449999999391546</v>
      </c>
      <c r="H1277" s="311">
        <f t="shared" si="544"/>
        <v>1.1350000000432274</v>
      </c>
      <c r="I1277" s="311">
        <f t="shared" si="544"/>
        <v>4.8599999999737031</v>
      </c>
      <c r="J1277" s="311">
        <f t="shared" si="544"/>
        <v>11.239999999956083</v>
      </c>
      <c r="K1277" s="311"/>
      <c r="L1277" s="311">
        <f t="shared" ref="L1277:O1277" si="545">SUM(L1267:L1275)</f>
        <v>5.1359999999254899</v>
      </c>
      <c r="M1277" s="311">
        <f t="shared" si="545"/>
        <v>1.0360000000031895</v>
      </c>
      <c r="N1277" s="311">
        <f t="shared" si="545"/>
        <v>4.7970000000241537</v>
      </c>
      <c r="O1277" s="311">
        <f t="shared" si="545"/>
        <v>10.968999999952835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5.5168819945841534</v>
      </c>
      <c r="C1284" s="302">
        <v>1.5830110564005238</v>
      </c>
      <c r="D1284" s="302">
        <v>2.401236563191258</v>
      </c>
      <c r="E1284" s="302">
        <f>SUM(B1284:D1284)</f>
        <v>9.5011296141759356</v>
      </c>
      <c r="F1284" s="303"/>
      <c r="G1284" s="302">
        <v>5.6133331396447375</v>
      </c>
      <c r="H1284" s="302">
        <v>2.5423520455535566</v>
      </c>
      <c r="I1284" s="302">
        <v>1.3888706017458397</v>
      </c>
      <c r="J1284" s="302">
        <f>SUM(G1284:I1284)</f>
        <v>9.5445557869441338</v>
      </c>
      <c r="K1284" s="303"/>
      <c r="L1284" s="302">
        <v>6.7888421012261615</v>
      </c>
      <c r="M1284" s="302">
        <v>3.8349333379415342</v>
      </c>
      <c r="N1284" s="302">
        <v>1.3757597648573423</v>
      </c>
      <c r="O1284" s="302">
        <f>SUM(L1284:N1284)</f>
        <v>11.999535204025038</v>
      </c>
    </row>
    <row r="1285" spans="1:15" s="236" customFormat="1" x14ac:dyDescent="0.2">
      <c r="A1285" s="237" t="str">
        <f>name!E$5</f>
        <v>Professional occupations</v>
      </c>
      <c r="B1285" s="302">
        <v>3.1818361193234481</v>
      </c>
      <c r="C1285" s="302">
        <v>0.95060357658753059</v>
      </c>
      <c r="D1285" s="302">
        <v>2.3901238426667519</v>
      </c>
      <c r="E1285" s="302">
        <f t="shared" ref="E1285:E1292" si="546">SUM(B1285:D1285)</f>
        <v>6.5225635385777299</v>
      </c>
      <c r="F1285" s="303"/>
      <c r="G1285" s="302">
        <v>3.3000353762349146</v>
      </c>
      <c r="H1285" s="302">
        <v>1.3956300911520441</v>
      </c>
      <c r="I1285" s="302">
        <v>2.209404522651838</v>
      </c>
      <c r="J1285" s="302">
        <f t="shared" ref="J1285:J1287" si="547">SUM(G1285:I1285)</f>
        <v>6.9050699900387968</v>
      </c>
      <c r="K1285" s="303"/>
      <c r="L1285" s="302">
        <v>3.5160145463563359</v>
      </c>
      <c r="M1285" s="302">
        <v>1.5906356602174618</v>
      </c>
      <c r="N1285" s="302">
        <v>1.7453223847242927</v>
      </c>
      <c r="O1285" s="302">
        <f t="shared" ref="O1285:O1292" si="548">SUM(L1285:N1285)</f>
        <v>6.8519725912980913</v>
      </c>
    </row>
    <row r="1286" spans="1:15" s="236" customFormat="1" x14ac:dyDescent="0.2">
      <c r="A1286" s="237" t="str">
        <f>name!E$6</f>
        <v>Associate professional occupations</v>
      </c>
      <c r="B1286" s="302">
        <v>2.3106139365044362</v>
      </c>
      <c r="C1286" s="302">
        <v>1.1110729689829468</v>
      </c>
      <c r="D1286" s="302">
        <v>5.0226502768118051</v>
      </c>
      <c r="E1286" s="302">
        <f t="shared" si="546"/>
        <v>8.4443371822991882</v>
      </c>
      <c r="F1286" s="303"/>
      <c r="G1286" s="302">
        <v>2.0715115551200687</v>
      </c>
      <c r="H1286" s="302">
        <v>1.4044431819137344</v>
      </c>
      <c r="I1286" s="302">
        <v>4.5433839630658364</v>
      </c>
      <c r="J1286" s="302">
        <f t="shared" si="547"/>
        <v>8.0193387000996399</v>
      </c>
      <c r="K1286" s="303"/>
      <c r="L1286" s="302">
        <v>1.8107712522699875</v>
      </c>
      <c r="M1286" s="302">
        <v>1.3647254943349703</v>
      </c>
      <c r="N1286" s="302">
        <v>4.1485397321364905</v>
      </c>
      <c r="O1286" s="302">
        <f t="shared" si="548"/>
        <v>7.3240364787414478</v>
      </c>
    </row>
    <row r="1287" spans="1:15" s="236" customFormat="1" x14ac:dyDescent="0.2">
      <c r="A1287" s="237" t="str">
        <f>name!E$7</f>
        <v>Administrative and secretarial occupations</v>
      </c>
      <c r="B1287" s="302">
        <v>1.1201235754617751</v>
      </c>
      <c r="C1287" s="302">
        <v>1.7300554813245952</v>
      </c>
      <c r="D1287" s="302">
        <v>0.31980094032302875</v>
      </c>
      <c r="E1287" s="302">
        <f t="shared" si="546"/>
        <v>3.1699799971093987</v>
      </c>
      <c r="F1287" s="303"/>
      <c r="G1287" s="302">
        <v>1.2019801694238885</v>
      </c>
      <c r="H1287" s="302">
        <v>2.0663518529177307</v>
      </c>
      <c r="I1287" s="302">
        <v>0.25113437546666267</v>
      </c>
      <c r="J1287" s="302">
        <f t="shared" si="547"/>
        <v>3.5194663978082819</v>
      </c>
      <c r="K1287" s="303"/>
      <c r="L1287" s="302">
        <v>0.81023323900879229</v>
      </c>
      <c r="M1287" s="302">
        <v>1.7188861052580595</v>
      </c>
      <c r="N1287" s="302">
        <v>0.1792571216999882</v>
      </c>
      <c r="O1287" s="302">
        <f t="shared" si="548"/>
        <v>2.7083764659668401</v>
      </c>
    </row>
    <row r="1288" spans="1:15" s="236" customFormat="1" x14ac:dyDescent="0.2">
      <c r="A1288" s="237" t="str">
        <f>name!E$8</f>
        <v>Skilled trades occupations</v>
      </c>
      <c r="B1288" s="302">
        <v>2.4185716108296327</v>
      </c>
      <c r="C1288" s="302">
        <v>0.68931141818303676</v>
      </c>
      <c r="D1288" s="302">
        <v>1.5271328269260196</v>
      </c>
      <c r="E1288" s="302">
        <f t="shared" si="546"/>
        <v>4.6350158559386889</v>
      </c>
      <c r="F1288" s="303"/>
      <c r="G1288" s="302">
        <v>1.7523541410682464</v>
      </c>
      <c r="H1288" s="302">
        <v>0.65559821056158296</v>
      </c>
      <c r="I1288" s="302">
        <v>1.0491012909987985</v>
      </c>
      <c r="J1288" s="302">
        <f>SUM(G1288:I1288)</f>
        <v>3.4570536426286278</v>
      </c>
      <c r="K1288" s="303"/>
      <c r="L1288" s="302">
        <v>1.9561438656197729</v>
      </c>
      <c r="M1288" s="302">
        <v>1.2581570233240618</v>
      </c>
      <c r="N1288" s="302">
        <v>1.1814407487983805</v>
      </c>
      <c r="O1288" s="302">
        <f t="shared" si="548"/>
        <v>4.3957416377422156</v>
      </c>
    </row>
    <row r="1289" spans="1:15" s="236" customFormat="1" x14ac:dyDescent="0.2">
      <c r="A1289" s="237" t="str">
        <f>name!E$9</f>
        <v>Caring, leisure and other service occupations</v>
      </c>
      <c r="B1289" s="302">
        <v>13.70604925359063</v>
      </c>
      <c r="C1289" s="302">
        <v>11.622440718355644</v>
      </c>
      <c r="D1289" s="302">
        <v>18.897011633875909</v>
      </c>
      <c r="E1289" s="302">
        <f t="shared" si="546"/>
        <v>44.225501605822188</v>
      </c>
      <c r="F1289" s="303"/>
      <c r="G1289" s="302">
        <v>12.024998896861703</v>
      </c>
      <c r="H1289" s="302">
        <v>11.030078315838006</v>
      </c>
      <c r="I1289" s="302">
        <v>18.339916455461822</v>
      </c>
      <c r="J1289" s="302">
        <f t="shared" ref="J1289:J1292" si="549">SUM(G1289:I1289)</f>
        <v>41.394993668161533</v>
      </c>
      <c r="K1289" s="303"/>
      <c r="L1289" s="302">
        <v>9.6325553380979461</v>
      </c>
      <c r="M1289" s="302">
        <v>8.0688553809359149</v>
      </c>
      <c r="N1289" s="302">
        <v>17.710480826913141</v>
      </c>
      <c r="O1289" s="302">
        <f t="shared" si="548"/>
        <v>35.411891545947</v>
      </c>
    </row>
    <row r="1290" spans="1:15" s="236" customFormat="1" x14ac:dyDescent="0.2">
      <c r="A1290" s="237" t="str">
        <f>name!E$10</f>
        <v>Sales and customer service occupations</v>
      </c>
      <c r="B1290" s="302">
        <v>1.0069414021175931</v>
      </c>
      <c r="C1290" s="302">
        <v>1.4343218736153736</v>
      </c>
      <c r="D1290" s="302">
        <v>0.73998917037740264</v>
      </c>
      <c r="E1290" s="302">
        <f t="shared" si="546"/>
        <v>3.1812524461103688</v>
      </c>
      <c r="F1290" s="303"/>
      <c r="G1290" s="302">
        <v>0.91987122642991692</v>
      </c>
      <c r="H1290" s="302">
        <v>1.5979297454866324</v>
      </c>
      <c r="I1290" s="302">
        <v>0.38153831293878293</v>
      </c>
      <c r="J1290" s="302">
        <f t="shared" si="549"/>
        <v>2.8993392848553321</v>
      </c>
      <c r="K1290" s="303"/>
      <c r="L1290" s="302">
        <v>0.96684209911380015</v>
      </c>
      <c r="M1290" s="302">
        <v>1.6810164518026882</v>
      </c>
      <c r="N1290" s="302">
        <v>0.25732670075092989</v>
      </c>
      <c r="O1290" s="302">
        <f t="shared" si="548"/>
        <v>2.9051852516674179</v>
      </c>
    </row>
    <row r="1291" spans="1:15" s="236" customFormat="1" x14ac:dyDescent="0.2">
      <c r="A1291" s="237" t="str">
        <f>name!E$11</f>
        <v>Process, plant and machine operatives</v>
      </c>
      <c r="B1291" s="302">
        <v>1.5220667585012395</v>
      </c>
      <c r="C1291" s="302">
        <v>0.74614017785897391</v>
      </c>
      <c r="D1291" s="302">
        <v>0.31030535003605358</v>
      </c>
      <c r="E1291" s="302">
        <f t="shared" si="546"/>
        <v>2.5785122863962671</v>
      </c>
      <c r="F1291" s="303"/>
      <c r="G1291" s="302">
        <v>0.87682417476476338</v>
      </c>
      <c r="H1291" s="302">
        <v>0.53683834777834571</v>
      </c>
      <c r="I1291" s="302">
        <v>0.29932592008975462</v>
      </c>
      <c r="J1291" s="302">
        <f t="shared" si="549"/>
        <v>1.7129884426328639</v>
      </c>
      <c r="K1291" s="303"/>
      <c r="L1291" s="302">
        <v>0.75456009215842934</v>
      </c>
      <c r="M1291" s="302">
        <v>0.58669943261566027</v>
      </c>
      <c r="N1291" s="302">
        <v>0.36108518162355979</v>
      </c>
      <c r="O1291" s="302">
        <f t="shared" si="548"/>
        <v>1.7023447063976493</v>
      </c>
    </row>
    <row r="1292" spans="1:15" s="236" customFormat="1" x14ac:dyDescent="0.2">
      <c r="A1292" s="237" t="str">
        <f>name!E$12</f>
        <v>Elementary occupations</v>
      </c>
      <c r="B1292" s="302">
        <v>2.4069153491157742</v>
      </c>
      <c r="C1292" s="302">
        <v>2.9160427289906128</v>
      </c>
      <c r="D1292" s="302">
        <v>1.483749396635976</v>
      </c>
      <c r="E1292" s="302">
        <f t="shared" si="546"/>
        <v>6.806707474742363</v>
      </c>
      <c r="F1292" s="303"/>
      <c r="G1292" s="302">
        <v>1.5550913204790606</v>
      </c>
      <c r="H1292" s="302">
        <v>2.4077782092011657</v>
      </c>
      <c r="I1292" s="302">
        <v>0.77732455722591698</v>
      </c>
      <c r="J1292" s="302">
        <f t="shared" si="549"/>
        <v>4.7401940869061434</v>
      </c>
      <c r="K1292" s="303"/>
      <c r="L1292" s="302">
        <v>1.5300374661640135</v>
      </c>
      <c r="M1292" s="302">
        <v>1.4670911136127345</v>
      </c>
      <c r="N1292" s="302">
        <v>0.78078753870051765</v>
      </c>
      <c r="O1292" s="302">
        <f t="shared" si="548"/>
        <v>3.7779161184772656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33.190000000028682</v>
      </c>
      <c r="C1294" s="311">
        <f t="shared" ref="C1294:E1294" si="550">SUM(C1284:C1292)</f>
        <v>22.783000000299239</v>
      </c>
      <c r="D1294" s="311">
        <f t="shared" si="550"/>
        <v>33.092000000844202</v>
      </c>
      <c r="E1294" s="311">
        <f t="shared" si="550"/>
        <v>89.065000001172123</v>
      </c>
      <c r="F1294" s="311"/>
      <c r="G1294" s="311">
        <f t="shared" ref="G1294:J1294" si="551">SUM(G1284:G1292)</f>
        <v>29.316000000027298</v>
      </c>
      <c r="H1294" s="311">
        <f t="shared" si="551"/>
        <v>23.6370000004028</v>
      </c>
      <c r="I1294" s="311">
        <f t="shared" si="551"/>
        <v>29.239999999645249</v>
      </c>
      <c r="J1294" s="311">
        <f t="shared" si="551"/>
        <v>82.193000000075344</v>
      </c>
      <c r="K1294" s="311"/>
      <c r="L1294" s="311">
        <f t="shared" ref="L1294:O1294" si="552">SUM(L1284:L1292)</f>
        <v>27.766000000015239</v>
      </c>
      <c r="M1294" s="311">
        <f t="shared" si="552"/>
        <v>21.571000000043085</v>
      </c>
      <c r="N1294" s="311">
        <f t="shared" si="552"/>
        <v>27.740000000204642</v>
      </c>
      <c r="O1294" s="311">
        <f t="shared" si="552"/>
        <v>77.07700000026297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530.11133590660336</v>
      </c>
      <c r="C8" s="11">
        <f t="array" ref="C8:C16">MMULT(aggregation!$B$38:$AA$46,'Occ T2'!C8:C33)</f>
        <v>601.25747159932416</v>
      </c>
      <c r="D8" s="11">
        <f t="array" ref="D8:D16">MMULT(aggregation!$B$38:$AA$46,'Occ T2'!D8:D33)</f>
        <v>600.61975072786038</v>
      </c>
      <c r="E8" s="11">
        <f t="array" ref="E8:E16">MMULT(aggregation!$B$38:$AA$46,'Occ T2'!E8:E33)</f>
        <v>619.90565813011108</v>
      </c>
      <c r="F8" s="11">
        <f t="array" ref="F8:F16">MMULT(aggregation!$B$38:$AA$46,'Occ T2'!F8:F33)</f>
        <v>691.07473453898103</v>
      </c>
      <c r="G8" s="11"/>
      <c r="H8" s="11">
        <f>F8-D8</f>
        <v>90.454983811120655</v>
      </c>
      <c r="I8" s="11">
        <f t="array" ref="I8:I16">MMULT(aggregation!$B$38:$AA$46,'Occ T2'!I8:I33)</f>
        <v>340.4911272971122</v>
      </c>
      <c r="J8" s="11">
        <f>SUM(H8:I8)</f>
        <v>430.94611110823286</v>
      </c>
      <c r="L8" s="10" t="str">
        <f>name!E4</f>
        <v>Managers, directors and senior officials</v>
      </c>
      <c r="M8" s="11">
        <f t="array" ref="M8:M16">MMULT(aggregation!$B$38:$AA$46,'Occ T2'!M8:M33)</f>
        <v>344.69448158168831</v>
      </c>
      <c r="N8" s="11">
        <f t="array" ref="N8:N16">MMULT(aggregation!$B$38:$AA$46,'Occ T2'!N8:N33)</f>
        <v>380.07295273466303</v>
      </c>
      <c r="O8" s="11">
        <f t="array" ref="O8:O16">MMULT(aggregation!$B$38:$AA$46,'Occ T2'!O8:O33)</f>
        <v>373.4687596456094</v>
      </c>
      <c r="P8" s="11">
        <f t="array" ref="P8:P16">MMULT(aggregation!$B$38:$AA$46,'Occ T2'!P8:P33)</f>
        <v>376.00045862983899</v>
      </c>
      <c r="Q8" s="11">
        <f t="array" ref="Q8:Q16">MMULT(aggregation!$B$38:$AA$46,'Occ T2'!Q8:Q33)</f>
        <v>405.71597651963646</v>
      </c>
      <c r="R8" s="11"/>
      <c r="S8" s="11">
        <f>Q8-O8</f>
        <v>32.24721687402706</v>
      </c>
      <c r="T8" s="11">
        <f t="array" ref="T8:T16">MMULT(aggregation!$B$38:$AA$46,'Occ T2'!T8:T33)</f>
        <v>184.46835071074889</v>
      </c>
      <c r="U8" s="11">
        <f>SUM(S8:T8)</f>
        <v>216.71556758477595</v>
      </c>
      <c r="W8" s="10" t="str">
        <f>name!E4</f>
        <v>Managers, directors and senior officials</v>
      </c>
      <c r="X8" s="11">
        <f t="array" ref="X8:X16">MMULT(aggregation!$B$38:$AA$46,'Occ T2'!X8:X33)</f>
        <v>185.41685432491397</v>
      </c>
      <c r="Y8" s="11">
        <f t="array" ref="Y8:Y16">MMULT(aggregation!$B$38:$AA$46,'Occ T2'!Y8:Y33)</f>
        <v>221.18451886466116</v>
      </c>
      <c r="Z8" s="11">
        <f t="array" ref="Z8:Z16">MMULT(aggregation!$B$38:$AA$46,'Occ T2'!Z8:Z33)</f>
        <v>227.15099108225152</v>
      </c>
      <c r="AA8" s="11">
        <f t="array" ref="AA8:AA16">MMULT(aggregation!$B$38:$AA$46,'Occ T2'!AA8:AA33)</f>
        <v>243.90519950027107</v>
      </c>
      <c r="AB8" s="11">
        <f t="array" ref="AB8:AB16">MMULT(aggregation!$B$38:$AA$46,'Occ T2'!AB8:AB33)</f>
        <v>285.35875801934509</v>
      </c>
      <c r="AC8" s="11"/>
      <c r="AD8" s="11">
        <f>AB8-Z8</f>
        <v>58.207766937093567</v>
      </c>
      <c r="AE8" s="11">
        <f t="array" ref="AE8:AE16">MMULT(aggregation!$B$38:$AA$46,'Occ T2'!AE8:AE33)</f>
        <v>156.02277658636325</v>
      </c>
      <c r="AF8" s="11">
        <f>SUM(AD8:AE8)</f>
        <v>214.23054352345682</v>
      </c>
    </row>
    <row r="9" spans="1:32" x14ac:dyDescent="0.2">
      <c r="A9" t="str">
        <f>name!E5</f>
        <v>Professional occupations</v>
      </c>
      <c r="B9" s="11">
        <v>994.5805303080183</v>
      </c>
      <c r="C9" s="11">
        <v>1119.3045455590045</v>
      </c>
      <c r="D9" s="11">
        <v>1146.4036442893876</v>
      </c>
      <c r="E9" s="11">
        <v>1229.5858325295339</v>
      </c>
      <c r="F9" s="11">
        <v>1342.6142414176843</v>
      </c>
      <c r="G9" s="11"/>
      <c r="H9" s="11">
        <f t="shared" ref="H9:H16" si="0">F9-D9</f>
        <v>196.21059712829674</v>
      </c>
      <c r="I9" s="11">
        <v>581.23154017578395</v>
      </c>
      <c r="J9" s="11">
        <f t="shared" ref="J9:J15" si="1">SUM(H9:I9)</f>
        <v>777.44213730408069</v>
      </c>
      <c r="L9" s="10" t="str">
        <f>name!E5</f>
        <v>Professional occupations</v>
      </c>
      <c r="M9" s="11">
        <v>526.93179182414565</v>
      </c>
      <c r="N9" s="11">
        <v>578.00021736761175</v>
      </c>
      <c r="O9" s="11">
        <v>588.99485360076346</v>
      </c>
      <c r="P9" s="11">
        <v>629.98767419501291</v>
      </c>
      <c r="Q9" s="11">
        <v>680.42241066818769</v>
      </c>
      <c r="R9" s="11"/>
      <c r="S9" s="11">
        <f t="shared" ref="S9:S16" si="2">Q9-O9</f>
        <v>91.427557067424232</v>
      </c>
      <c r="T9" s="11">
        <v>241.65988812807308</v>
      </c>
      <c r="U9" s="11">
        <f t="shared" ref="U9:U12" si="3">SUM(S9:T9)</f>
        <v>333.08744519549731</v>
      </c>
      <c r="W9" s="10" t="str">
        <f>name!E5</f>
        <v>Professional occupations</v>
      </c>
      <c r="X9" s="11">
        <v>467.64873848387407</v>
      </c>
      <c r="Y9" s="11">
        <v>541.30432819139151</v>
      </c>
      <c r="Z9" s="11">
        <v>557.4087906886233</v>
      </c>
      <c r="AA9" s="11">
        <v>599.59815833452296</v>
      </c>
      <c r="AB9" s="11">
        <v>662.19183074949683</v>
      </c>
      <c r="AC9" s="11"/>
      <c r="AD9" s="11">
        <f t="shared" ref="AD9:AD16" si="4">AB9-Z9</f>
        <v>104.78304006087353</v>
      </c>
      <c r="AE9" s="11">
        <v>339.57165204771081</v>
      </c>
      <c r="AF9" s="11">
        <f t="shared" ref="AF9:AF12" si="5">SUM(AD9:AE9)</f>
        <v>444.35469210858435</v>
      </c>
    </row>
    <row r="10" spans="1:32" x14ac:dyDescent="0.2">
      <c r="A10" t="str">
        <f>name!E6</f>
        <v>Associate professional occupations</v>
      </c>
      <c r="B10" s="11">
        <v>624.95293023851559</v>
      </c>
      <c r="C10" s="11">
        <v>657.78279153657968</v>
      </c>
      <c r="D10" s="11">
        <v>680.05479152665339</v>
      </c>
      <c r="E10" s="11">
        <v>669.44519572970273</v>
      </c>
      <c r="F10" s="11">
        <v>715.11824738184259</v>
      </c>
      <c r="G10" s="11"/>
      <c r="H10" s="11">
        <f t="shared" si="0"/>
        <v>35.063455855189204</v>
      </c>
      <c r="I10" s="11">
        <v>313.24644953201312</v>
      </c>
      <c r="J10" s="11">
        <f t="shared" si="1"/>
        <v>348.30990538720232</v>
      </c>
      <c r="L10" s="10" t="str">
        <f>name!E6</f>
        <v>Associate professional occupations</v>
      </c>
      <c r="M10" s="11">
        <v>333.7955797883094</v>
      </c>
      <c r="N10" s="11">
        <v>341.68812947744425</v>
      </c>
      <c r="O10" s="11">
        <v>351.40175068333144</v>
      </c>
      <c r="P10" s="11">
        <v>334.75412425522507</v>
      </c>
      <c r="Q10" s="11">
        <v>348.23322056375173</v>
      </c>
      <c r="R10" s="11"/>
      <c r="S10" s="11">
        <f t="shared" si="2"/>
        <v>-3.1685301195797138</v>
      </c>
      <c r="T10" s="11">
        <v>126.8690857070896</v>
      </c>
      <c r="U10" s="11">
        <f t="shared" si="3"/>
        <v>123.70055558750988</v>
      </c>
      <c r="W10" s="10" t="str">
        <f>name!E6</f>
        <v>Associate professional occupations</v>
      </c>
      <c r="X10" s="11">
        <v>291.15735045020665</v>
      </c>
      <c r="Y10" s="11">
        <v>316.09466205913509</v>
      </c>
      <c r="Z10" s="11">
        <v>328.6530408433199</v>
      </c>
      <c r="AA10" s="11">
        <v>334.69107147447846</v>
      </c>
      <c r="AB10" s="11">
        <v>366.88502681809007</v>
      </c>
      <c r="AC10" s="11"/>
      <c r="AD10" s="11">
        <f t="shared" si="4"/>
        <v>38.231985974770168</v>
      </c>
      <c r="AE10" s="11">
        <v>186.37736382492352</v>
      </c>
      <c r="AF10" s="11">
        <f t="shared" si="5"/>
        <v>224.60934979969369</v>
      </c>
    </row>
    <row r="11" spans="1:32" x14ac:dyDescent="0.2">
      <c r="A11" t="str">
        <f>name!E7</f>
        <v>Administrative and secretarial occupations</v>
      </c>
      <c r="B11" s="11">
        <v>506.22214372149597</v>
      </c>
      <c r="C11" s="11">
        <v>486.40603299874095</v>
      </c>
      <c r="D11" s="11">
        <v>491.84934191785493</v>
      </c>
      <c r="E11" s="11">
        <v>458.19755239778749</v>
      </c>
      <c r="F11" s="11">
        <v>407.40223123290377</v>
      </c>
      <c r="G11" s="11"/>
      <c r="H11" s="11">
        <f t="shared" si="0"/>
        <v>-84.447110684951156</v>
      </c>
      <c r="I11" s="11">
        <v>225.07301790900775</v>
      </c>
      <c r="J11" s="11">
        <f t="shared" si="1"/>
        <v>140.62590722405659</v>
      </c>
      <c r="L11" s="10" t="str">
        <f>name!E7</f>
        <v>Administrative and secretarial occupations</v>
      </c>
      <c r="M11" s="11">
        <v>105.06204027856067</v>
      </c>
      <c r="N11" s="11">
        <v>97.15869322263589</v>
      </c>
      <c r="O11" s="11">
        <v>111.58565911612523</v>
      </c>
      <c r="P11" s="11">
        <v>106.00977298789714</v>
      </c>
      <c r="Q11" s="11">
        <v>112.89056955515464</v>
      </c>
      <c r="R11" s="11"/>
      <c r="S11" s="11">
        <f t="shared" si="2"/>
        <v>1.3049104390294133</v>
      </c>
      <c r="T11" s="11">
        <v>39.783119046359928</v>
      </c>
      <c r="U11" s="11">
        <f t="shared" si="3"/>
        <v>41.088029485389342</v>
      </c>
      <c r="W11" s="10" t="str">
        <f>name!E7</f>
        <v>Administrative and secretarial occupations</v>
      </c>
      <c r="X11" s="11">
        <v>401.16010344293585</v>
      </c>
      <c r="Y11" s="11">
        <v>389.24733977610526</v>
      </c>
      <c r="Z11" s="11">
        <v>380.26368280172869</v>
      </c>
      <c r="AA11" s="11">
        <v>352.18777940989025</v>
      </c>
      <c r="AB11" s="11">
        <v>294.51166167774915</v>
      </c>
      <c r="AC11" s="11"/>
      <c r="AD11" s="11">
        <f t="shared" si="4"/>
        <v>-85.752021123979546</v>
      </c>
      <c r="AE11" s="11">
        <v>185.28989886264785</v>
      </c>
      <c r="AF11" s="11">
        <f t="shared" si="5"/>
        <v>99.5378777386683</v>
      </c>
    </row>
    <row r="12" spans="1:32" x14ac:dyDescent="0.2">
      <c r="A12" t="str">
        <f>name!E8</f>
        <v>Skilled trades occupations</v>
      </c>
      <c r="B12" s="11">
        <v>445.74214436676402</v>
      </c>
      <c r="C12" s="11">
        <v>445.42917544904992</v>
      </c>
      <c r="D12" s="11">
        <v>390.4196191096093</v>
      </c>
      <c r="E12" s="11">
        <v>406.94039584878169</v>
      </c>
      <c r="F12" s="11">
        <v>403.70314349281745</v>
      </c>
      <c r="G12" s="11"/>
      <c r="H12" s="11">
        <f t="shared" si="0"/>
        <v>13.283524383208146</v>
      </c>
      <c r="I12" s="11">
        <v>172.33861759272571</v>
      </c>
      <c r="J12" s="11">
        <f t="shared" si="1"/>
        <v>185.62214197593386</v>
      </c>
      <c r="L12" s="10" t="str">
        <f>name!E8</f>
        <v>Skilled trades occupations</v>
      </c>
      <c r="M12" s="11">
        <v>388.47259313030446</v>
      </c>
      <c r="N12" s="11">
        <v>392.2148668226252</v>
      </c>
      <c r="O12" s="11">
        <v>334.35654438767011</v>
      </c>
      <c r="P12" s="11">
        <v>341.76559905351957</v>
      </c>
      <c r="Q12" s="11">
        <v>329.38338214815747</v>
      </c>
      <c r="R12" s="11"/>
      <c r="S12" s="11">
        <f t="shared" si="2"/>
        <v>-4.9731622395126465</v>
      </c>
      <c r="T12" s="11">
        <v>132.52421277440791</v>
      </c>
      <c r="U12" s="11">
        <f t="shared" si="3"/>
        <v>127.55105053489527</v>
      </c>
      <c r="W12" s="10" t="str">
        <f>name!E8</f>
        <v>Skilled trades occupations</v>
      </c>
      <c r="X12" s="11">
        <v>57.269551236458838</v>
      </c>
      <c r="Y12" s="11">
        <v>53.214308626424511</v>
      </c>
      <c r="Z12" s="11">
        <v>56.063074721939678</v>
      </c>
      <c r="AA12" s="11">
        <v>65.174796795261969</v>
      </c>
      <c r="AB12" s="11">
        <v>74.319761344660009</v>
      </c>
      <c r="AC12" s="11"/>
      <c r="AD12" s="11">
        <f t="shared" si="4"/>
        <v>18.256686622720331</v>
      </c>
      <c r="AE12" s="11">
        <v>39.814404818317797</v>
      </c>
      <c r="AF12" s="11">
        <f t="shared" si="5"/>
        <v>58.071091441038128</v>
      </c>
    </row>
    <row r="13" spans="1:32" x14ac:dyDescent="0.2">
      <c r="A13" t="str">
        <f>name!E9</f>
        <v>Caring, leisure and other service occupations</v>
      </c>
      <c r="B13" s="11">
        <v>466.85844789255106</v>
      </c>
      <c r="C13" s="11">
        <v>486.03209154529361</v>
      </c>
      <c r="D13" s="11">
        <v>460.50299668156214</v>
      </c>
      <c r="E13" s="11">
        <v>485.53691460670689</v>
      </c>
      <c r="F13" s="11">
        <v>515.76323862136212</v>
      </c>
      <c r="G13" s="11"/>
      <c r="H13" s="11">
        <f t="shared" si="0"/>
        <v>55.260241939799982</v>
      </c>
      <c r="I13" s="11">
        <v>266.13485145442223</v>
      </c>
      <c r="J13" s="11">
        <f>SUM(H13:I13)</f>
        <v>321.39509339422222</v>
      </c>
      <c r="L13" s="10" t="str">
        <f>name!E9</f>
        <v>Caring, leisure and other service occupations</v>
      </c>
      <c r="M13" s="11">
        <v>104.27585657746965</v>
      </c>
      <c r="N13" s="11">
        <v>106.82856561463464</v>
      </c>
      <c r="O13" s="11">
        <v>103.18160737433942</v>
      </c>
      <c r="P13" s="11">
        <v>117.66723891879677</v>
      </c>
      <c r="Q13" s="11">
        <v>135.32884753617921</v>
      </c>
      <c r="R13" s="11"/>
      <c r="S13" s="11">
        <f t="shared" si="2"/>
        <v>32.14724016183979</v>
      </c>
      <c r="T13" s="11">
        <v>53.671055716947485</v>
      </c>
      <c r="U13" s="11">
        <f>SUM(S13:T13)</f>
        <v>85.818295878787268</v>
      </c>
      <c r="W13" s="10" t="str">
        <f>name!E9</f>
        <v>Caring, leisure and other service occupations</v>
      </c>
      <c r="X13" s="11">
        <v>362.58259131508282</v>
      </c>
      <c r="Y13" s="11">
        <v>379.20352593065962</v>
      </c>
      <c r="Z13" s="11">
        <v>357.32138930722243</v>
      </c>
      <c r="AA13" s="11">
        <v>367.86967568791033</v>
      </c>
      <c r="AB13" s="11">
        <v>380.43439108518311</v>
      </c>
      <c r="AC13" s="11"/>
      <c r="AD13" s="11">
        <f t="shared" si="4"/>
        <v>23.113001777960676</v>
      </c>
      <c r="AE13" s="11">
        <v>212.46379573747475</v>
      </c>
      <c r="AF13" s="11">
        <f>SUM(AD13:AE13)</f>
        <v>235.57679751543543</v>
      </c>
    </row>
    <row r="14" spans="1:32" x14ac:dyDescent="0.2">
      <c r="A14" t="str">
        <f>name!E10</f>
        <v>Sales and customer service occupations</v>
      </c>
      <c r="B14" s="11">
        <v>368.88969545810528</v>
      </c>
      <c r="C14" s="11">
        <v>365.10019785723591</v>
      </c>
      <c r="D14" s="11">
        <v>365.53859038410718</v>
      </c>
      <c r="E14" s="11">
        <v>365.88090665816367</v>
      </c>
      <c r="F14" s="11">
        <v>366.18025648096324</v>
      </c>
      <c r="G14" s="11"/>
      <c r="H14" s="11">
        <f t="shared" si="0"/>
        <v>0.64166609685605636</v>
      </c>
      <c r="I14" s="11">
        <v>162.18444172871131</v>
      </c>
      <c r="J14" s="11">
        <f t="shared" si="1"/>
        <v>162.82610782556736</v>
      </c>
      <c r="L14" s="10" t="str">
        <f>name!E10</f>
        <v>Sales and customer service occupations</v>
      </c>
      <c r="M14" s="11">
        <v>154.16843808464904</v>
      </c>
      <c r="N14" s="11">
        <v>154.22797018436074</v>
      </c>
      <c r="O14" s="11">
        <v>156.70774504933431</v>
      </c>
      <c r="P14" s="11">
        <v>160.96492661654912</v>
      </c>
      <c r="Q14" s="11">
        <v>167.05458331424026</v>
      </c>
      <c r="R14" s="11"/>
      <c r="S14" s="11">
        <f t="shared" si="2"/>
        <v>10.346838264905955</v>
      </c>
      <c r="T14" s="11">
        <v>54.333169217252347</v>
      </c>
      <c r="U14" s="11">
        <f t="shared" ref="U14:U15" si="6">SUM(S14:T14)</f>
        <v>64.680007482158302</v>
      </c>
      <c r="W14" s="10" t="str">
        <f>name!E10</f>
        <v>Sales and customer service occupations</v>
      </c>
      <c r="X14" s="11">
        <v>214.72125737345576</v>
      </c>
      <c r="Y14" s="11">
        <v>210.87222767287594</v>
      </c>
      <c r="Z14" s="11">
        <v>208.83084533477248</v>
      </c>
      <c r="AA14" s="11">
        <v>204.91598004161423</v>
      </c>
      <c r="AB14" s="11">
        <v>199.12567316672323</v>
      </c>
      <c r="AC14" s="11"/>
      <c r="AD14" s="11">
        <f t="shared" si="4"/>
        <v>-9.7051721680492449</v>
      </c>
      <c r="AE14" s="11">
        <v>107.85127251145897</v>
      </c>
      <c r="AF14" s="11">
        <f t="shared" ref="AF14:AF15" si="7">SUM(AD14:AE14)</f>
        <v>98.146100343409728</v>
      </c>
    </row>
    <row r="15" spans="1:32" x14ac:dyDescent="0.2">
      <c r="A15" t="str">
        <f>name!E11</f>
        <v>Process, plant and machine operatives</v>
      </c>
      <c r="B15" s="11">
        <v>226.66197361861012</v>
      </c>
      <c r="C15" s="11">
        <v>246.140860255116</v>
      </c>
      <c r="D15" s="11">
        <v>205.86090353758175</v>
      </c>
      <c r="E15" s="11">
        <v>230.15872604084507</v>
      </c>
      <c r="F15" s="11">
        <v>229.06034422645268</v>
      </c>
      <c r="G15" s="11"/>
      <c r="H15" s="11">
        <f t="shared" si="0"/>
        <v>23.199440688870936</v>
      </c>
      <c r="I15" s="11">
        <v>107.90014399176621</v>
      </c>
      <c r="J15" s="11">
        <f t="shared" si="1"/>
        <v>131.09958468063715</v>
      </c>
      <c r="L15" s="10" t="str">
        <f>name!E11</f>
        <v>Process, plant and machine operatives</v>
      </c>
      <c r="M15" s="11">
        <v>200.30810809027676</v>
      </c>
      <c r="N15" s="11">
        <v>219.63202735303838</v>
      </c>
      <c r="O15" s="11">
        <v>183.01469449202332</v>
      </c>
      <c r="P15" s="11">
        <v>199.5931932589433</v>
      </c>
      <c r="Q15" s="11">
        <v>195.65137239445903</v>
      </c>
      <c r="R15" s="11"/>
      <c r="S15" s="11">
        <f t="shared" si="2"/>
        <v>12.636677902435707</v>
      </c>
      <c r="T15" s="11">
        <v>91.394305198288933</v>
      </c>
      <c r="U15" s="11">
        <f t="shared" si="6"/>
        <v>104.03098310072464</v>
      </c>
      <c r="W15" s="10" t="str">
        <f>name!E11</f>
        <v>Process, plant and machine operatives</v>
      </c>
      <c r="X15" s="11">
        <v>26.353865528333984</v>
      </c>
      <c r="Y15" s="11">
        <v>26.508832902077913</v>
      </c>
      <c r="Z15" s="11">
        <v>22.846209045558659</v>
      </c>
      <c r="AA15" s="11">
        <v>30.565532781901748</v>
      </c>
      <c r="AB15" s="11">
        <v>33.408971831993412</v>
      </c>
      <c r="AC15" s="11"/>
      <c r="AD15" s="11">
        <f t="shared" si="4"/>
        <v>10.562762786434753</v>
      </c>
      <c r="AE15" s="11">
        <v>16.505838793477253</v>
      </c>
      <c r="AF15" s="11">
        <f t="shared" si="7"/>
        <v>27.068601579912006</v>
      </c>
    </row>
    <row r="16" spans="1:32" x14ac:dyDescent="0.2">
      <c r="A16" t="str">
        <f>name!E12</f>
        <v>Elementary occupations</v>
      </c>
      <c r="B16" s="11">
        <v>541.68179848911109</v>
      </c>
      <c r="C16" s="11">
        <v>542.74083319819567</v>
      </c>
      <c r="D16" s="11">
        <v>492.83736182434893</v>
      </c>
      <c r="E16" s="11">
        <v>498.36681806023904</v>
      </c>
      <c r="F16" s="11">
        <v>482.16156260544381</v>
      </c>
      <c r="G16" s="11"/>
      <c r="H16" s="11">
        <f t="shared" si="0"/>
        <v>-10.675799218905127</v>
      </c>
      <c r="I16" s="11">
        <v>233.09252837405145</v>
      </c>
      <c r="J16" s="11">
        <f>SUM(H16:I16)</f>
        <v>222.41672915514633</v>
      </c>
      <c r="L16" s="10" t="str">
        <f>name!E12</f>
        <v>Elementary occupations</v>
      </c>
      <c r="M16" s="11">
        <v>278.50811064562123</v>
      </c>
      <c r="N16" s="11">
        <v>274.22957722314044</v>
      </c>
      <c r="O16" s="11">
        <v>251.40338565024891</v>
      </c>
      <c r="P16" s="11">
        <v>258.8190120826045</v>
      </c>
      <c r="Q16" s="11">
        <v>245.76063729877177</v>
      </c>
      <c r="R16" s="11"/>
      <c r="S16" s="11">
        <f t="shared" si="2"/>
        <v>-5.6427483514771382</v>
      </c>
      <c r="T16" s="11">
        <v>96.959799064334177</v>
      </c>
      <c r="U16" s="11">
        <f>SUM(S16:T16)</f>
        <v>91.317050712857039</v>
      </c>
      <c r="W16" s="10" t="str">
        <f>name!E12</f>
        <v>Elementary occupations</v>
      </c>
      <c r="X16" s="11">
        <v>263.17368784348997</v>
      </c>
      <c r="Y16" s="11">
        <v>268.51125597505495</v>
      </c>
      <c r="Z16" s="11">
        <v>241.43397617410002</v>
      </c>
      <c r="AA16" s="11">
        <v>239.54780597763536</v>
      </c>
      <c r="AB16" s="11">
        <v>236.40092530667226</v>
      </c>
      <c r="AC16" s="11"/>
      <c r="AD16" s="11">
        <f t="shared" si="4"/>
        <v>-5.033050867427761</v>
      </c>
      <c r="AE16" s="11">
        <v>136.13272930971729</v>
      </c>
      <c r="AF16" s="11">
        <f>SUM(AD16:AE16)</f>
        <v>131.09967844228953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4705.7009999997745</v>
      </c>
      <c r="C18" s="33">
        <f>SUM(C8:C16)</f>
        <v>4950.1939999985416</v>
      </c>
      <c r="D18" s="33">
        <f>SUM(D8:D16)</f>
        <v>4834.0869999989654</v>
      </c>
      <c r="E18" s="33">
        <f>SUM(E8:E16)</f>
        <v>4964.0180000018718</v>
      </c>
      <c r="F18" s="33">
        <f>SUM(F8:F16)</f>
        <v>5153.0779999984516</v>
      </c>
      <c r="G18" s="11"/>
      <c r="H18" s="33">
        <f>SUM(H8:H16)</f>
        <v>318.99099999948544</v>
      </c>
      <c r="I18" s="33">
        <f>SUM(I8:I16)</f>
        <v>2401.692718055594</v>
      </c>
      <c r="J18" s="33">
        <f>SUM(H18:I18)</f>
        <v>2720.6837180550792</v>
      </c>
      <c r="L18" s="231" t="str">
        <f>name!E3</f>
        <v>All occupations</v>
      </c>
      <c r="M18" s="33">
        <f>SUM(M8:M16)</f>
        <v>2436.2170000010251</v>
      </c>
      <c r="N18" s="33">
        <f>SUM(N8:N16)</f>
        <v>2544.0530000001545</v>
      </c>
      <c r="O18" s="33">
        <f>SUM(O8:O16)</f>
        <v>2454.1149999994454</v>
      </c>
      <c r="P18" s="33">
        <f>SUM(P8:P16)</f>
        <v>2525.5619999983869</v>
      </c>
      <c r="Q18" s="33">
        <f>SUM(Q8:Q16)</f>
        <v>2620.4409999985378</v>
      </c>
      <c r="R18" s="11"/>
      <c r="S18" s="33">
        <f>SUM(S8:S16)</f>
        <v>166.32599999909266</v>
      </c>
      <c r="T18" s="33">
        <f>SUM(T8:T16)</f>
        <v>1021.6629855635026</v>
      </c>
      <c r="U18" s="33">
        <f>SUM(S18:T18)</f>
        <v>1187.9889855625952</v>
      </c>
      <c r="W18" s="231" t="str">
        <f>name!E3</f>
        <v>All occupations</v>
      </c>
      <c r="X18" s="33">
        <f>SUM(X8:X16)</f>
        <v>2269.4839999987521</v>
      </c>
      <c r="Y18" s="33">
        <f>SUM(Y8:Y16)</f>
        <v>2406.1409999983862</v>
      </c>
      <c r="Z18" s="33">
        <f>SUM(Z8:Z16)</f>
        <v>2379.9719999995168</v>
      </c>
      <c r="AA18" s="33">
        <f>SUM(AA8:AA16)</f>
        <v>2438.4560000034867</v>
      </c>
      <c r="AB18" s="33">
        <f>SUM(AB8:AB16)</f>
        <v>2532.6369999999129</v>
      </c>
      <c r="AC18" s="11"/>
      <c r="AD18" s="33">
        <f>SUM(AD8:AD16)</f>
        <v>152.66500000039647</v>
      </c>
      <c r="AE18" s="33">
        <f>SUM(AE8:AE16)</f>
        <v>1380.0297324920916</v>
      </c>
      <c r="AF18" s="33">
        <f>SUM(AD18:AE18)</f>
        <v>1532.6947324924881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11.265300024515557</v>
      </c>
      <c r="C26" s="17">
        <f t="shared" si="8"/>
        <v>12.146139557348688</v>
      </c>
      <c r="D26" s="17">
        <f t="shared" si="8"/>
        <v>12.424678139387829</v>
      </c>
      <c r="E26" s="17">
        <f t="shared" si="8"/>
        <v>12.487981673915714</v>
      </c>
      <c r="F26" s="17">
        <f t="shared" si="8"/>
        <v>13.410911586030499</v>
      </c>
      <c r="G26" s="11"/>
      <c r="H26" s="39">
        <f>IF(D8&gt;0,(H8/D8)*100,0)</f>
        <v>15.060274608269689</v>
      </c>
      <c r="I26" s="39">
        <f>IF(D8&gt;0,(I8/D8)*100,0)</f>
        <v>56.689965137591372</v>
      </c>
      <c r="J26" s="39">
        <f>IF(D8&gt;0,(J8/D8)*100,0)</f>
        <v>71.750239745861052</v>
      </c>
      <c r="L26" t="str">
        <f>$A$8</f>
        <v>Managers, directors and senior officials</v>
      </c>
      <c r="M26" s="17">
        <f t="shared" ref="M26:Q26" si="9">M8/M$18*100</f>
        <v>14.148759391365518</v>
      </c>
      <c r="N26" s="17">
        <f t="shared" si="9"/>
        <v>14.939663314193529</v>
      </c>
      <c r="O26" s="17">
        <f t="shared" si="9"/>
        <v>15.218062708784789</v>
      </c>
      <c r="P26" s="17">
        <f t="shared" si="9"/>
        <v>14.88779363286584</v>
      </c>
      <c r="Q26" s="17">
        <f t="shared" si="9"/>
        <v>15.48273655159047</v>
      </c>
      <c r="R26" s="11"/>
      <c r="S26" s="39">
        <f>IF(O8&gt;0,(S8/O8)*100,0)</f>
        <v>8.6345152147737796</v>
      </c>
      <c r="T26" s="39">
        <f>IF(O8&gt;0,(T8/O8)*100,0)</f>
        <v>49.393248015120172</v>
      </c>
      <c r="U26" s="39">
        <f>IF(O8&gt;0,(U8/O8)*100,0)</f>
        <v>58.027763229893957</v>
      </c>
      <c r="W26" t="str">
        <f>$A$8</f>
        <v>Managers, directors and senior officials</v>
      </c>
      <c r="X26" s="17">
        <f t="shared" ref="X26:AB26" si="10">X8/X$18*100</f>
        <v>8.1700005078253888</v>
      </c>
      <c r="Y26" s="17">
        <f t="shared" si="10"/>
        <v>9.192500309200895</v>
      </c>
      <c r="Z26" s="17">
        <f t="shared" si="10"/>
        <v>9.5442715747201081</v>
      </c>
      <c r="AA26" s="17">
        <f t="shared" si="10"/>
        <v>10.002444149081317</v>
      </c>
      <c r="AB26" s="17">
        <f t="shared" si="10"/>
        <v>11.267258514321433</v>
      </c>
      <c r="AC26" s="11"/>
      <c r="AD26" s="39">
        <f>IF(Z8&gt;0,(AD8/Z8)*100,0)</f>
        <v>25.625143284546137</v>
      </c>
      <c r="AE26" s="39">
        <f>IF(Z8&gt;0,(AE8/Z8)*100,0)</f>
        <v>68.686813050209111</v>
      </c>
      <c r="AF26" s="39">
        <f>IF(Z8&gt;0,(AF8/Z8)*100,0)</f>
        <v>94.311956334755237</v>
      </c>
    </row>
    <row r="27" spans="1:32" x14ac:dyDescent="0.2">
      <c r="A27" t="str">
        <f>$A$9</f>
        <v>Professional occupations</v>
      </c>
      <c r="B27" s="17">
        <f t="shared" si="8"/>
        <v>21.135650784188499</v>
      </c>
      <c r="C27" s="17">
        <f t="shared" si="8"/>
        <v>22.611326860307582</v>
      </c>
      <c r="D27" s="17">
        <f t="shared" si="8"/>
        <v>23.714998184551352</v>
      </c>
      <c r="E27" s="17">
        <f t="shared" si="8"/>
        <v>24.769971271842088</v>
      </c>
      <c r="F27" s="17">
        <f t="shared" si="8"/>
        <v>26.054607390341999</v>
      </c>
      <c r="G27" s="11"/>
      <c r="H27" s="39">
        <f>IF(D9&gt;0,(H9/D9)*100,0)</f>
        <v>17.115315195104802</v>
      </c>
      <c r="I27" s="39">
        <f t="shared" ref="I27:I36" si="11">IF(D9&gt;0,(I9/D9)*100,0)</f>
        <v>50.700426771241425</v>
      </c>
      <c r="J27" s="39">
        <f t="shared" ref="J27:J36" si="12">IF(D9&gt;0,(J9/D9)*100,0)</f>
        <v>67.815741966346224</v>
      </c>
      <c r="L27" t="str">
        <f>$A$9</f>
        <v>Professional occupations</v>
      </c>
      <c r="M27" s="17">
        <f t="shared" ref="M27:Q27" si="13">M9/M$18*100</f>
        <v>21.629099206840934</v>
      </c>
      <c r="N27" s="17">
        <f t="shared" si="13"/>
        <v>22.719661004215581</v>
      </c>
      <c r="O27" s="17">
        <f t="shared" si="13"/>
        <v>24.000295568907593</v>
      </c>
      <c r="P27" s="17">
        <f t="shared" si="13"/>
        <v>24.944454905300891</v>
      </c>
      <c r="Q27" s="17">
        <f t="shared" si="13"/>
        <v>25.965950413253623</v>
      </c>
      <c r="R27" s="11"/>
      <c r="S27" s="39">
        <f t="shared" ref="S27:S34" si="14">IF(O9&gt;0,(S9/O9)*100,0)</f>
        <v>15.52264107377011</v>
      </c>
      <c r="T27" s="39">
        <f t="shared" ref="T27:T34" si="15">IF(O9&gt;0,(T9/O9)*100,0)</f>
        <v>41.029201978711455</v>
      </c>
      <c r="U27" s="39">
        <f t="shared" ref="U27:U34" si="16">IF(O9&gt;0,(U9/O9)*100,0)</f>
        <v>56.551843052481566</v>
      </c>
      <c r="W27" t="str">
        <f>$A$9</f>
        <v>Professional occupations</v>
      </c>
      <c r="X27" s="17">
        <f t="shared" ref="X27:AB27" si="17">X9/X$18*100</f>
        <v>20.605950008201475</v>
      </c>
      <c r="Y27" s="17">
        <f t="shared" si="17"/>
        <v>22.496783363558269</v>
      </c>
      <c r="Z27" s="17">
        <f t="shared" si="17"/>
        <v>23.420812962872521</v>
      </c>
      <c r="AA27" s="17">
        <f t="shared" si="17"/>
        <v>24.589254771612268</v>
      </c>
      <c r="AB27" s="17">
        <f t="shared" si="17"/>
        <v>26.146338016443714</v>
      </c>
      <c r="AC27" s="11"/>
      <c r="AD27" s="39">
        <f t="shared" ref="AD27:AD34" si="18">IF(Z9&gt;0,(AD9/Z9)*100,0)</f>
        <v>18.79823960641605</v>
      </c>
      <c r="AE27" s="39">
        <f t="shared" ref="AE27:AE34" si="19">IF(Z9&gt;0,(AE9/Z9)*100,0)</f>
        <v>60.919680084019433</v>
      </c>
      <c r="AF27" s="39">
        <f t="shared" ref="AF27:AF34" si="20">IF(Z9&gt;0,(AF9/Z9)*100,0)</f>
        <v>79.71791969043548</v>
      </c>
    </row>
    <row r="28" spans="1:32" x14ac:dyDescent="0.2">
      <c r="A28" t="str">
        <f>$A$10</f>
        <v>Associate professional occupations</v>
      </c>
      <c r="B28" s="17">
        <f t="shared" si="8"/>
        <v>13.280761574918287</v>
      </c>
      <c r="C28" s="17">
        <f t="shared" si="8"/>
        <v>13.288020460143047</v>
      </c>
      <c r="D28" s="17">
        <f t="shared" si="8"/>
        <v>14.067905511977729</v>
      </c>
      <c r="E28" s="17">
        <f t="shared" si="8"/>
        <v>13.485954235650441</v>
      </c>
      <c r="F28" s="17">
        <f t="shared" si="8"/>
        <v>13.877497048988149</v>
      </c>
      <c r="G28" s="11"/>
      <c r="H28" s="39">
        <f t="shared" ref="H28:H34" si="21">IF(D10&gt;0,(H10/D10)*100,0)</f>
        <v>5.1559751202510213</v>
      </c>
      <c r="I28" s="39">
        <f t="shared" si="11"/>
        <v>46.061942866222132</v>
      </c>
      <c r="J28" s="39">
        <f t="shared" si="12"/>
        <v>51.217917986473147</v>
      </c>
      <c r="L28" t="str">
        <f>$A$10</f>
        <v>Associate professional occupations</v>
      </c>
      <c r="M28" s="17">
        <f t="shared" ref="M28:Q28" si="22">M10/M$18*100</f>
        <v>13.70138948164999</v>
      </c>
      <c r="N28" s="17">
        <f t="shared" si="22"/>
        <v>13.430857355464823</v>
      </c>
      <c r="O28" s="17">
        <f t="shared" si="22"/>
        <v>14.318878727500985</v>
      </c>
      <c r="P28" s="17">
        <f t="shared" si="22"/>
        <v>13.254638938004248</v>
      </c>
      <c r="Q28" s="17">
        <f t="shared" si="22"/>
        <v>13.289107465649716</v>
      </c>
      <c r="R28" s="11"/>
      <c r="S28" s="39">
        <f t="shared" si="14"/>
        <v>-0.90168307739452913</v>
      </c>
      <c r="T28" s="39">
        <f t="shared" si="15"/>
        <v>36.103714753948033</v>
      </c>
      <c r="U28" s="39">
        <f t="shared" si="16"/>
        <v>35.202031676553496</v>
      </c>
      <c r="W28" t="str">
        <f>$A$10</f>
        <v>Associate professional occupations</v>
      </c>
      <c r="X28" s="17">
        <f t="shared" ref="X28:AB28" si="23">X10/X$18*100</f>
        <v>12.829231245973391</v>
      </c>
      <c r="Y28" s="17">
        <f t="shared" si="23"/>
        <v>13.136996629014972</v>
      </c>
      <c r="Z28" s="17">
        <f t="shared" si="23"/>
        <v>13.80911375610245</v>
      </c>
      <c r="AA28" s="17">
        <f t="shared" si="23"/>
        <v>13.725532528534446</v>
      </c>
      <c r="AB28" s="17">
        <f t="shared" si="23"/>
        <v>14.486285512614034</v>
      </c>
      <c r="AC28" s="11"/>
      <c r="AD28" s="39">
        <f t="shared" si="18"/>
        <v>11.632932370461972</v>
      </c>
      <c r="AE28" s="39">
        <f t="shared" si="19"/>
        <v>56.709459722837607</v>
      </c>
      <c r="AF28" s="39">
        <f t="shared" si="20"/>
        <v>68.34239209329958</v>
      </c>
    </row>
    <row r="29" spans="1:32" x14ac:dyDescent="0.2">
      <c r="A29" t="str">
        <f>$A$11</f>
        <v>Administrative and secretarial occupations</v>
      </c>
      <c r="B29" s="17">
        <f t="shared" si="8"/>
        <v>10.75763512644599</v>
      </c>
      <c r="C29" s="17">
        <f t="shared" si="8"/>
        <v>9.8259994052532935</v>
      </c>
      <c r="D29" s="17">
        <f t="shared" si="8"/>
        <v>10.174606744106182</v>
      </c>
      <c r="E29" s="17">
        <f t="shared" si="8"/>
        <v>9.2303765296099787</v>
      </c>
      <c r="F29" s="17">
        <f t="shared" si="8"/>
        <v>7.9059977596501785</v>
      </c>
      <c r="G29" s="11"/>
      <c r="H29" s="39">
        <f t="shared" si="21"/>
        <v>-17.169304396274846</v>
      </c>
      <c r="I29" s="39">
        <f t="shared" si="11"/>
        <v>45.760560953764127</v>
      </c>
      <c r="J29" s="39">
        <f t="shared" si="12"/>
        <v>28.591256557489288</v>
      </c>
      <c r="L29" t="str">
        <f>$A$11</f>
        <v>Administrative and secretarial occupations</v>
      </c>
      <c r="M29" s="17">
        <f t="shared" ref="M29:Q29" si="24">M11/M$18*100</f>
        <v>4.3125074769003113</v>
      </c>
      <c r="N29" s="17">
        <f t="shared" si="24"/>
        <v>3.8190514593300531</v>
      </c>
      <c r="O29" s="17">
        <f t="shared" si="24"/>
        <v>4.5468797964296881</v>
      </c>
      <c r="P29" s="17">
        <f t="shared" si="24"/>
        <v>4.1974726016611292</v>
      </c>
      <c r="Q29" s="17">
        <f t="shared" si="24"/>
        <v>4.3080752268498941</v>
      </c>
      <c r="R29" s="11"/>
      <c r="S29" s="39">
        <f t="shared" si="14"/>
        <v>1.1694248610132023</v>
      </c>
      <c r="T29" s="39">
        <f t="shared" si="15"/>
        <v>35.652537576498375</v>
      </c>
      <c r="U29" s="39">
        <f t="shared" si="16"/>
        <v>36.821962437511573</v>
      </c>
      <c r="W29" t="str">
        <f>$A$11</f>
        <v>Administrative and secretarial occupations</v>
      </c>
      <c r="X29" s="17">
        <f t="shared" ref="X29:AB29" si="25">X11/X$18*100</f>
        <v>17.676269294833382</v>
      </c>
      <c r="Y29" s="17">
        <f t="shared" si="25"/>
        <v>16.1772456300926</v>
      </c>
      <c r="Z29" s="17">
        <f t="shared" si="25"/>
        <v>15.977653636337147</v>
      </c>
      <c r="AA29" s="17">
        <f t="shared" si="25"/>
        <v>14.443064767598296</v>
      </c>
      <c r="AB29" s="17">
        <f t="shared" si="25"/>
        <v>11.628656679885797</v>
      </c>
      <c r="AC29" s="11"/>
      <c r="AD29" s="39">
        <f t="shared" si="18"/>
        <v>-22.550673388573649</v>
      </c>
      <c r="AE29" s="39">
        <f t="shared" si="19"/>
        <v>48.726688148986049</v>
      </c>
      <c r="AF29" s="39">
        <f t="shared" si="20"/>
        <v>26.176014760412404</v>
      </c>
    </row>
    <row r="30" spans="1:32" x14ac:dyDescent="0.2">
      <c r="A30" t="str">
        <f>$A$12</f>
        <v>Skilled trades occupations</v>
      </c>
      <c r="B30" s="17">
        <f t="shared" si="8"/>
        <v>9.47238560985463</v>
      </c>
      <c r="C30" s="17">
        <f t="shared" si="8"/>
        <v>8.9982165436179091</v>
      </c>
      <c r="D30" s="17">
        <f t="shared" si="8"/>
        <v>8.0763879323994967</v>
      </c>
      <c r="E30" s="17">
        <f t="shared" si="8"/>
        <v>8.1978025834843518</v>
      </c>
      <c r="F30" s="17">
        <f t="shared" si="8"/>
        <v>7.8342137164028713</v>
      </c>
      <c r="G30" s="11"/>
      <c r="H30" s="39">
        <f t="shared" si="21"/>
        <v>3.4023711240491812</v>
      </c>
      <c r="I30" s="39">
        <f t="shared" si="11"/>
        <v>44.141894811987434</v>
      </c>
      <c r="J30" s="39">
        <f t="shared" si="12"/>
        <v>47.544265936036609</v>
      </c>
      <c r="L30" t="str">
        <f>$A$12</f>
        <v>Skilled trades occupations</v>
      </c>
      <c r="M30" s="17">
        <f t="shared" ref="M30:Q30" si="26">M12/M$18*100</f>
        <v>15.94573033232019</v>
      </c>
      <c r="N30" s="17">
        <f t="shared" si="26"/>
        <v>15.416929868308616</v>
      </c>
      <c r="O30" s="17">
        <f t="shared" si="26"/>
        <v>13.62432259237019</v>
      </c>
      <c r="P30" s="17">
        <f t="shared" si="26"/>
        <v>13.532259317084192</v>
      </c>
      <c r="Q30" s="17">
        <f t="shared" si="26"/>
        <v>12.569769063617203</v>
      </c>
      <c r="R30" s="11"/>
      <c r="S30" s="39">
        <f t="shared" si="14"/>
        <v>-1.4873829518187947</v>
      </c>
      <c r="T30" s="39">
        <f t="shared" si="15"/>
        <v>39.635597089062074</v>
      </c>
      <c r="U30" s="39">
        <f t="shared" si="16"/>
        <v>38.148214137243279</v>
      </c>
      <c r="W30" t="str">
        <f>$A$12</f>
        <v>Skilled trades occupations</v>
      </c>
      <c r="X30" s="17">
        <f t="shared" ref="X30:AB30" si="27">X12/X$18*100</f>
        <v>2.5234613346685997</v>
      </c>
      <c r="Y30" s="17">
        <f t="shared" si="27"/>
        <v>2.2116039179108875</v>
      </c>
      <c r="Z30" s="17">
        <f t="shared" si="27"/>
        <v>2.3556190880376349</v>
      </c>
      <c r="AA30" s="17">
        <f t="shared" si="27"/>
        <v>2.6727895354752671</v>
      </c>
      <c r="AB30" s="17">
        <f t="shared" si="27"/>
        <v>2.9344813861861203</v>
      </c>
      <c r="AC30" s="11"/>
      <c r="AD30" s="39">
        <f t="shared" si="18"/>
        <v>32.564547544474529</v>
      </c>
      <c r="AE30" s="39">
        <f t="shared" si="19"/>
        <v>71.017162393943508</v>
      </c>
      <c r="AF30" s="39">
        <f t="shared" si="20"/>
        <v>103.58170993841804</v>
      </c>
    </row>
    <row r="31" spans="1:32" x14ac:dyDescent="0.2">
      <c r="A31" t="str">
        <f>$A$13</f>
        <v>Caring, leisure and other service occupations</v>
      </c>
      <c r="B31" s="17">
        <f t="shared" si="8"/>
        <v>9.9211243530469417</v>
      </c>
      <c r="C31" s="17">
        <f t="shared" si="8"/>
        <v>9.818445328515141</v>
      </c>
      <c r="D31" s="17">
        <f t="shared" si="8"/>
        <v>9.5261627827894024</v>
      </c>
      <c r="E31" s="17">
        <f t="shared" si="8"/>
        <v>9.7811271958829291</v>
      </c>
      <c r="F31" s="17">
        <f t="shared" si="8"/>
        <v>10.008838186061169</v>
      </c>
      <c r="G31" s="11"/>
      <c r="H31" s="39">
        <f t="shared" si="21"/>
        <v>11.99997444924608</v>
      </c>
      <c r="I31" s="39">
        <f t="shared" si="11"/>
        <v>57.792208383489516</v>
      </c>
      <c r="J31" s="39">
        <f t="shared" si="12"/>
        <v>69.792182832735605</v>
      </c>
      <c r="L31" t="str">
        <f>$A$13</f>
        <v>Caring, leisure and other service occupations</v>
      </c>
      <c r="M31" s="17">
        <f t="shared" ref="M31:Q31" si="28">M13/M$18*100</f>
        <v>4.2802368006390967</v>
      </c>
      <c r="N31" s="17">
        <f t="shared" si="28"/>
        <v>4.1991485874951566</v>
      </c>
      <c r="O31" s="17">
        <f t="shared" si="28"/>
        <v>4.2044324481274407</v>
      </c>
      <c r="P31" s="17">
        <f t="shared" si="28"/>
        <v>4.6590516850852177</v>
      </c>
      <c r="Q31" s="17">
        <f t="shared" si="28"/>
        <v>5.1643539212008482</v>
      </c>
      <c r="R31" s="11"/>
      <c r="S31" s="39">
        <f t="shared" si="14"/>
        <v>31.155979229137881</v>
      </c>
      <c r="T31" s="39">
        <f t="shared" si="15"/>
        <v>52.016107407816094</v>
      </c>
      <c r="U31" s="39">
        <f t="shared" si="16"/>
        <v>83.172086636953964</v>
      </c>
      <c r="W31" t="str">
        <f>$A$13</f>
        <v>Caring, leisure and other service occupations</v>
      </c>
      <c r="X31" s="17">
        <f t="shared" ref="X31:AB31" si="29">X13/X$18*100</f>
        <v>15.976433026859066</v>
      </c>
      <c r="Y31" s="17">
        <f t="shared" si="29"/>
        <v>15.759821470600183</v>
      </c>
      <c r="Z31" s="17">
        <f t="shared" si="29"/>
        <v>15.01368038394128</v>
      </c>
      <c r="AA31" s="17">
        <f t="shared" si="29"/>
        <v>15.08617238479531</v>
      </c>
      <c r="AB31" s="17">
        <f t="shared" si="29"/>
        <v>15.021275890907232</v>
      </c>
      <c r="AC31" s="11"/>
      <c r="AD31" s="39">
        <f t="shared" si="18"/>
        <v>6.4684070054614837</v>
      </c>
      <c r="AE31" s="39">
        <f t="shared" si="19"/>
        <v>59.460139273890448</v>
      </c>
      <c r="AF31" s="39">
        <f t="shared" si="20"/>
        <v>65.928546279351934</v>
      </c>
    </row>
    <row r="32" spans="1:32" x14ac:dyDescent="0.2">
      <c r="A32" t="str">
        <f>$A$14</f>
        <v>Sales and customer service occupations</v>
      </c>
      <c r="B32" s="17">
        <f t="shared" si="8"/>
        <v>7.8392081319684985</v>
      </c>
      <c r="C32" s="17">
        <f t="shared" si="8"/>
        <v>7.3754725139528565</v>
      </c>
      <c r="D32" s="17">
        <f t="shared" si="8"/>
        <v>7.5616882853822327</v>
      </c>
      <c r="E32" s="17">
        <f t="shared" si="8"/>
        <v>7.3706603533271977</v>
      </c>
      <c r="F32" s="17">
        <f t="shared" si="8"/>
        <v>7.1060491706330335</v>
      </c>
      <c r="H32" s="39">
        <f t="shared" si="21"/>
        <v>0.17553990569964034</v>
      </c>
      <c r="I32" s="39">
        <f t="shared" si="11"/>
        <v>44.368623722679523</v>
      </c>
      <c r="J32" s="39">
        <f t="shared" si="12"/>
        <v>44.544163628379167</v>
      </c>
      <c r="L32" t="str">
        <f>$A$14</f>
        <v>Sales and customer service occupations</v>
      </c>
      <c r="M32" s="17">
        <f t="shared" ref="M32:Q32" si="30">M14/M$18*100</f>
        <v>6.3281898978861149</v>
      </c>
      <c r="N32" s="17">
        <f t="shared" si="30"/>
        <v>6.0622939138591594</v>
      </c>
      <c r="O32" s="17">
        <f t="shared" si="30"/>
        <v>6.3855094422783658</v>
      </c>
      <c r="P32" s="17">
        <f t="shared" si="30"/>
        <v>6.3734300174239218</v>
      </c>
      <c r="Q32" s="17">
        <f t="shared" si="30"/>
        <v>6.3750560808021817</v>
      </c>
      <c r="S32" s="39">
        <f t="shared" si="14"/>
        <v>6.6026336232766232</v>
      </c>
      <c r="T32" s="39">
        <f t="shared" si="15"/>
        <v>34.671655316173002</v>
      </c>
      <c r="U32" s="39">
        <f t="shared" si="16"/>
        <v>41.274288939449619</v>
      </c>
      <c r="W32" t="str">
        <f>$A$14</f>
        <v>Sales and customer service occupations</v>
      </c>
      <c r="X32" s="17">
        <f t="shared" ref="X32:AB32" si="31">X14/X$18*100</f>
        <v>9.4612368879257929</v>
      </c>
      <c r="Y32" s="17">
        <f t="shared" si="31"/>
        <v>8.7639181441576941</v>
      </c>
      <c r="Z32" s="17">
        <f t="shared" si="31"/>
        <v>8.774508495680406</v>
      </c>
      <c r="AA32" s="17">
        <f t="shared" si="31"/>
        <v>8.4035135364887132</v>
      </c>
      <c r="AB32" s="17">
        <f t="shared" si="31"/>
        <v>7.8623850621597198</v>
      </c>
      <c r="AD32" s="39">
        <f t="shared" si="18"/>
        <v>-4.6473844189497395</v>
      </c>
      <c r="AE32" s="39">
        <f t="shared" si="19"/>
        <v>51.645278904351891</v>
      </c>
      <c r="AF32" s="39">
        <f t="shared" si="20"/>
        <v>46.997894485402156</v>
      </c>
    </row>
    <row r="33" spans="1:32" x14ac:dyDescent="0.2">
      <c r="A33" t="str">
        <f>$A$15</f>
        <v>Process, plant and machine operatives</v>
      </c>
      <c r="B33" s="17">
        <f t="shared" si="8"/>
        <v>4.8167525649976692</v>
      </c>
      <c r="C33" s="17">
        <f t="shared" si="8"/>
        <v>4.9723477555665196</v>
      </c>
      <c r="D33" s="17">
        <f t="shared" si="8"/>
        <v>4.2585270711434404</v>
      </c>
      <c r="E33" s="17">
        <f t="shared" si="8"/>
        <v>4.6365409239200641</v>
      </c>
      <c r="F33" s="17">
        <f t="shared" si="8"/>
        <v>4.4451169616784671</v>
      </c>
      <c r="G33" s="11"/>
      <c r="H33" s="39">
        <f t="shared" si="21"/>
        <v>11.269473848702734</v>
      </c>
      <c r="I33" s="39">
        <f t="shared" si="11"/>
        <v>52.414102016251995</v>
      </c>
      <c r="J33" s="39">
        <f t="shared" si="12"/>
        <v>63.683575864954733</v>
      </c>
      <c r="L33" t="str">
        <f>$A$15</f>
        <v>Process, plant and machine operatives</v>
      </c>
      <c r="M33" s="17">
        <f t="shared" ref="M33:Q33" si="32">M15/M$18*100</f>
        <v>8.2220963112149903</v>
      </c>
      <c r="N33" s="17">
        <f t="shared" si="32"/>
        <v>8.6331545511443757</v>
      </c>
      <c r="O33" s="17">
        <f t="shared" si="32"/>
        <v>7.4574620379266934</v>
      </c>
      <c r="P33" s="17">
        <f t="shared" si="32"/>
        <v>7.9029219341703261</v>
      </c>
      <c r="Q33" s="17">
        <f t="shared" si="32"/>
        <v>7.4663528923020293</v>
      </c>
      <c r="R33" s="11"/>
      <c r="S33" s="39">
        <f t="shared" si="14"/>
        <v>6.9047340365264915</v>
      </c>
      <c r="T33" s="39">
        <f t="shared" si="15"/>
        <v>49.93823334894693</v>
      </c>
      <c r="U33" s="39">
        <f t="shared" si="16"/>
        <v>56.842967385473422</v>
      </c>
      <c r="W33" t="str">
        <f>$A$15</f>
        <v>Process, plant and machine operatives</v>
      </c>
      <c r="X33" s="17">
        <f t="shared" ref="X33:AB33" si="33">X15/X$18*100</f>
        <v>1.1612272009121225</v>
      </c>
      <c r="Y33" s="17">
        <f t="shared" si="33"/>
        <v>1.1017156892341593</v>
      </c>
      <c r="Z33" s="17">
        <f t="shared" si="33"/>
        <v>0.95993604317879777</v>
      </c>
      <c r="AA33" s="17">
        <f t="shared" si="33"/>
        <v>1.2534789547918046</v>
      </c>
      <c r="AB33" s="17">
        <f t="shared" si="33"/>
        <v>1.3191377932168946</v>
      </c>
      <c r="AC33" s="11"/>
      <c r="AD33" s="39">
        <f t="shared" si="18"/>
        <v>46.234203518715375</v>
      </c>
      <c r="AE33" s="39">
        <f t="shared" si="19"/>
        <v>72.247604670701435</v>
      </c>
      <c r="AF33" s="39">
        <f t="shared" si="20"/>
        <v>118.48180818941682</v>
      </c>
    </row>
    <row r="34" spans="1:32" x14ac:dyDescent="0.2">
      <c r="A34" t="str">
        <f>$A$16</f>
        <v>Elementary occupations</v>
      </c>
      <c r="B34" s="17">
        <f t="shared" si="8"/>
        <v>11.511181830063938</v>
      </c>
      <c r="C34" s="17">
        <f t="shared" si="8"/>
        <v>10.964031575294939</v>
      </c>
      <c r="D34" s="17">
        <f t="shared" si="8"/>
        <v>10.195045348262338</v>
      </c>
      <c r="E34" s="17">
        <f t="shared" si="8"/>
        <v>10.03958523236723</v>
      </c>
      <c r="F34" s="17">
        <f t="shared" si="8"/>
        <v>9.356768180213626</v>
      </c>
      <c r="G34" s="11"/>
      <c r="H34" s="39">
        <f t="shared" si="21"/>
        <v>-2.1661911303530728</v>
      </c>
      <c r="I34" s="39">
        <f t="shared" si="11"/>
        <v>47.296034438461959</v>
      </c>
      <c r="J34" s="39">
        <f t="shared" si="12"/>
        <v>45.129843308108889</v>
      </c>
      <c r="L34" t="str">
        <f>$A$16</f>
        <v>Elementary occupations</v>
      </c>
      <c r="M34" s="17">
        <f t="shared" ref="M34:Q34" si="34">M16/M$18*100</f>
        <v>11.431991101182861</v>
      </c>
      <c r="N34" s="17">
        <f t="shared" si="34"/>
        <v>10.779239945988696</v>
      </c>
      <c r="O34" s="17">
        <f t="shared" si="34"/>
        <v>10.244156677674262</v>
      </c>
      <c r="P34" s="17">
        <f t="shared" si="34"/>
        <v>10.247976968404252</v>
      </c>
      <c r="Q34" s="17">
        <f t="shared" si="34"/>
        <v>9.3785983847340546</v>
      </c>
      <c r="R34" s="11"/>
      <c r="S34" s="39">
        <f t="shared" si="14"/>
        <v>-2.244499745650721</v>
      </c>
      <c r="T34" s="39">
        <f t="shared" si="15"/>
        <v>38.567419771833997</v>
      </c>
      <c r="U34" s="39">
        <f t="shared" si="16"/>
        <v>36.322920026183283</v>
      </c>
      <c r="W34" t="str">
        <f>$A$16</f>
        <v>Elementary occupations</v>
      </c>
      <c r="X34" s="17">
        <f t="shared" ref="X34:AB34" si="35">X16/X$18*100</f>
        <v>11.596190492800773</v>
      </c>
      <c r="Y34" s="17">
        <f t="shared" si="35"/>
        <v>11.159414846230336</v>
      </c>
      <c r="Z34" s="17">
        <f t="shared" si="35"/>
        <v>10.144404059129647</v>
      </c>
      <c r="AA34" s="17">
        <f t="shared" si="35"/>
        <v>9.8237493716225703</v>
      </c>
      <c r="AB34" s="17">
        <f t="shared" si="35"/>
        <v>9.3341811442650648</v>
      </c>
      <c r="AC34" s="11"/>
      <c r="AD34" s="39">
        <f t="shared" si="18"/>
        <v>-2.0846489575263369</v>
      </c>
      <c r="AE34" s="39">
        <f t="shared" si="19"/>
        <v>56.385075318293588</v>
      </c>
      <c r="AF34" s="39">
        <f t="shared" si="20"/>
        <v>54.300426360767254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6.5987848377481351</v>
      </c>
      <c r="I36" s="42">
        <f t="shared" si="11"/>
        <v>49.682447131301274</v>
      </c>
      <c r="J36" s="42">
        <f t="shared" si="12"/>
        <v>56.281231969049408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6.7774330053453182</v>
      </c>
      <c r="T36" s="42">
        <f t="shared" ref="T36" si="37">IF(O18&gt;0,(T18/O18)*100,0)</f>
        <v>41.630607594335778</v>
      </c>
      <c r="U36" s="42">
        <f t="shared" ref="U36" si="38">IF(O18&gt;0,(U18/O18)*100,0)</f>
        <v>48.408040599681087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6.4145712638815704</v>
      </c>
      <c r="AE36" s="42">
        <f t="shared" ref="AE36" si="40">IF(Z18&gt;0,(AE18/Z18)*100,0)</f>
        <v>57.985124719634172</v>
      </c>
      <c r="AF36" s="42">
        <f t="shared" ref="AF36" si="41">IF(Z18&gt;0,(AF18/Z18)*100,0)</f>
        <v>64.399695983515741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South East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South East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South East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3.1984914243540219</v>
      </c>
      <c r="C46" s="17">
        <f t="shared" ref="B46:E54" si="42">IF(D$6-C$6 &lt;&gt; 0,(EXP(LN(D8/C8)/(D$6-C$6))-1)*100,0)</f>
        <v>-0.10606452336757721</v>
      </c>
      <c r="D46" s="17">
        <f t="shared" si="42"/>
        <v>0.63410724424795006</v>
      </c>
      <c r="E46" s="17">
        <f t="shared" si="42"/>
        <v>1.0927338963959921</v>
      </c>
      <c r="F46" s="17">
        <f>IF(F$6-D$6 &lt;&gt; 0,(EXP(LN(F8/D8)/(F$6-D$6))-1)*100,0)</f>
        <v>0.93962657811770267</v>
      </c>
      <c r="H46" s="17">
        <f>IF($F$6-$D$6 &lt;&gt; 0,(EXP(LN(1+(H26/100))/($F$6-$D$6))-1)*100,0)</f>
        <v>0.93962657811770267</v>
      </c>
      <c r="I46" s="17">
        <f>IF($F$6-$D$6 &lt;&gt; 0,(EXP(LN(1+(I26/100))/($F$6-$D$6))-1)*100,0)</f>
        <v>3.0392634529016416</v>
      </c>
      <c r="J46" s="17">
        <f>IF($F$6-$D$6 &lt;&gt; 0,(EXP(LN(1+(J26/100))/($F$6-$D$6))-1)*100,0)</f>
        <v>3.6716053134180582</v>
      </c>
      <c r="L46" t="str">
        <f>$A$8</f>
        <v>Managers, directors and senior officials</v>
      </c>
      <c r="M46" s="17">
        <f t="shared" ref="M46:M54" si="43">IF(N$6-M$6 &lt;&gt; 0,(EXP(LN(N8/M8)/(N$6-M$6))-1)*100,0)</f>
        <v>2.4726950943747994</v>
      </c>
      <c r="N46" s="17">
        <f t="shared" ref="N46:N54" si="44">IF(O$6-N$6 &lt;&gt; 0,(EXP(LN(O8/N8)/(O$6-N$6))-1)*100,0)</f>
        <v>-1.737611961476293</v>
      </c>
      <c r="O46" s="17">
        <f t="shared" ref="O46:O54" si="45">IF(P$6-O$6 &lt;&gt; 0,(EXP(LN(P8/O8)/(P$6-O$6))-1)*100,0)</f>
        <v>0.1352114134190785</v>
      </c>
      <c r="P46" s="17">
        <f t="shared" ref="P46:P54" si="46">IF(Q$6-P$6 &lt;&gt; 0,(EXP(LN(Q8/P8)/(Q$6-P$6))-1)*100,0)</f>
        <v>0.76353000159077311</v>
      </c>
      <c r="Q46" s="17">
        <f>IF(Q$6-O$6 &lt;&gt; 0,(EXP(LN(Q8/O8)/(Q$6-O$6))-1)*100,0)</f>
        <v>0.55365363251937971</v>
      </c>
      <c r="S46" s="17">
        <f>IF($F$6-$D$6 &lt;&gt; 0,(EXP(LN(1+(S26/100))/($F$6-$D$6))-1)*100,0)</f>
        <v>0.55365363251937971</v>
      </c>
      <c r="T46" s="17">
        <f>IF($F$6-$D$6 &lt;&gt; 0,(EXP(LN(1+(T26/100))/($F$6-$D$6))-1)*100,0)</f>
        <v>2.7122078356854429</v>
      </c>
      <c r="U46" s="17">
        <f>IF($F$6-$D$6 &lt;&gt; 0,(EXP(LN(1+(U26/100))/($F$6-$D$6))-1)*100,0)</f>
        <v>3.0976800886315159</v>
      </c>
      <c r="W46" t="str">
        <f>$A$8</f>
        <v>Managers, directors and senior officials</v>
      </c>
      <c r="X46" s="17">
        <f t="shared" ref="X46:X54" si="47">IF(Y$6-X$6 &lt;&gt; 0,(EXP(LN(Y8/X8)/(Y$6-X$6))-1)*100,0)</f>
        <v>4.5084434598998246</v>
      </c>
      <c r="Y46" s="17">
        <f t="shared" ref="Y46:Y54" si="48">IF(Z$6-Y$6 &lt;&gt; 0,(EXP(LN(Z8/Y8)/(Z$6-Y$6))-1)*100,0)</f>
        <v>2.6975089613939573</v>
      </c>
      <c r="Z46" s="17">
        <f t="shared" ref="Z46:Z54" si="49">IF(AA$6-Z$6 &lt;&gt; 0,(EXP(LN(AA8/Z8)/(AA$6-Z$6))-1)*100,0)</f>
        <v>1.4334704025498857</v>
      </c>
      <c r="AA46" s="17">
        <f t="shared" ref="AA46:AA54" si="50">IF(AB$6-AA$6 &lt;&gt; 0,(EXP(LN(AB8/AA8)/(AB$6-AA$6))-1)*100,0)</f>
        <v>1.5820597758419153</v>
      </c>
      <c r="AB46" s="17">
        <f>IF(AB$6-Z$6 &lt;&gt; 0,(EXP(LN(AB8/Z8)/(AB$6-Z$6))-1)*100,0)</f>
        <v>1.5325058151645532</v>
      </c>
      <c r="AD46" s="17">
        <f>IF($F$6-$D$6 &lt;&gt; 0,(EXP(LN(1+(AD26/100))/($F$6-$D$6))-1)*100,0)</f>
        <v>1.5325058151645532</v>
      </c>
      <c r="AE46" s="17">
        <f>IF($F$6-$D$6 &lt;&gt; 0,(EXP(LN(1+(AE26/100))/($F$6-$D$6))-1)*100,0)</f>
        <v>3.5472911995829026</v>
      </c>
      <c r="AF46" s="17">
        <f>IF($F$6-$D$6 &lt;&gt; 0,(EXP(LN(1+(AF26/100))/($F$6-$D$6))-1)*100,0)</f>
        <v>4.5281590379480097</v>
      </c>
    </row>
    <row r="47" spans="1:32" x14ac:dyDescent="0.2">
      <c r="A47" t="str">
        <f>$A$9</f>
        <v>Professional occupations</v>
      </c>
      <c r="B47" s="17">
        <f t="shared" si="42"/>
        <v>2.9975936984338869</v>
      </c>
      <c r="C47" s="17">
        <f t="shared" si="42"/>
        <v>2.4210657267409896</v>
      </c>
      <c r="D47" s="17">
        <f t="shared" si="42"/>
        <v>1.4108116190311826</v>
      </c>
      <c r="E47" s="17">
        <f t="shared" si="42"/>
        <v>0.88329067818766482</v>
      </c>
      <c r="F47" s="17">
        <f>IF(F$6-D$6 &lt;&gt; 0,(EXP(LN(F9/D9)/(F$6-D$6))-1)*100,0)</f>
        <v>1.0588253881172793</v>
      </c>
      <c r="H47" s="17">
        <f t="shared" ref="H47:J56" si="51">IF($F$6-$D$6 &lt;&gt; 0,(EXP(LN(1+(H27/100))/($F$6-$D$6))-1)*100,0)</f>
        <v>1.0588253881172793</v>
      </c>
      <c r="I47" s="17">
        <f t="shared" si="51"/>
        <v>2.7718794532469504</v>
      </c>
      <c r="J47" s="17">
        <f t="shared" si="51"/>
        <v>3.5115582608959306</v>
      </c>
      <c r="L47" t="str">
        <f>$A$9</f>
        <v>Professional occupations</v>
      </c>
      <c r="M47" s="17">
        <f t="shared" si="43"/>
        <v>2.3395257140228498</v>
      </c>
      <c r="N47" s="17">
        <f t="shared" si="44"/>
        <v>1.9021854841551056</v>
      </c>
      <c r="O47" s="17">
        <f t="shared" si="45"/>
        <v>1.3547508678937392</v>
      </c>
      <c r="P47" s="17">
        <f t="shared" si="46"/>
        <v>0.7731086009340693</v>
      </c>
      <c r="Q47" s="17">
        <f>IF(Q$6-O$6 &lt;&gt; 0,(EXP(LN(Q9/O9)/(Q$6-O$6))-1)*100,0)</f>
        <v>0.96661753442011111</v>
      </c>
      <c r="S47" s="17">
        <f t="shared" ref="S47:U47" si="52">IF($F$6-$D$6 &lt;&gt; 0,(EXP(LN(1+(S27/100))/($F$6-$D$6))-1)*100,0)</f>
        <v>0.96661753442011111</v>
      </c>
      <c r="T47" s="17">
        <f t="shared" si="52"/>
        <v>2.3184462480887014</v>
      </c>
      <c r="U47" s="17">
        <f t="shared" si="52"/>
        <v>3.0332056917270922</v>
      </c>
      <c r="W47" t="str">
        <f>$A$9</f>
        <v>Professional occupations</v>
      </c>
      <c r="X47" s="17">
        <f t="shared" si="47"/>
        <v>3.7242810185264208</v>
      </c>
      <c r="Y47" s="17">
        <f t="shared" si="48"/>
        <v>2.97512169375036</v>
      </c>
      <c r="Z47" s="17">
        <f t="shared" si="49"/>
        <v>1.4699147127842593</v>
      </c>
      <c r="AA47" s="17">
        <f t="shared" si="50"/>
        <v>0.99790210272496793</v>
      </c>
      <c r="AB47" s="17">
        <f>IF(AB$6-Z$6 &lt;&gt; 0,(EXP(LN(AB9/Z9)/(AB$6-Z$6))-1)*100,0)</f>
        <v>1.1549951687265025</v>
      </c>
      <c r="AD47" s="17">
        <f t="shared" ref="AD47:AF47" si="53">IF($F$6-$D$6 &lt;&gt; 0,(EXP(LN(1+(AD27/100))/($F$6-$D$6))-1)*100,0)</f>
        <v>1.1549951687265025</v>
      </c>
      <c r="AE47" s="17">
        <f t="shared" si="53"/>
        <v>3.222397980260161</v>
      </c>
      <c r="AF47" s="17">
        <f t="shared" si="53"/>
        <v>3.9854938823575381</v>
      </c>
    </row>
    <row r="48" spans="1:32" x14ac:dyDescent="0.2">
      <c r="A48" t="str">
        <f>$A$10</f>
        <v>Associate professional occupations</v>
      </c>
      <c r="B48" s="17">
        <f t="shared" si="42"/>
        <v>1.2881874989438602</v>
      </c>
      <c r="C48" s="17">
        <f t="shared" si="42"/>
        <v>3.3859201360446622</v>
      </c>
      <c r="D48" s="17">
        <f t="shared" si="42"/>
        <v>-0.31398737385718301</v>
      </c>
      <c r="E48" s="17">
        <f t="shared" si="42"/>
        <v>0.66216877425429033</v>
      </c>
      <c r="F48" s="17">
        <f t="shared" ref="F48:F56" si="54">IF(F$6-D$6 &lt;&gt; 0,(EXP(LN(F10/D10)/(F$6-D$6))-1)*100,0)</f>
        <v>0.33572589637926864</v>
      </c>
      <c r="H48" s="17">
        <f t="shared" si="51"/>
        <v>0.33572589637926864</v>
      </c>
      <c r="I48" s="17">
        <f t="shared" si="51"/>
        <v>2.557904407376177</v>
      </c>
      <c r="J48" s="17">
        <f t="shared" si="51"/>
        <v>2.7953691044118933</v>
      </c>
      <c r="L48" t="str">
        <f>$A$10</f>
        <v>Associate professional occupations</v>
      </c>
      <c r="M48" s="17">
        <f t="shared" si="43"/>
        <v>0.58595126451663759</v>
      </c>
      <c r="N48" s="17">
        <f t="shared" si="44"/>
        <v>2.8428325036466973</v>
      </c>
      <c r="O48" s="17">
        <f t="shared" si="45"/>
        <v>-0.96598119373492164</v>
      </c>
      <c r="P48" s="17">
        <f t="shared" si="46"/>
        <v>0.39554145294191656</v>
      </c>
      <c r="Q48" s="17">
        <f t="shared" ref="Q48:Q54" si="55">IF(Q$6-O$6 &lt;&gt; 0,(EXP(LN(Q10/O10)/(Q$6-O$6))-1)*100,0)</f>
        <v>-6.0366628167951575E-2</v>
      </c>
      <c r="S48" s="17">
        <f t="shared" ref="S48:U48" si="56">IF($F$6-$D$6 &lt;&gt; 0,(EXP(LN(1+(S28/100))/($F$6-$D$6))-1)*100,0)</f>
        <v>-6.0366628167951575E-2</v>
      </c>
      <c r="T48" s="17">
        <f t="shared" si="56"/>
        <v>2.0762402142354697</v>
      </c>
      <c r="U48" s="17">
        <f t="shared" si="56"/>
        <v>2.0310167626830022</v>
      </c>
      <c r="W48" t="str">
        <f>$A$10</f>
        <v>Associate professional occupations</v>
      </c>
      <c r="X48" s="17">
        <f t="shared" si="47"/>
        <v>2.0756962331062168</v>
      </c>
      <c r="Y48" s="17">
        <f t="shared" si="48"/>
        <v>3.9729803415140763</v>
      </c>
      <c r="Z48" s="17">
        <f t="shared" si="49"/>
        <v>0.36477016217675295</v>
      </c>
      <c r="AA48" s="17">
        <f t="shared" si="50"/>
        <v>0.92263617627388328</v>
      </c>
      <c r="AB48" s="17">
        <f t="shared" ref="AB48:AB54" si="57">IF(AB$6-Z$6 &lt;&gt; 0,(EXP(LN(AB10/Z10)/(AB$6-Z$6))-1)*100,0)</f>
        <v>0.73633714952523466</v>
      </c>
      <c r="AD48" s="17">
        <f t="shared" ref="AD48:AF48" si="58">IF($F$6-$D$6 &lt;&gt; 0,(EXP(LN(1+(AD28/100))/($F$6-$D$6))-1)*100,0)</f>
        <v>0.73633714952523466</v>
      </c>
      <c r="AE48" s="17">
        <f t="shared" si="58"/>
        <v>3.0401180454240562</v>
      </c>
      <c r="AF48" s="17">
        <f t="shared" si="58"/>
        <v>3.5331830493637195</v>
      </c>
    </row>
    <row r="49" spans="1:32" x14ac:dyDescent="0.2">
      <c r="A49" t="str">
        <f>$A$11</f>
        <v>Administrative and secretarial occupations</v>
      </c>
      <c r="B49" s="17">
        <f t="shared" si="42"/>
        <v>-0.99333001664468901</v>
      </c>
      <c r="C49" s="17">
        <f t="shared" si="42"/>
        <v>1.1190874598235201</v>
      </c>
      <c r="D49" s="17">
        <f t="shared" si="42"/>
        <v>-1.4074421232265988</v>
      </c>
      <c r="E49" s="17">
        <f t="shared" si="42"/>
        <v>-1.1681183744034596</v>
      </c>
      <c r="F49" s="17">
        <f t="shared" si="54"/>
        <v>-1.2479574361264012</v>
      </c>
      <c r="H49" s="17">
        <f t="shared" si="51"/>
        <v>-1.2479574361264012</v>
      </c>
      <c r="I49" s="17">
        <f t="shared" si="51"/>
        <v>2.5437830471010781</v>
      </c>
      <c r="J49" s="17">
        <f t="shared" si="51"/>
        <v>1.690588968733242</v>
      </c>
      <c r="L49" t="str">
        <f>$A$11</f>
        <v>Administrative and secretarial occupations</v>
      </c>
      <c r="M49" s="17">
        <f t="shared" si="43"/>
        <v>-1.9361457276163563</v>
      </c>
      <c r="N49" s="17">
        <f t="shared" si="44"/>
        <v>14.848867780086783</v>
      </c>
      <c r="O49" s="17">
        <f t="shared" si="45"/>
        <v>-1.0199875080004861</v>
      </c>
      <c r="P49" s="17">
        <f t="shared" si="46"/>
        <v>0.63085808623950523</v>
      </c>
      <c r="Q49" s="17">
        <f t="shared" si="55"/>
        <v>7.7539375154311863E-2</v>
      </c>
      <c r="S49" s="17">
        <f t="shared" ref="S49:U49" si="59">IF($F$6-$D$6 &lt;&gt; 0,(EXP(LN(1+(S29/100))/($F$6-$D$6))-1)*100,0)</f>
        <v>7.7539375154311863E-2</v>
      </c>
      <c r="T49" s="17">
        <f t="shared" si="59"/>
        <v>2.0536467247449286</v>
      </c>
      <c r="U49" s="17">
        <f t="shared" si="59"/>
        <v>2.1120639141826603</v>
      </c>
      <c r="W49" t="str">
        <f>$A$11</f>
        <v>Administrative and secretarial occupations</v>
      </c>
      <c r="X49" s="17">
        <f t="shared" si="47"/>
        <v>-0.75080803897930037</v>
      </c>
      <c r="Y49" s="17">
        <f t="shared" si="48"/>
        <v>-2.3079559078153178</v>
      </c>
      <c r="Z49" s="17">
        <f t="shared" si="49"/>
        <v>-1.5223023575440697</v>
      </c>
      <c r="AA49" s="17">
        <f t="shared" si="50"/>
        <v>-1.7725609606489723</v>
      </c>
      <c r="AB49" s="17">
        <f t="shared" si="57"/>
        <v>-1.6892121701162721</v>
      </c>
      <c r="AD49" s="17">
        <f t="shared" ref="AD49:AF49" si="60">IF($F$6-$D$6 &lt;&gt; 0,(EXP(LN(1+(AD29/100))/($F$6-$D$6))-1)*100,0)</f>
        <v>-1.6892121701162721</v>
      </c>
      <c r="AE49" s="17">
        <f t="shared" si="60"/>
        <v>2.6815920835897344</v>
      </c>
      <c r="AF49" s="17">
        <f t="shared" si="60"/>
        <v>1.562126864463953</v>
      </c>
    </row>
    <row r="50" spans="1:32" x14ac:dyDescent="0.2">
      <c r="A50" t="str">
        <f>$A$12</f>
        <v>Skilled trades occupations</v>
      </c>
      <c r="B50" s="17">
        <f t="shared" si="42"/>
        <v>-1.7557872850848533E-2</v>
      </c>
      <c r="C50" s="17">
        <f t="shared" si="42"/>
        <v>-12.349787434553184</v>
      </c>
      <c r="D50" s="17">
        <f t="shared" si="42"/>
        <v>0.83233722502396024</v>
      </c>
      <c r="E50" s="17">
        <f t="shared" si="42"/>
        <v>-7.9837239488222966E-2</v>
      </c>
      <c r="F50" s="17">
        <f t="shared" si="54"/>
        <v>0.22330032725697002</v>
      </c>
      <c r="H50" s="17">
        <f t="shared" si="51"/>
        <v>0.22330032725697002</v>
      </c>
      <c r="I50" s="17">
        <f t="shared" si="51"/>
        <v>2.4674704342927178</v>
      </c>
      <c r="J50" s="17">
        <f t="shared" si="51"/>
        <v>2.6269658078300839</v>
      </c>
      <c r="L50" t="str">
        <f>$A$12</f>
        <v>Skilled trades occupations</v>
      </c>
      <c r="M50" s="17">
        <f t="shared" si="43"/>
        <v>0.23996739461036309</v>
      </c>
      <c r="N50" s="17">
        <f t="shared" si="44"/>
        <v>-14.751690292535713</v>
      </c>
      <c r="O50" s="17">
        <f t="shared" si="45"/>
        <v>0.43930608085971379</v>
      </c>
      <c r="P50" s="17">
        <f t="shared" si="46"/>
        <v>-0.36834744603799763</v>
      </c>
      <c r="Q50" s="17">
        <f t="shared" si="55"/>
        <v>-9.9853807229699498E-2</v>
      </c>
      <c r="S50" s="17">
        <f t="shared" ref="S50:U50" si="61">IF($F$6-$D$6 &lt;&gt; 0,(EXP(LN(1+(S30/100))/($F$6-$D$6))-1)*100,0)</f>
        <v>-9.9853807229699498E-2</v>
      </c>
      <c r="T50" s="17">
        <f t="shared" si="61"/>
        <v>2.2507282358678937</v>
      </c>
      <c r="U50" s="17">
        <f t="shared" si="61"/>
        <v>2.1777539011747615</v>
      </c>
      <c r="W50" t="str">
        <f>$A$12</f>
        <v>Skilled trades occupations</v>
      </c>
      <c r="X50" s="17">
        <f t="shared" si="47"/>
        <v>-1.8192916701621376</v>
      </c>
      <c r="Y50" s="17">
        <f t="shared" si="48"/>
        <v>5.3533836463310891</v>
      </c>
      <c r="Z50" s="17">
        <f t="shared" si="49"/>
        <v>3.057725824915547</v>
      </c>
      <c r="AA50" s="17">
        <f t="shared" si="50"/>
        <v>1.3216986428079114</v>
      </c>
      <c r="AB50" s="17">
        <f t="shared" si="57"/>
        <v>1.8971005004527974</v>
      </c>
      <c r="AD50" s="17">
        <f t="shared" ref="AD50:AF50" si="62">IF($F$6-$D$6 &lt;&gt; 0,(EXP(LN(1+(AD30/100))/($F$6-$D$6))-1)*100,0)</f>
        <v>1.8971005004527974</v>
      </c>
      <c r="AE50" s="17">
        <f t="shared" si="62"/>
        <v>3.6420464594942636</v>
      </c>
      <c r="AF50" s="17">
        <f t="shared" si="62"/>
        <v>4.8534160053656183</v>
      </c>
    </row>
    <row r="51" spans="1:32" x14ac:dyDescent="0.2">
      <c r="A51" t="str">
        <f>$A$13</f>
        <v>Caring, leisure and other service occupations</v>
      </c>
      <c r="B51" s="17">
        <f t="shared" si="42"/>
        <v>1.0112931385629853</v>
      </c>
      <c r="C51" s="17">
        <f t="shared" si="42"/>
        <v>-5.2525533411927778</v>
      </c>
      <c r="D51" s="17">
        <f t="shared" si="42"/>
        <v>1.0643433801182933</v>
      </c>
      <c r="E51" s="17">
        <f t="shared" si="42"/>
        <v>0.60575231631627702</v>
      </c>
      <c r="F51" s="17">
        <f t="shared" si="54"/>
        <v>0.75838432454322646</v>
      </c>
      <c r="H51" s="17">
        <f t="shared" si="51"/>
        <v>0.75838432454322646</v>
      </c>
      <c r="I51" s="17">
        <f t="shared" si="51"/>
        <v>3.0874278532308619</v>
      </c>
      <c r="J51" s="17">
        <f t="shared" si="51"/>
        <v>3.5923883854654282</v>
      </c>
      <c r="L51" t="str">
        <f>$A$13</f>
        <v>Caring, leisure and other service occupations</v>
      </c>
      <c r="M51" s="17">
        <f t="shared" si="43"/>
        <v>0.60646923327023483</v>
      </c>
      <c r="N51" s="17">
        <f t="shared" si="44"/>
        <v>-3.4138418121712699</v>
      </c>
      <c r="O51" s="17">
        <f t="shared" si="45"/>
        <v>2.6622208024802863</v>
      </c>
      <c r="P51" s="17">
        <f t="shared" si="46"/>
        <v>1.4082952732449305</v>
      </c>
      <c r="Q51" s="17">
        <f t="shared" si="55"/>
        <v>1.8245594167850543</v>
      </c>
      <c r="S51" s="17">
        <f t="shared" ref="S51:U51" si="63">IF($F$6-$D$6 &lt;&gt; 0,(EXP(LN(1+(S31/100))/($F$6-$D$6))-1)*100,0)</f>
        <v>1.8245594167850543</v>
      </c>
      <c r="T51" s="17">
        <f t="shared" si="63"/>
        <v>2.8314533425611632</v>
      </c>
      <c r="U51" s="17">
        <f t="shared" si="63"/>
        <v>4.1175530494516055</v>
      </c>
      <c r="W51" t="str">
        <f>$A$13</f>
        <v>Caring, leisure and other service occupations</v>
      </c>
      <c r="X51" s="17">
        <f t="shared" si="47"/>
        <v>1.1268208898692622</v>
      </c>
      <c r="Y51" s="17">
        <f t="shared" si="48"/>
        <v>-5.7705519930841831</v>
      </c>
      <c r="Z51" s="17">
        <f t="shared" si="49"/>
        <v>0.58355823245408445</v>
      </c>
      <c r="AA51" s="17">
        <f t="shared" si="50"/>
        <v>0.33641461785813842</v>
      </c>
      <c r="AB51" s="17">
        <f t="shared" si="57"/>
        <v>0.41872827604878537</v>
      </c>
      <c r="AD51" s="17">
        <f t="shared" ref="AD51:AF51" si="64">IF($F$6-$D$6 &lt;&gt; 0,(EXP(LN(1+(AD31/100))/($F$6-$D$6))-1)*100,0)</f>
        <v>0.41872827604878537</v>
      </c>
      <c r="AE51" s="17">
        <f t="shared" si="64"/>
        <v>3.1597171296134263</v>
      </c>
      <c r="AF51" s="17">
        <f t="shared" si="64"/>
        <v>3.4335444315248598</v>
      </c>
    </row>
    <row r="52" spans="1:32" x14ac:dyDescent="0.2">
      <c r="A52" t="str">
        <f>$A$14</f>
        <v>Sales and customer service occupations</v>
      </c>
      <c r="B52" s="17">
        <f t="shared" si="42"/>
        <v>-0.25781310138850433</v>
      </c>
      <c r="C52" s="17">
        <f t="shared" si="42"/>
        <v>0.120074579374152</v>
      </c>
      <c r="D52" s="17">
        <f t="shared" si="42"/>
        <v>1.8722407283955356E-2</v>
      </c>
      <c r="E52" s="17">
        <f t="shared" si="42"/>
        <v>8.1786084473955967E-3</v>
      </c>
      <c r="F52" s="17">
        <f t="shared" si="54"/>
        <v>1.1693084552821809E-2</v>
      </c>
      <c r="H52" s="17">
        <f t="shared" si="51"/>
        <v>1.1693084552821809E-2</v>
      </c>
      <c r="I52" s="17">
        <f t="shared" si="51"/>
        <v>2.47820767883844</v>
      </c>
      <c r="J52" s="17">
        <f t="shared" si="51"/>
        <v>2.4865099516320877</v>
      </c>
      <c r="L52" t="str">
        <f>$A$14</f>
        <v>Sales and customer service occupations</v>
      </c>
      <c r="M52" s="17">
        <f t="shared" si="43"/>
        <v>9.6523454765851113E-3</v>
      </c>
      <c r="N52" s="17">
        <f t="shared" si="44"/>
        <v>1.6078632572349205</v>
      </c>
      <c r="O52" s="17">
        <f t="shared" si="45"/>
        <v>0.53751787215434721</v>
      </c>
      <c r="P52" s="17">
        <f t="shared" si="46"/>
        <v>0.37203143589548127</v>
      </c>
      <c r="Q52" s="17">
        <f t="shared" si="55"/>
        <v>0.42716329321432767</v>
      </c>
      <c r="S52" s="17">
        <f t="shared" ref="S52:U52" si="65">IF($F$6-$D$6 &lt;&gt; 0,(EXP(LN(1+(S32/100))/($F$6-$D$6))-1)*100,0)</f>
        <v>0.42716329321432767</v>
      </c>
      <c r="T52" s="17">
        <f t="shared" si="65"/>
        <v>2.0042843456774317</v>
      </c>
      <c r="U52" s="17">
        <f t="shared" si="65"/>
        <v>2.3302908883813034</v>
      </c>
      <c r="W52" t="str">
        <f>$A$14</f>
        <v>Sales and customer service occupations</v>
      </c>
      <c r="X52" s="17">
        <f t="shared" si="47"/>
        <v>-0.45118697061123925</v>
      </c>
      <c r="Y52" s="17">
        <f t="shared" si="48"/>
        <v>-0.96806599931700266</v>
      </c>
      <c r="Z52" s="17">
        <f t="shared" si="49"/>
        <v>-0.37777522968495125</v>
      </c>
      <c r="AA52" s="17">
        <f t="shared" si="50"/>
        <v>-0.28622851107263925</v>
      </c>
      <c r="AB52" s="17">
        <f t="shared" si="57"/>
        <v>-0.31675342744156287</v>
      </c>
      <c r="AD52" s="17">
        <f t="shared" ref="AD52:AF52" si="66">IF($F$6-$D$6 &lt;&gt; 0,(EXP(LN(1+(AD32/100))/($F$6-$D$6))-1)*100,0)</f>
        <v>-0.31675342744156287</v>
      </c>
      <c r="AE52" s="17">
        <f t="shared" si="66"/>
        <v>2.8147111201189734</v>
      </c>
      <c r="AF52" s="17">
        <f t="shared" si="66"/>
        <v>2.6015860456778173</v>
      </c>
    </row>
    <row r="53" spans="1:32" x14ac:dyDescent="0.2">
      <c r="A53" t="str">
        <f>$A$15</f>
        <v>Process, plant and machine operatives</v>
      </c>
      <c r="B53" s="17">
        <f t="shared" si="42"/>
        <v>2.0824916915241687</v>
      </c>
      <c r="C53" s="17">
        <f t="shared" si="42"/>
        <v>-16.364595734241583</v>
      </c>
      <c r="D53" s="17">
        <f t="shared" si="42"/>
        <v>2.2564506298924147</v>
      </c>
      <c r="E53" s="17">
        <f t="shared" si="42"/>
        <v>-4.7825593701766866E-2</v>
      </c>
      <c r="F53" s="17">
        <f t="shared" si="54"/>
        <v>0.7144384579397256</v>
      </c>
      <c r="H53" s="17">
        <f t="shared" si="51"/>
        <v>0.7144384579397256</v>
      </c>
      <c r="I53" s="17">
        <f t="shared" si="51"/>
        <v>2.8493797082783434</v>
      </c>
      <c r="J53" s="17">
        <f t="shared" si="51"/>
        <v>3.3396549110769724</v>
      </c>
      <c r="L53" t="str">
        <f>$A$15</f>
        <v>Process, plant and machine operatives</v>
      </c>
      <c r="M53" s="17">
        <f t="shared" si="43"/>
        <v>2.3291308388432297</v>
      </c>
      <c r="N53" s="17">
        <f t="shared" si="44"/>
        <v>-16.672128059973712</v>
      </c>
      <c r="O53" s="17">
        <f t="shared" si="45"/>
        <v>1.7494225159599752</v>
      </c>
      <c r="P53" s="17">
        <f t="shared" si="46"/>
        <v>-0.19927017499846711</v>
      </c>
      <c r="Q53" s="17">
        <f t="shared" si="55"/>
        <v>0.44611156662484053</v>
      </c>
      <c r="S53" s="17">
        <f t="shared" ref="S53:U53" si="67">IF($F$6-$D$6 &lt;&gt; 0,(EXP(LN(1+(S33/100))/($F$6-$D$6))-1)*100,0)</f>
        <v>0.44611156662484053</v>
      </c>
      <c r="T53" s="17">
        <f t="shared" si="67"/>
        <v>2.737144962640814</v>
      </c>
      <c r="U53" s="17">
        <f t="shared" si="67"/>
        <v>3.0459680130696665</v>
      </c>
      <c r="W53" t="str">
        <f>$A$15</f>
        <v>Process, plant and machine operatives</v>
      </c>
      <c r="X53" s="17">
        <f t="shared" si="47"/>
        <v>0.14668324774897989</v>
      </c>
      <c r="Y53" s="17">
        <f t="shared" si="48"/>
        <v>-13.816616785992707</v>
      </c>
      <c r="Z53" s="17">
        <f t="shared" si="49"/>
        <v>5.9945571742750836</v>
      </c>
      <c r="AA53" s="17">
        <f t="shared" si="50"/>
        <v>0.89348281191117263</v>
      </c>
      <c r="AB53" s="17">
        <f t="shared" si="57"/>
        <v>2.565963534131277</v>
      </c>
      <c r="AD53" s="17">
        <f t="shared" ref="AD53:AF53" si="68">IF($F$6-$D$6 &lt;&gt; 0,(EXP(LN(1+(AD33/100))/($F$6-$D$6))-1)*100,0)</f>
        <v>2.565963534131277</v>
      </c>
      <c r="AE53" s="17">
        <f t="shared" si="68"/>
        <v>3.6915928908036744</v>
      </c>
      <c r="AF53" s="17">
        <f t="shared" si="68"/>
        <v>5.3483372630835913</v>
      </c>
    </row>
    <row r="54" spans="1:32" x14ac:dyDescent="0.2">
      <c r="A54" t="str">
        <f>$A$16</f>
        <v>Elementary occupations</v>
      </c>
      <c r="B54" s="17">
        <f t="shared" si="42"/>
        <v>4.8841365780760704E-2</v>
      </c>
      <c r="C54" s="17">
        <f t="shared" si="42"/>
        <v>-9.1947147370102567</v>
      </c>
      <c r="D54" s="17">
        <f t="shared" si="42"/>
        <v>0.22339242179352237</v>
      </c>
      <c r="E54" s="17">
        <f t="shared" si="42"/>
        <v>-0.33002559754717886</v>
      </c>
      <c r="F54" s="17">
        <f t="shared" si="54"/>
        <v>-0.14589330357613894</v>
      </c>
      <c r="H54" s="17">
        <f t="shared" si="51"/>
        <v>-0.14589330357613894</v>
      </c>
      <c r="I54" s="17">
        <f t="shared" si="51"/>
        <v>2.6154459798275242</v>
      </c>
      <c r="J54" s="17">
        <f t="shared" si="51"/>
        <v>2.5141421349971216</v>
      </c>
      <c r="L54" t="str">
        <f>$A$16</f>
        <v>Elementary occupations</v>
      </c>
      <c r="M54" s="17">
        <f t="shared" si="43"/>
        <v>-0.386290792696109</v>
      </c>
      <c r="N54" s="17">
        <f t="shared" si="44"/>
        <v>-8.3237526032131406</v>
      </c>
      <c r="O54" s="17">
        <f t="shared" si="45"/>
        <v>0.5830986228653634</v>
      </c>
      <c r="P54" s="17">
        <f t="shared" si="46"/>
        <v>-0.51637198499622228</v>
      </c>
      <c r="Q54" s="17">
        <f t="shared" si="55"/>
        <v>-0.15122367571908102</v>
      </c>
      <c r="S54" s="17">
        <f t="shared" ref="S54:U54" si="69">IF($F$6-$D$6 &lt;&gt; 0,(EXP(LN(1+(S34/100))/($F$6-$D$6))-1)*100,0)</f>
        <v>-0.15122367571908102</v>
      </c>
      <c r="T54" s="17">
        <f t="shared" si="69"/>
        <v>2.1983949945200587</v>
      </c>
      <c r="U54" s="17">
        <f t="shared" si="69"/>
        <v>2.0871920827777224</v>
      </c>
      <c r="W54" t="str">
        <f>$A$16</f>
        <v>Elementary occupations</v>
      </c>
      <c r="X54" s="17">
        <f t="shared" si="47"/>
        <v>0.50322721903723888</v>
      </c>
      <c r="Y54" s="17">
        <f t="shared" si="48"/>
        <v>-10.084225222748366</v>
      </c>
      <c r="Z54" s="17">
        <f t="shared" si="49"/>
        <v>-0.1567378532610908</v>
      </c>
      <c r="AA54" s="17">
        <f t="shared" si="50"/>
        <v>-0.13215065075513621</v>
      </c>
      <c r="AB54" s="17">
        <f t="shared" si="57"/>
        <v>-0.14034705760521682</v>
      </c>
      <c r="AD54" s="17">
        <f t="shared" ref="AD54:AF54" si="70">IF($F$6-$D$6 &lt;&gt; 0,(EXP(LN(1+(AD34/100))/($F$6-$D$6))-1)*100,0)</f>
        <v>-0.14034705760521682</v>
      </c>
      <c r="AE54" s="17">
        <f t="shared" si="70"/>
        <v>3.0258849381663344</v>
      </c>
      <c r="AF54" s="17">
        <f t="shared" si="70"/>
        <v>2.9337531934540806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1.2743519168609607</v>
      </c>
      <c r="C56" s="25">
        <f>IF(D$6-C$6 &lt;&gt; 0,(EXP(LN(D18/C18)/(D$6-C$6))-1)*100,0)</f>
        <v>-2.3455040347834966</v>
      </c>
      <c r="D56" s="25">
        <f>IF(E$6-D$6 &lt;&gt; 0,(EXP(LN(E18/D18)/(E$6-D$6))-1)*100,0)</f>
        <v>0.53187372900256324</v>
      </c>
      <c r="E56" s="25">
        <f>IF(F$6-E$6 &lt;&gt; 0,(EXP(LN(F18/E18)/(F$6-E$6))-1)*100,0)</f>
        <v>0.37448658130352364</v>
      </c>
      <c r="F56" s="25">
        <f t="shared" si="54"/>
        <v>0.42692156740067322</v>
      </c>
      <c r="H56" s="25">
        <f t="shared" si="51"/>
        <v>0.42692156740067322</v>
      </c>
      <c r="I56" s="25">
        <f t="shared" ref="I56" si="71">IF($F$6-$D$6 &lt;&gt; 0,(EXP(LN(1+(I36/100))/($F$6-$D$6))-1)*100,0)</f>
        <v>2.7254513966255667</v>
      </c>
      <c r="J56" s="25">
        <f t="shared" ref="J56" si="72">IF($F$6-$D$6 &lt;&gt; 0,(EXP(LN(1+(J36/100))/($F$6-$D$6))-1)*100,0)</f>
        <v>3.0213227510607066</v>
      </c>
      <c r="L56" s="23" t="str">
        <f>$A$18</f>
        <v>All occupations</v>
      </c>
      <c r="M56" s="25">
        <f>IF(N$6-M$6 &lt;&gt; 0,(EXP(LN(N18/M18)/(N$6-M$6))-1)*100,0)</f>
        <v>1.0886848160893248</v>
      </c>
      <c r="N56" s="25">
        <f>IF(O$6-N$6 &lt;&gt; 0,(EXP(LN(O18/N18)/(O$6-N$6))-1)*100,0)</f>
        <v>-3.5352250916432792</v>
      </c>
      <c r="O56" s="25">
        <f>IF(P$6-O$6 &lt;&gt; 0,(EXP(LN(P18/O18)/(P$6-O$6))-1)*100,0)</f>
        <v>0.57559833297795571</v>
      </c>
      <c r="P56" s="25">
        <f>IF(Q$6-P$6 &lt;&gt; 0,(EXP(LN(Q18/P18)/(Q$6-P$6))-1)*100,0)</f>
        <v>0.36947098750321761</v>
      </c>
      <c r="Q56" s="25">
        <f t="shared" ref="Q56" si="73">IF(Q$6-O$6 &lt;&gt; 0,(EXP(LN(Q18/O18)/(Q$6-O$6))-1)*100,0)</f>
        <v>0.43813312061078413</v>
      </c>
      <c r="S56" s="25">
        <f t="shared" ref="S56:U56" si="74">IF($F$6-$D$6 &lt;&gt; 0,(EXP(LN(1+(S36/100))/($F$6-$D$6))-1)*100,0)</f>
        <v>0.43813312061078413</v>
      </c>
      <c r="T56" s="25">
        <f t="shared" si="74"/>
        <v>2.3474770043345083</v>
      </c>
      <c r="U56" s="25">
        <f t="shared" si="74"/>
        <v>2.6669110167407473</v>
      </c>
      <c r="W56" s="23" t="str">
        <f>$A$18</f>
        <v>All occupations</v>
      </c>
      <c r="X56" s="25">
        <f>IF(Y$6-X$6 &lt;&gt; 0,(EXP(LN(Y18/X18)/(Y$6-X$6))-1)*100,0)</f>
        <v>1.4725296085250417</v>
      </c>
      <c r="Y56" s="25">
        <f>IF(Z$6-Y$6 &lt;&gt; 0,(EXP(LN(Z18/Y18)/(Z$6-Y$6))-1)*100,0)</f>
        <v>-1.0875921236073394</v>
      </c>
      <c r="Z56" s="25">
        <f>IF(AA$6-Z$6 &lt;&gt; 0,(EXP(LN(AA18/Z18)/(AA$6-Z$6))-1)*100,0)</f>
        <v>0.48670717462213631</v>
      </c>
      <c r="AA56" s="25">
        <f>IF(AB$6-AA$6 &lt;&gt; 0,(EXP(LN(AB18/AA18)/(AB$6-AA$6))-1)*100,0)</f>
        <v>0.37967896425084025</v>
      </c>
      <c r="AB56" s="25">
        <f t="shared" ref="AB56" si="75">IF(AB$6-Z$6 &lt;&gt; 0,(EXP(LN(AB18/Z18)/(AB$6-Z$6))-1)*100,0)</f>
        <v>0.41534236220237553</v>
      </c>
      <c r="AD56" s="25">
        <f t="shared" ref="AD56:AF56" si="76">IF($F$6-$D$6 &lt;&gt; 0,(EXP(LN(1+(AD36/100))/($F$6-$D$6))-1)*100,0)</f>
        <v>0.41534236220237553</v>
      </c>
      <c r="AE56" s="25">
        <f t="shared" si="76"/>
        <v>3.0958253575354533</v>
      </c>
      <c r="AF56" s="25">
        <f t="shared" si="76"/>
        <v>3.3697344669242346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71.146135692720804</v>
      </c>
      <c r="C64" s="26">
        <f t="shared" si="77"/>
        <v>-0.63772087146378453</v>
      </c>
      <c r="D64" s="26">
        <f t="shared" si="77"/>
        <v>19.2859074022507</v>
      </c>
      <c r="E64" s="26">
        <f t="shared" si="77"/>
        <v>71.169076408869955</v>
      </c>
      <c r="F64" s="26">
        <f>F8-D8</f>
        <v>90.454983811120655</v>
      </c>
      <c r="L64" t="str">
        <f>$A$8</f>
        <v>Managers, directors and senior officials</v>
      </c>
      <c r="M64" s="26">
        <f t="shared" ref="M64:M72" si="78">N8-M8</f>
        <v>35.378471152974726</v>
      </c>
      <c r="N64" s="26">
        <f t="shared" ref="N64:N72" si="79">O8-N8</f>
        <v>-6.6041930890536378</v>
      </c>
      <c r="O64" s="26">
        <f t="shared" ref="O64:O72" si="80">P8-O8</f>
        <v>2.5316989842295925</v>
      </c>
      <c r="P64" s="26">
        <f t="shared" ref="P64:P72" si="81">Q8-P8</f>
        <v>29.715517889797468</v>
      </c>
      <c r="Q64" s="26">
        <f>Q8-O8</f>
        <v>32.24721687402706</v>
      </c>
      <c r="W64" t="str">
        <f>$A$8</f>
        <v>Managers, directors and senior officials</v>
      </c>
      <c r="X64" s="26">
        <f t="shared" ref="X64:X72" si="82">Y8-X8</f>
        <v>35.767664539747187</v>
      </c>
      <c r="Y64" s="26">
        <f t="shared" ref="Y64:Y72" si="83">Z8-Y8</f>
        <v>5.9664722175903648</v>
      </c>
      <c r="Z64" s="26">
        <f t="shared" ref="Z64:Z72" si="84">AA8-Z8</f>
        <v>16.754208418019545</v>
      </c>
      <c r="AA64" s="26">
        <f t="shared" ref="AA64:AA72" si="85">AB8-AA8</f>
        <v>41.453558519074022</v>
      </c>
      <c r="AB64" s="26">
        <f>AB8-Z8</f>
        <v>58.207766937093567</v>
      </c>
    </row>
    <row r="65" spans="1:31" x14ac:dyDescent="0.2">
      <c r="A65" t="str">
        <f>$A$9</f>
        <v>Professional occupations</v>
      </c>
      <c r="B65" s="26">
        <f t="shared" si="77"/>
        <v>124.72401525098621</v>
      </c>
      <c r="C65" s="26">
        <f t="shared" si="77"/>
        <v>27.099098730383048</v>
      </c>
      <c r="D65" s="26">
        <f t="shared" si="77"/>
        <v>83.182188240146388</v>
      </c>
      <c r="E65" s="26">
        <f t="shared" si="77"/>
        <v>113.02840888815035</v>
      </c>
      <c r="F65" s="26">
        <f t="shared" ref="F65:F72" si="86">F9-D9</f>
        <v>196.21059712829674</v>
      </c>
      <c r="L65" t="str">
        <f>$A$9</f>
        <v>Professional occupations</v>
      </c>
      <c r="M65" s="26">
        <f t="shared" si="78"/>
        <v>51.068425543466105</v>
      </c>
      <c r="N65" s="26">
        <f t="shared" si="79"/>
        <v>10.994636233151709</v>
      </c>
      <c r="O65" s="26">
        <f t="shared" si="80"/>
        <v>40.992820594249451</v>
      </c>
      <c r="P65" s="26">
        <f t="shared" si="81"/>
        <v>50.43473647317478</v>
      </c>
      <c r="Q65" s="26">
        <f t="shared" ref="Q65:Q72" si="87">Q9-O9</f>
        <v>91.427557067424232</v>
      </c>
      <c r="W65" t="str">
        <f>$A$9</f>
        <v>Professional occupations</v>
      </c>
      <c r="X65" s="26">
        <f t="shared" si="82"/>
        <v>73.655589707517436</v>
      </c>
      <c r="Y65" s="26">
        <f t="shared" si="83"/>
        <v>16.104462497231793</v>
      </c>
      <c r="Z65" s="26">
        <f t="shared" si="84"/>
        <v>42.189367645899665</v>
      </c>
      <c r="AA65" s="26">
        <f t="shared" si="85"/>
        <v>62.593672414973867</v>
      </c>
      <c r="AB65" s="26">
        <f t="shared" ref="AB65:AB72" si="88">AB9-Z9</f>
        <v>104.78304006087353</v>
      </c>
    </row>
    <row r="66" spans="1:31" x14ac:dyDescent="0.2">
      <c r="A66" t="str">
        <f>$A$10</f>
        <v>Associate professional occupations</v>
      </c>
      <c r="B66" s="26">
        <f t="shared" si="77"/>
        <v>32.829861298064088</v>
      </c>
      <c r="C66" s="26">
        <f t="shared" si="77"/>
        <v>22.271999990073709</v>
      </c>
      <c r="D66" s="26">
        <f t="shared" si="77"/>
        <v>-10.609595796950657</v>
      </c>
      <c r="E66" s="26">
        <f t="shared" si="77"/>
        <v>45.673051652139861</v>
      </c>
      <c r="F66" s="26">
        <f t="shared" si="86"/>
        <v>35.063455855189204</v>
      </c>
      <c r="L66" t="str">
        <f>$A$10</f>
        <v>Associate professional occupations</v>
      </c>
      <c r="M66" s="26">
        <f t="shared" si="78"/>
        <v>7.892549689134853</v>
      </c>
      <c r="N66" s="26">
        <f t="shared" si="79"/>
        <v>9.7136212058871934</v>
      </c>
      <c r="O66" s="26">
        <f t="shared" si="80"/>
        <v>-16.647626428106378</v>
      </c>
      <c r="P66" s="26">
        <f t="shared" si="81"/>
        <v>13.479096308526664</v>
      </c>
      <c r="Q66" s="26">
        <f t="shared" si="87"/>
        <v>-3.1685301195797138</v>
      </c>
      <c r="W66" t="str">
        <f>$A$10</f>
        <v>Associate professional occupations</v>
      </c>
      <c r="X66" s="26">
        <f t="shared" si="82"/>
        <v>24.937311608928439</v>
      </c>
      <c r="Y66" s="26">
        <f t="shared" si="83"/>
        <v>12.558378784184811</v>
      </c>
      <c r="Z66" s="26">
        <f t="shared" si="84"/>
        <v>6.0380306311585628</v>
      </c>
      <c r="AA66" s="26">
        <f t="shared" si="85"/>
        <v>32.193955343611606</v>
      </c>
      <c r="AB66" s="26">
        <f t="shared" si="88"/>
        <v>38.231985974770168</v>
      </c>
    </row>
    <row r="67" spans="1:31" x14ac:dyDescent="0.2">
      <c r="A67" t="str">
        <f>$A$11</f>
        <v>Administrative and secretarial occupations</v>
      </c>
      <c r="B67" s="26">
        <f t="shared" si="77"/>
        <v>-19.816110722755013</v>
      </c>
      <c r="C67" s="26">
        <f t="shared" si="77"/>
        <v>5.4433089191139743</v>
      </c>
      <c r="D67" s="26">
        <f t="shared" si="77"/>
        <v>-33.651789520067439</v>
      </c>
      <c r="E67" s="26">
        <f t="shared" si="77"/>
        <v>-50.795321164883717</v>
      </c>
      <c r="F67" s="26">
        <f t="shared" si="86"/>
        <v>-84.447110684951156</v>
      </c>
      <c r="L67" t="str">
        <f>$A$11</f>
        <v>Administrative and secretarial occupations</v>
      </c>
      <c r="M67" s="26">
        <f t="shared" si="78"/>
        <v>-7.9033470559247831</v>
      </c>
      <c r="N67" s="26">
        <f t="shared" si="79"/>
        <v>14.426965893489339</v>
      </c>
      <c r="O67" s="26">
        <f t="shared" si="80"/>
        <v>-5.5758861282280918</v>
      </c>
      <c r="P67" s="26">
        <f t="shared" si="81"/>
        <v>6.8807965672575051</v>
      </c>
      <c r="Q67" s="26">
        <f t="shared" si="87"/>
        <v>1.3049104390294133</v>
      </c>
      <c r="W67" t="str">
        <f>$A$11</f>
        <v>Administrative and secretarial occupations</v>
      </c>
      <c r="X67" s="26">
        <f t="shared" si="82"/>
        <v>-11.912763666830585</v>
      </c>
      <c r="Y67" s="26">
        <f t="shared" si="83"/>
        <v>-8.9836569743765722</v>
      </c>
      <c r="Z67" s="26">
        <f t="shared" si="84"/>
        <v>-28.075903391838438</v>
      </c>
      <c r="AA67" s="26">
        <f t="shared" si="85"/>
        <v>-57.676117732141108</v>
      </c>
      <c r="AB67" s="26">
        <f t="shared" si="88"/>
        <v>-85.752021123979546</v>
      </c>
    </row>
    <row r="68" spans="1:31" x14ac:dyDescent="0.2">
      <c r="A68" t="str">
        <f>$A$12</f>
        <v>Skilled trades occupations</v>
      </c>
      <c r="B68" s="26">
        <f t="shared" si="77"/>
        <v>-0.31296891771410174</v>
      </c>
      <c r="C68" s="26">
        <f t="shared" si="77"/>
        <v>-55.009556339440621</v>
      </c>
      <c r="D68" s="26">
        <f t="shared" si="77"/>
        <v>16.520776739172391</v>
      </c>
      <c r="E68" s="26">
        <f t="shared" si="77"/>
        <v>-3.2372523559642445</v>
      </c>
      <c r="F68" s="26">
        <f t="shared" si="86"/>
        <v>13.283524383208146</v>
      </c>
      <c r="L68" t="str">
        <f>$A$12</f>
        <v>Skilled trades occupations</v>
      </c>
      <c r="M68" s="26">
        <f t="shared" si="78"/>
        <v>3.7422736923207367</v>
      </c>
      <c r="N68" s="26">
        <f t="shared" si="79"/>
        <v>-57.858322434955085</v>
      </c>
      <c r="O68" s="26">
        <f t="shared" si="80"/>
        <v>7.4090546658494532</v>
      </c>
      <c r="P68" s="26">
        <f t="shared" si="81"/>
        <v>-12.3822169053621</v>
      </c>
      <c r="Q68" s="26">
        <f t="shared" si="87"/>
        <v>-4.9731622395126465</v>
      </c>
      <c r="W68" t="str">
        <f>$A$12</f>
        <v>Skilled trades occupations</v>
      </c>
      <c r="X68" s="26">
        <f t="shared" si="82"/>
        <v>-4.0552426100343268</v>
      </c>
      <c r="Y68" s="26">
        <f t="shared" si="83"/>
        <v>2.8487660955151668</v>
      </c>
      <c r="Z68" s="26">
        <f t="shared" si="84"/>
        <v>9.1117220733222908</v>
      </c>
      <c r="AA68" s="26">
        <f t="shared" si="85"/>
        <v>9.1449645493980398</v>
      </c>
      <c r="AB68" s="26">
        <f t="shared" si="88"/>
        <v>18.256686622720331</v>
      </c>
    </row>
    <row r="69" spans="1:31" x14ac:dyDescent="0.2">
      <c r="A69" t="str">
        <f>$A$13</f>
        <v>Caring, leisure and other service occupations</v>
      </c>
      <c r="B69" s="26">
        <f t="shared" si="77"/>
        <v>19.173643652742555</v>
      </c>
      <c r="C69" s="26">
        <f t="shared" si="77"/>
        <v>-25.529094863731473</v>
      </c>
      <c r="D69" s="26">
        <f t="shared" si="77"/>
        <v>25.033917925144749</v>
      </c>
      <c r="E69" s="26">
        <f t="shared" si="77"/>
        <v>30.226324014655233</v>
      </c>
      <c r="F69" s="26">
        <f t="shared" si="86"/>
        <v>55.260241939799982</v>
      </c>
      <c r="L69" t="str">
        <f>$A$13</f>
        <v>Caring, leisure and other service occupations</v>
      </c>
      <c r="M69" s="26">
        <f t="shared" si="78"/>
        <v>2.5527090371649876</v>
      </c>
      <c r="N69" s="26">
        <f t="shared" si="79"/>
        <v>-3.6469582402952199</v>
      </c>
      <c r="O69" s="26">
        <f t="shared" si="80"/>
        <v>14.485631544457348</v>
      </c>
      <c r="P69" s="26">
        <f t="shared" si="81"/>
        <v>17.661608617382441</v>
      </c>
      <c r="Q69" s="26">
        <f t="shared" si="87"/>
        <v>32.14724016183979</v>
      </c>
      <c r="W69" t="str">
        <f>$A$13</f>
        <v>Caring, leisure and other service occupations</v>
      </c>
      <c r="X69" s="26">
        <f t="shared" si="82"/>
        <v>16.6209346155768</v>
      </c>
      <c r="Y69" s="26">
        <f t="shared" si="83"/>
        <v>-21.882136623437191</v>
      </c>
      <c r="Z69" s="26">
        <f t="shared" si="84"/>
        <v>10.548286380687898</v>
      </c>
      <c r="AA69" s="26">
        <f t="shared" si="85"/>
        <v>12.564715397272778</v>
      </c>
      <c r="AB69" s="26">
        <f t="shared" si="88"/>
        <v>23.113001777960676</v>
      </c>
    </row>
    <row r="70" spans="1:31" x14ac:dyDescent="0.2">
      <c r="A70" t="str">
        <f>$A$14</f>
        <v>Sales and customer service occupations</v>
      </c>
      <c r="B70" s="26">
        <f t="shared" si="77"/>
        <v>-3.7894976008693675</v>
      </c>
      <c r="C70" s="26">
        <f t="shared" si="77"/>
        <v>0.43839252687126873</v>
      </c>
      <c r="D70" s="26">
        <f t="shared" si="77"/>
        <v>0.34231627405648624</v>
      </c>
      <c r="E70" s="26">
        <f t="shared" si="77"/>
        <v>0.29934982279957012</v>
      </c>
      <c r="F70" s="26">
        <f t="shared" si="86"/>
        <v>0.64166609685605636</v>
      </c>
      <c r="L70" t="str">
        <f>$A$14</f>
        <v>Sales and customer service occupations</v>
      </c>
      <c r="M70" s="26">
        <f t="shared" si="78"/>
        <v>5.9532099711702813E-2</v>
      </c>
      <c r="N70" s="26">
        <f t="shared" si="79"/>
        <v>2.4797748649735638</v>
      </c>
      <c r="O70" s="26">
        <f t="shared" si="80"/>
        <v>4.2571815672148148</v>
      </c>
      <c r="P70" s="26">
        <f t="shared" si="81"/>
        <v>6.0896566976911402</v>
      </c>
      <c r="Q70" s="26">
        <f t="shared" si="87"/>
        <v>10.346838264905955</v>
      </c>
      <c r="W70" t="str">
        <f>$A$14</f>
        <v>Sales and customer service occupations</v>
      </c>
      <c r="X70" s="26">
        <f t="shared" si="82"/>
        <v>-3.8490297005798197</v>
      </c>
      <c r="Y70" s="26">
        <f t="shared" si="83"/>
        <v>-2.0413823381034604</v>
      </c>
      <c r="Z70" s="26">
        <f t="shared" si="84"/>
        <v>-3.9148652931582433</v>
      </c>
      <c r="AA70" s="26">
        <f t="shared" si="85"/>
        <v>-5.7903068748910016</v>
      </c>
      <c r="AB70" s="26">
        <f t="shared" si="88"/>
        <v>-9.7051721680492449</v>
      </c>
    </row>
    <row r="71" spans="1:31" x14ac:dyDescent="0.2">
      <c r="A71" t="str">
        <f>$A$15</f>
        <v>Process, plant and machine operatives</v>
      </c>
      <c r="B71" s="26">
        <f t="shared" si="77"/>
        <v>19.478886636505877</v>
      </c>
      <c r="C71" s="26">
        <f t="shared" si="77"/>
        <v>-40.279956717534247</v>
      </c>
      <c r="D71" s="26">
        <f t="shared" si="77"/>
        <v>24.297822503263319</v>
      </c>
      <c r="E71" s="26">
        <f t="shared" si="77"/>
        <v>-1.0983818143923827</v>
      </c>
      <c r="F71" s="26">
        <f t="shared" si="86"/>
        <v>23.199440688870936</v>
      </c>
      <c r="L71" t="str">
        <f>$A$15</f>
        <v>Process, plant and machine operatives</v>
      </c>
      <c r="M71" s="26">
        <f t="shared" si="78"/>
        <v>19.323919262761621</v>
      </c>
      <c r="N71" s="26">
        <f t="shared" si="79"/>
        <v>-36.617332861015058</v>
      </c>
      <c r="O71" s="26">
        <f t="shared" si="80"/>
        <v>16.578498766919978</v>
      </c>
      <c r="P71" s="26">
        <f t="shared" si="81"/>
        <v>-3.9418208644842707</v>
      </c>
      <c r="Q71" s="26">
        <f t="shared" si="87"/>
        <v>12.636677902435707</v>
      </c>
      <c r="W71" t="str">
        <f>$A$15</f>
        <v>Process, plant and machine operatives</v>
      </c>
      <c r="X71" s="26">
        <f t="shared" si="82"/>
        <v>0.15496737374392922</v>
      </c>
      <c r="Y71" s="26">
        <f t="shared" si="83"/>
        <v>-3.6626238565192537</v>
      </c>
      <c r="Z71" s="26">
        <f t="shared" si="84"/>
        <v>7.7193237363430889</v>
      </c>
      <c r="AA71" s="26">
        <f t="shared" si="85"/>
        <v>2.8434390500916642</v>
      </c>
      <c r="AB71" s="26">
        <f t="shared" si="88"/>
        <v>10.562762786434753</v>
      </c>
    </row>
    <row r="72" spans="1:31" x14ac:dyDescent="0.2">
      <c r="A72" t="str">
        <f>$A$16</f>
        <v>Elementary occupations</v>
      </c>
      <c r="B72" s="26">
        <f t="shared" si="77"/>
        <v>1.0590347090845853</v>
      </c>
      <c r="C72" s="26">
        <f t="shared" si="77"/>
        <v>-49.903471373846742</v>
      </c>
      <c r="D72" s="26">
        <f t="shared" si="77"/>
        <v>5.5294562358901089</v>
      </c>
      <c r="E72" s="26">
        <f t="shared" si="77"/>
        <v>-16.205255454795235</v>
      </c>
      <c r="F72" s="26">
        <f t="shared" si="86"/>
        <v>-10.675799218905127</v>
      </c>
      <c r="L72" t="str">
        <f>$A$16</f>
        <v>Elementary occupations</v>
      </c>
      <c r="M72" s="26">
        <f t="shared" si="78"/>
        <v>-4.2785334224807912</v>
      </c>
      <c r="N72" s="26">
        <f t="shared" si="79"/>
        <v>-22.826191572891531</v>
      </c>
      <c r="O72" s="26">
        <f t="shared" si="80"/>
        <v>7.4156264323555945</v>
      </c>
      <c r="P72" s="26">
        <f t="shared" si="81"/>
        <v>-13.058374783832733</v>
      </c>
      <c r="Q72" s="26">
        <f t="shared" si="87"/>
        <v>-5.6427483514771382</v>
      </c>
      <c r="W72" t="str">
        <f>$A$16</f>
        <v>Elementary occupations</v>
      </c>
      <c r="X72" s="26">
        <f t="shared" si="82"/>
        <v>5.3375681315649786</v>
      </c>
      <c r="Y72" s="26">
        <f t="shared" si="83"/>
        <v>-27.077279800954926</v>
      </c>
      <c r="Z72" s="26">
        <f t="shared" si="84"/>
        <v>-1.8861701964646613</v>
      </c>
      <c r="AA72" s="26">
        <f t="shared" si="85"/>
        <v>-3.1468806709630996</v>
      </c>
      <c r="AB72" s="26">
        <f t="shared" si="88"/>
        <v>-5.033050867427761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244.49299999876712</v>
      </c>
      <c r="C74" s="28">
        <f t="shared" ref="C74" si="89">D18-C18</f>
        <v>-116.10699999957615</v>
      </c>
      <c r="D74" s="28">
        <f>E18-D18</f>
        <v>129.93100000290633</v>
      </c>
      <c r="E74" s="28">
        <f>F18-E18</f>
        <v>189.05999999657979</v>
      </c>
      <c r="F74" s="28">
        <f>F18-D18</f>
        <v>318.99099999948612</v>
      </c>
      <c r="L74" s="23" t="str">
        <f>$A$18</f>
        <v>All occupations</v>
      </c>
      <c r="M74" s="28">
        <f>N18-M18</f>
        <v>107.8359999991294</v>
      </c>
      <c r="N74" s="28">
        <f t="shared" ref="N74" si="90">O18-N18</f>
        <v>-89.938000000709053</v>
      </c>
      <c r="O74" s="28">
        <f>P18-O18</f>
        <v>71.446999998941465</v>
      </c>
      <c r="P74" s="28">
        <f>Q18-P18</f>
        <v>94.879000000150882</v>
      </c>
      <c r="Q74" s="28">
        <f>Q18-O18</f>
        <v>166.32599999909235</v>
      </c>
      <c r="W74" s="23" t="str">
        <f>$A$18</f>
        <v>All occupations</v>
      </c>
      <c r="X74" s="28">
        <f>Y18-X18</f>
        <v>136.65699999963408</v>
      </c>
      <c r="Y74" s="28">
        <f t="shared" ref="Y74" si="91">Z18-Y18</f>
        <v>-26.168999998869367</v>
      </c>
      <c r="Z74" s="28">
        <f>AA18-Z18</f>
        <v>58.484000003969868</v>
      </c>
      <c r="AA74" s="28">
        <f>AB18-AA18</f>
        <v>94.180999996426181</v>
      </c>
      <c r="AB74" s="28">
        <f>AB18-Z18</f>
        <v>152.66500000039605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530.11133590660336</v>
      </c>
      <c r="C80" s="11">
        <f t="shared" si="92"/>
        <v>601.25747159932416</v>
      </c>
      <c r="D80" s="11">
        <f t="shared" si="92"/>
        <v>600.61975072786038</v>
      </c>
      <c r="E80" s="11">
        <f t="shared" si="92"/>
        <v>619.90565813011108</v>
      </c>
      <c r="F80" s="11">
        <f t="shared" si="92"/>
        <v>691.07473453898103</v>
      </c>
      <c r="H80" s="39">
        <f>IF(D$6-B$6 &lt;&gt; 0,(EXP(LN(D8/B8)/(D$6-B$6))-1)*100,0)</f>
        <v>2.5289485458959149</v>
      </c>
      <c r="I80" s="39">
        <f t="shared" ref="I80:I88" si="93">F46</f>
        <v>0.93962657811770267</v>
      </c>
      <c r="L80" t="str">
        <f t="shared" ref="L80:Q88" si="94">L8</f>
        <v>Managers, directors and senior officials</v>
      </c>
      <c r="M80" s="11">
        <f t="shared" si="94"/>
        <v>344.69448158168831</v>
      </c>
      <c r="N80" s="11">
        <f t="shared" si="94"/>
        <v>380.07295273466303</v>
      </c>
      <c r="O80" s="11">
        <f t="shared" si="94"/>
        <v>373.4687596456094</v>
      </c>
      <c r="P80" s="11">
        <f t="shared" si="94"/>
        <v>376.00045862983899</v>
      </c>
      <c r="Q80" s="11">
        <f t="shared" si="94"/>
        <v>405.71597651963646</v>
      </c>
      <c r="S80" s="39">
        <f t="shared" ref="S80:S88" si="95">IF(O$6-M$6 &lt;&gt; 0,(EXP(LN(O8/M8)/(O$6-M$6))-1)*100,0)</f>
        <v>1.6164432392583361</v>
      </c>
      <c r="T80" s="39">
        <f t="shared" ref="T80:T88" si="96">Q46</f>
        <v>0.55365363251937971</v>
      </c>
      <c r="W80" t="str">
        <f t="shared" ref="W80:AB88" si="97">W8</f>
        <v>Managers, directors and senior officials</v>
      </c>
      <c r="X80" s="11">
        <f t="shared" si="97"/>
        <v>185.41685432491397</v>
      </c>
      <c r="Y80" s="11">
        <f t="shared" si="97"/>
        <v>221.18451886466116</v>
      </c>
      <c r="Z80" s="11">
        <f t="shared" si="97"/>
        <v>227.15099108225152</v>
      </c>
      <c r="AA80" s="11">
        <f t="shared" si="97"/>
        <v>243.90519950027107</v>
      </c>
      <c r="AB80" s="11">
        <f t="shared" si="97"/>
        <v>285.35875801934509</v>
      </c>
      <c r="AD80" s="39">
        <f t="shared" ref="AD80:AD88" si="98">IF(Z$6-X$6 &lt;&gt; 0,(EXP(LN(Z8/X8)/(Z$6-X$6))-1)*100,0)</f>
        <v>4.143719732271145</v>
      </c>
      <c r="AE80" s="39">
        <f t="shared" ref="AE80:AE88" si="99">AB46</f>
        <v>1.5325058151645532</v>
      </c>
    </row>
    <row r="81" spans="1:31" x14ac:dyDescent="0.2">
      <c r="A81" t="str">
        <f t="shared" si="92"/>
        <v>Professional occupations</v>
      </c>
      <c r="B81" s="11">
        <f t="shared" si="92"/>
        <v>994.5805303080183</v>
      </c>
      <c r="C81" s="11">
        <f t="shared" si="92"/>
        <v>1119.3045455590045</v>
      </c>
      <c r="D81" s="11">
        <f t="shared" si="92"/>
        <v>1146.4036442893876</v>
      </c>
      <c r="E81" s="11">
        <f t="shared" si="92"/>
        <v>1229.5858325295339</v>
      </c>
      <c r="F81" s="11">
        <f t="shared" si="92"/>
        <v>1342.6142414176843</v>
      </c>
      <c r="H81" s="39">
        <f t="shared" ref="H81:H88" si="100">IF(D$6-B$6 &lt;&gt; 0,(EXP(LN(D9/B9)/(D$6-B$6))-1)*100,0)</f>
        <v>2.8820290648738034</v>
      </c>
      <c r="I81" s="39">
        <f t="shared" si="93"/>
        <v>1.0588253881172793</v>
      </c>
      <c r="L81" t="str">
        <f t="shared" si="94"/>
        <v>Professional occupations</v>
      </c>
      <c r="M81" s="11">
        <f t="shared" si="94"/>
        <v>526.93179182414565</v>
      </c>
      <c r="N81" s="11">
        <f t="shared" si="94"/>
        <v>578.00021736761175</v>
      </c>
      <c r="O81" s="11">
        <f t="shared" si="94"/>
        <v>588.99485360076346</v>
      </c>
      <c r="P81" s="11">
        <f t="shared" si="94"/>
        <v>629.98767419501291</v>
      </c>
      <c r="Q81" s="11">
        <f t="shared" si="94"/>
        <v>680.42241066818769</v>
      </c>
      <c r="S81" s="39">
        <f t="shared" si="95"/>
        <v>2.2519077682995547</v>
      </c>
      <c r="T81" s="39">
        <f t="shared" si="96"/>
        <v>0.96661753442011111</v>
      </c>
      <c r="W81" t="str">
        <f t="shared" si="97"/>
        <v>Professional occupations</v>
      </c>
      <c r="X81" s="11">
        <f t="shared" si="97"/>
        <v>467.64873848387407</v>
      </c>
      <c r="Y81" s="11">
        <f t="shared" si="97"/>
        <v>541.30432819139151</v>
      </c>
      <c r="Z81" s="11">
        <f t="shared" si="97"/>
        <v>557.4087906886233</v>
      </c>
      <c r="AA81" s="11">
        <f t="shared" si="97"/>
        <v>599.59815833452296</v>
      </c>
      <c r="AB81" s="11">
        <f t="shared" si="97"/>
        <v>662.19183074949683</v>
      </c>
      <c r="AD81" s="39">
        <f t="shared" si="98"/>
        <v>3.5740143977205374</v>
      </c>
      <c r="AE81" s="39">
        <f t="shared" si="99"/>
        <v>1.1549951687265025</v>
      </c>
    </row>
    <row r="82" spans="1:31" x14ac:dyDescent="0.2">
      <c r="A82" t="str">
        <f t="shared" si="92"/>
        <v>Associate professional occupations</v>
      </c>
      <c r="B82" s="11">
        <f t="shared" si="92"/>
        <v>624.95293023851559</v>
      </c>
      <c r="C82" s="11">
        <f t="shared" si="92"/>
        <v>657.78279153657968</v>
      </c>
      <c r="D82" s="11">
        <f t="shared" si="92"/>
        <v>680.05479152665339</v>
      </c>
      <c r="E82" s="11">
        <f t="shared" si="92"/>
        <v>669.44519572970273</v>
      </c>
      <c r="F82" s="11">
        <f t="shared" si="92"/>
        <v>715.11824738184259</v>
      </c>
      <c r="H82" s="39">
        <f t="shared" si="100"/>
        <v>1.7043009856626767</v>
      </c>
      <c r="I82" s="39">
        <f t="shared" si="93"/>
        <v>0.33572589637926864</v>
      </c>
      <c r="L82" t="str">
        <f t="shared" si="94"/>
        <v>Associate professional occupations</v>
      </c>
      <c r="M82" s="11">
        <f t="shared" si="94"/>
        <v>333.7955797883094</v>
      </c>
      <c r="N82" s="11">
        <f t="shared" si="94"/>
        <v>341.68812947744425</v>
      </c>
      <c r="O82" s="11">
        <f t="shared" si="94"/>
        <v>351.40175068333144</v>
      </c>
      <c r="P82" s="11">
        <f t="shared" si="94"/>
        <v>334.75412425522507</v>
      </c>
      <c r="Q82" s="11">
        <f t="shared" si="94"/>
        <v>348.23322056375173</v>
      </c>
      <c r="S82" s="39">
        <f t="shared" si="95"/>
        <v>1.0333301342778212</v>
      </c>
      <c r="T82" s="39">
        <f t="shared" si="96"/>
        <v>-6.0366628167951575E-2</v>
      </c>
      <c r="W82" t="str">
        <f t="shared" si="97"/>
        <v>Associate professional occupations</v>
      </c>
      <c r="X82" s="11">
        <f t="shared" si="97"/>
        <v>291.15735045020665</v>
      </c>
      <c r="Y82" s="11">
        <f t="shared" si="97"/>
        <v>316.09466205913509</v>
      </c>
      <c r="Z82" s="11">
        <f t="shared" si="97"/>
        <v>328.6530408433199</v>
      </c>
      <c r="AA82" s="11">
        <f t="shared" si="97"/>
        <v>334.69107147447846</v>
      </c>
      <c r="AB82" s="11">
        <f t="shared" si="97"/>
        <v>366.88502681809007</v>
      </c>
      <c r="AD82" s="39">
        <f t="shared" si="98"/>
        <v>2.452362923408602</v>
      </c>
      <c r="AE82" s="39">
        <f t="shared" si="99"/>
        <v>0.73633714952523466</v>
      </c>
    </row>
    <row r="83" spans="1:31" x14ac:dyDescent="0.2">
      <c r="A83" t="str">
        <f t="shared" si="92"/>
        <v>Administrative and secretarial occupations</v>
      </c>
      <c r="B83" s="11">
        <f t="shared" si="92"/>
        <v>506.22214372149597</v>
      </c>
      <c r="C83" s="11">
        <f t="shared" si="92"/>
        <v>486.40603299874095</v>
      </c>
      <c r="D83" s="11">
        <f t="shared" si="92"/>
        <v>491.84934191785493</v>
      </c>
      <c r="E83" s="11">
        <f t="shared" si="92"/>
        <v>458.19755239778749</v>
      </c>
      <c r="F83" s="11">
        <f t="shared" si="92"/>
        <v>407.40223123290377</v>
      </c>
      <c r="H83" s="39">
        <f t="shared" si="100"/>
        <v>-0.57440670346132761</v>
      </c>
      <c r="I83" s="39">
        <f t="shared" si="93"/>
        <v>-1.2479574361264012</v>
      </c>
      <c r="L83" t="str">
        <f t="shared" si="94"/>
        <v>Administrative and secretarial occupations</v>
      </c>
      <c r="M83" s="11">
        <f t="shared" si="94"/>
        <v>105.06204027856067</v>
      </c>
      <c r="N83" s="11">
        <f t="shared" si="94"/>
        <v>97.15869322263589</v>
      </c>
      <c r="O83" s="11">
        <f t="shared" si="94"/>
        <v>111.58565911612523</v>
      </c>
      <c r="P83" s="11">
        <f t="shared" si="94"/>
        <v>106.00977298789714</v>
      </c>
      <c r="Q83" s="11">
        <f t="shared" si="94"/>
        <v>112.89056955515464</v>
      </c>
      <c r="S83" s="39">
        <f t="shared" si="95"/>
        <v>1.2121173883491876</v>
      </c>
      <c r="T83" s="39">
        <f t="shared" si="96"/>
        <v>7.7539375154311863E-2</v>
      </c>
      <c r="W83" t="str">
        <f t="shared" si="97"/>
        <v>Administrative and secretarial occupations</v>
      </c>
      <c r="X83" s="11">
        <f t="shared" si="97"/>
        <v>401.16010344293585</v>
      </c>
      <c r="Y83" s="11">
        <f t="shared" si="97"/>
        <v>389.24733977610526</v>
      </c>
      <c r="Z83" s="11">
        <f t="shared" si="97"/>
        <v>380.26368280172869</v>
      </c>
      <c r="AA83" s="11">
        <f t="shared" si="97"/>
        <v>352.18777940989025</v>
      </c>
      <c r="AB83" s="11">
        <f t="shared" si="97"/>
        <v>294.51166167774915</v>
      </c>
      <c r="AD83" s="39">
        <f t="shared" si="98"/>
        <v>-1.064210657202902</v>
      </c>
      <c r="AE83" s="39">
        <f t="shared" si="99"/>
        <v>-1.6892121701162721</v>
      </c>
    </row>
    <row r="84" spans="1:31" x14ac:dyDescent="0.2">
      <c r="A84" t="str">
        <f t="shared" si="92"/>
        <v>Skilled trades occupations</v>
      </c>
      <c r="B84" s="11">
        <f t="shared" si="92"/>
        <v>445.74214436676402</v>
      </c>
      <c r="C84" s="11">
        <f t="shared" si="92"/>
        <v>445.42917544904992</v>
      </c>
      <c r="D84" s="11">
        <f t="shared" si="92"/>
        <v>390.4196191096093</v>
      </c>
      <c r="E84" s="11">
        <f t="shared" si="92"/>
        <v>406.94039584878169</v>
      </c>
      <c r="F84" s="11">
        <f t="shared" si="92"/>
        <v>403.70314349281745</v>
      </c>
      <c r="H84" s="39">
        <f t="shared" si="100"/>
        <v>-2.6155564467118753</v>
      </c>
      <c r="I84" s="39">
        <f t="shared" si="93"/>
        <v>0.22330032725697002</v>
      </c>
      <c r="L84" t="str">
        <f t="shared" si="94"/>
        <v>Skilled trades occupations</v>
      </c>
      <c r="M84" s="11">
        <f t="shared" si="94"/>
        <v>388.47259313030446</v>
      </c>
      <c r="N84" s="11">
        <f t="shared" si="94"/>
        <v>392.2148668226252</v>
      </c>
      <c r="O84" s="11">
        <f t="shared" si="94"/>
        <v>334.35654438767011</v>
      </c>
      <c r="P84" s="11">
        <f t="shared" si="94"/>
        <v>341.76559905351957</v>
      </c>
      <c r="Q84" s="11">
        <f t="shared" si="94"/>
        <v>329.38338214815747</v>
      </c>
      <c r="S84" s="39">
        <f t="shared" si="95"/>
        <v>-2.9557319594770037</v>
      </c>
      <c r="T84" s="39">
        <f t="shared" si="96"/>
        <v>-9.9853807229699498E-2</v>
      </c>
      <c r="W84" t="str">
        <f t="shared" si="97"/>
        <v>Skilled trades occupations</v>
      </c>
      <c r="X84" s="11">
        <f t="shared" si="97"/>
        <v>57.269551236458838</v>
      </c>
      <c r="Y84" s="11">
        <f t="shared" si="97"/>
        <v>53.214308626424511</v>
      </c>
      <c r="Z84" s="11">
        <f t="shared" si="97"/>
        <v>56.063074721939678</v>
      </c>
      <c r="AA84" s="11">
        <f t="shared" si="97"/>
        <v>65.174796795261969</v>
      </c>
      <c r="AB84" s="11">
        <f t="shared" si="97"/>
        <v>74.319761344660009</v>
      </c>
      <c r="AD84" s="39">
        <f t="shared" si="98"/>
        <v>-0.42492859731525501</v>
      </c>
      <c r="AE84" s="39">
        <f t="shared" si="99"/>
        <v>1.8971005004527974</v>
      </c>
    </row>
    <row r="85" spans="1:31" x14ac:dyDescent="0.2">
      <c r="A85" t="str">
        <f t="shared" si="92"/>
        <v>Caring, leisure and other service occupations</v>
      </c>
      <c r="B85" s="11">
        <f t="shared" si="92"/>
        <v>466.85844789255106</v>
      </c>
      <c r="C85" s="11">
        <f t="shared" si="92"/>
        <v>486.03209154529361</v>
      </c>
      <c r="D85" s="11">
        <f t="shared" si="92"/>
        <v>460.50299668156214</v>
      </c>
      <c r="E85" s="11">
        <f t="shared" si="92"/>
        <v>485.53691460670689</v>
      </c>
      <c r="F85" s="11">
        <f t="shared" si="92"/>
        <v>515.76323862136212</v>
      </c>
      <c r="H85" s="39">
        <f t="shared" si="100"/>
        <v>-0.2737593768843527</v>
      </c>
      <c r="I85" s="39">
        <f t="shared" si="93"/>
        <v>0.75838432454322646</v>
      </c>
      <c r="L85" t="str">
        <f t="shared" si="94"/>
        <v>Caring, leisure and other service occupations</v>
      </c>
      <c r="M85" s="11">
        <f t="shared" si="94"/>
        <v>104.27585657746965</v>
      </c>
      <c r="N85" s="11">
        <f t="shared" si="94"/>
        <v>106.82856561463464</v>
      </c>
      <c r="O85" s="11">
        <f t="shared" si="94"/>
        <v>103.18160737433942</v>
      </c>
      <c r="P85" s="11">
        <f t="shared" si="94"/>
        <v>117.66723891879677</v>
      </c>
      <c r="Q85" s="11">
        <f t="shared" si="94"/>
        <v>135.32884753617921</v>
      </c>
      <c r="S85" s="39">
        <f t="shared" si="95"/>
        <v>-0.21076239555106735</v>
      </c>
      <c r="T85" s="39">
        <f t="shared" si="96"/>
        <v>1.8245594167850543</v>
      </c>
      <c r="W85" t="str">
        <f t="shared" si="97"/>
        <v>Caring, leisure and other service occupations</v>
      </c>
      <c r="X85" s="11">
        <f t="shared" si="97"/>
        <v>362.58259131508282</v>
      </c>
      <c r="Y85" s="11">
        <f t="shared" si="97"/>
        <v>379.20352593065962</v>
      </c>
      <c r="Z85" s="11">
        <f t="shared" si="97"/>
        <v>357.32138930722243</v>
      </c>
      <c r="AA85" s="11">
        <f t="shared" si="97"/>
        <v>367.86967568791033</v>
      </c>
      <c r="AB85" s="11">
        <f t="shared" si="97"/>
        <v>380.43439108518311</v>
      </c>
      <c r="AD85" s="39">
        <f t="shared" si="98"/>
        <v>-0.29190631252682397</v>
      </c>
      <c r="AE85" s="39">
        <f t="shared" si="99"/>
        <v>0.41872827604878537</v>
      </c>
    </row>
    <row r="86" spans="1:31" x14ac:dyDescent="0.2">
      <c r="A86" t="str">
        <f t="shared" si="92"/>
        <v>Sales and customer service occupations</v>
      </c>
      <c r="B86" s="11">
        <f t="shared" si="92"/>
        <v>368.88969545810528</v>
      </c>
      <c r="C86" s="11">
        <f t="shared" si="92"/>
        <v>365.10019785723591</v>
      </c>
      <c r="D86" s="11">
        <f t="shared" si="92"/>
        <v>365.53859038410718</v>
      </c>
      <c r="E86" s="11">
        <f t="shared" si="92"/>
        <v>365.88090665816367</v>
      </c>
      <c r="F86" s="11">
        <f t="shared" si="92"/>
        <v>366.18025648096324</v>
      </c>
      <c r="H86" s="39">
        <f t="shared" si="100"/>
        <v>-0.18234984013056899</v>
      </c>
      <c r="I86" s="39">
        <f t="shared" si="93"/>
        <v>1.1693084552821809E-2</v>
      </c>
      <c r="L86" t="str">
        <f t="shared" si="94"/>
        <v>Sales and customer service occupations</v>
      </c>
      <c r="M86" s="11">
        <f t="shared" si="94"/>
        <v>154.16843808464904</v>
      </c>
      <c r="N86" s="11">
        <f t="shared" si="94"/>
        <v>154.22797018436074</v>
      </c>
      <c r="O86" s="11">
        <f t="shared" si="94"/>
        <v>156.70774504933431</v>
      </c>
      <c r="P86" s="11">
        <f t="shared" si="94"/>
        <v>160.96492661654912</v>
      </c>
      <c r="Q86" s="11">
        <f t="shared" si="94"/>
        <v>167.05458331424026</v>
      </c>
      <c r="S86" s="39">
        <f t="shared" si="95"/>
        <v>0.32727067716507019</v>
      </c>
      <c r="T86" s="39">
        <f t="shared" si="96"/>
        <v>0.42716329321432767</v>
      </c>
      <c r="W86" t="str">
        <f t="shared" si="97"/>
        <v>Sales and customer service occupations</v>
      </c>
      <c r="X86" s="11">
        <f t="shared" si="97"/>
        <v>214.72125737345576</v>
      </c>
      <c r="Y86" s="11">
        <f t="shared" si="97"/>
        <v>210.87222767287594</v>
      </c>
      <c r="Z86" s="11">
        <f t="shared" si="97"/>
        <v>208.83084533477248</v>
      </c>
      <c r="AA86" s="11">
        <f t="shared" si="97"/>
        <v>204.91598004161423</v>
      </c>
      <c r="AB86" s="11">
        <f t="shared" si="97"/>
        <v>199.12567316672323</v>
      </c>
      <c r="AD86" s="39">
        <f t="shared" si="98"/>
        <v>-0.55477814749589349</v>
      </c>
      <c r="AE86" s="39">
        <f t="shared" si="99"/>
        <v>-0.31675342744156287</v>
      </c>
    </row>
    <row r="87" spans="1:31" x14ac:dyDescent="0.2">
      <c r="A87" t="str">
        <f t="shared" si="92"/>
        <v>Process, plant and machine operatives</v>
      </c>
      <c r="B87" s="11">
        <f t="shared" si="92"/>
        <v>226.66197361861012</v>
      </c>
      <c r="C87" s="11">
        <f t="shared" si="92"/>
        <v>246.140860255116</v>
      </c>
      <c r="D87" s="11">
        <f t="shared" si="92"/>
        <v>205.86090353758175</v>
      </c>
      <c r="E87" s="11">
        <f t="shared" si="92"/>
        <v>230.15872604084507</v>
      </c>
      <c r="F87" s="11">
        <f t="shared" si="92"/>
        <v>229.06034422645268</v>
      </c>
      <c r="H87" s="39">
        <f t="shared" si="100"/>
        <v>-1.9067685174477877</v>
      </c>
      <c r="I87" s="39">
        <f t="shared" si="93"/>
        <v>0.7144384579397256</v>
      </c>
      <c r="L87" t="str">
        <f t="shared" si="94"/>
        <v>Process, plant and machine operatives</v>
      </c>
      <c r="M87" s="11">
        <f t="shared" si="94"/>
        <v>200.30810809027676</v>
      </c>
      <c r="N87" s="11">
        <f t="shared" si="94"/>
        <v>219.63202735303838</v>
      </c>
      <c r="O87" s="11">
        <f t="shared" si="94"/>
        <v>183.01469449202332</v>
      </c>
      <c r="P87" s="11">
        <f t="shared" si="94"/>
        <v>199.5931932589433</v>
      </c>
      <c r="Q87" s="11">
        <f t="shared" si="94"/>
        <v>195.65137239445903</v>
      </c>
      <c r="S87" s="39">
        <f t="shared" si="95"/>
        <v>-1.7895985187399321</v>
      </c>
      <c r="T87" s="39">
        <f t="shared" si="96"/>
        <v>0.44611156662484053</v>
      </c>
      <c r="W87" t="str">
        <f t="shared" si="97"/>
        <v>Process, plant and machine operatives</v>
      </c>
      <c r="X87" s="11">
        <f t="shared" si="97"/>
        <v>26.353865528333984</v>
      </c>
      <c r="Y87" s="11">
        <f t="shared" si="97"/>
        <v>26.508832902077913</v>
      </c>
      <c r="Z87" s="11">
        <f t="shared" si="97"/>
        <v>22.846209045558659</v>
      </c>
      <c r="AA87" s="11">
        <f t="shared" si="97"/>
        <v>30.565532781901748</v>
      </c>
      <c r="AB87" s="11">
        <f t="shared" si="97"/>
        <v>33.408971831993412</v>
      </c>
      <c r="AD87" s="39">
        <f t="shared" si="98"/>
        <v>-2.8161803830163423</v>
      </c>
      <c r="AE87" s="39">
        <f t="shared" si="99"/>
        <v>2.565963534131277</v>
      </c>
    </row>
    <row r="88" spans="1:31" x14ac:dyDescent="0.2">
      <c r="A88" t="str">
        <f t="shared" si="92"/>
        <v>Elementary occupations</v>
      </c>
      <c r="B88" s="11">
        <f t="shared" si="92"/>
        <v>541.68179848911109</v>
      </c>
      <c r="C88" s="11">
        <f t="shared" si="92"/>
        <v>542.74083319819567</v>
      </c>
      <c r="D88" s="11">
        <f t="shared" si="92"/>
        <v>492.83736182434893</v>
      </c>
      <c r="E88" s="11">
        <f t="shared" si="92"/>
        <v>498.36681806023904</v>
      </c>
      <c r="F88" s="11">
        <f t="shared" si="92"/>
        <v>482.16156260544381</v>
      </c>
      <c r="H88" s="39">
        <f t="shared" si="100"/>
        <v>-1.8722420053230993</v>
      </c>
      <c r="I88" s="39">
        <f t="shared" si="93"/>
        <v>-0.14589330357613894</v>
      </c>
      <c r="L88" t="str">
        <f t="shared" si="94"/>
        <v>Elementary occupations</v>
      </c>
      <c r="M88" s="11">
        <f t="shared" si="94"/>
        <v>278.50811064562123</v>
      </c>
      <c r="N88" s="11">
        <f t="shared" si="94"/>
        <v>274.22957722314044</v>
      </c>
      <c r="O88" s="11">
        <f t="shared" si="94"/>
        <v>251.40338565024891</v>
      </c>
      <c r="P88" s="11">
        <f t="shared" si="94"/>
        <v>258.8190120826045</v>
      </c>
      <c r="Q88" s="11">
        <f t="shared" si="94"/>
        <v>245.76063729877177</v>
      </c>
      <c r="S88" s="39">
        <f t="shared" si="95"/>
        <v>-2.0269439768862085</v>
      </c>
      <c r="T88" s="39">
        <f t="shared" si="96"/>
        <v>-0.15122367571908102</v>
      </c>
      <c r="W88" t="str">
        <f t="shared" si="97"/>
        <v>Elementary occupations</v>
      </c>
      <c r="X88" s="11">
        <f t="shared" si="97"/>
        <v>263.17368784348997</v>
      </c>
      <c r="Y88" s="11">
        <f t="shared" si="97"/>
        <v>268.51125597505495</v>
      </c>
      <c r="Z88" s="11">
        <f t="shared" si="97"/>
        <v>241.43397617410002</v>
      </c>
      <c r="AA88" s="11">
        <f t="shared" si="97"/>
        <v>239.54780597763536</v>
      </c>
      <c r="AB88" s="11">
        <f t="shared" si="97"/>
        <v>236.40092530667226</v>
      </c>
      <c r="AD88" s="39">
        <f t="shared" si="98"/>
        <v>-1.7095815210866339</v>
      </c>
      <c r="AE88" s="39">
        <f t="shared" si="99"/>
        <v>-0.14034705760521682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4705.7009999997745</v>
      </c>
      <c r="C90" s="33">
        <f t="shared" si="101"/>
        <v>4950.1939999985416</v>
      </c>
      <c r="D90" s="33">
        <f t="shared" si="101"/>
        <v>4834.0869999989654</v>
      </c>
      <c r="E90" s="33">
        <f t="shared" si="101"/>
        <v>4964.0180000018718</v>
      </c>
      <c r="F90" s="33">
        <f t="shared" si="101"/>
        <v>5153.0779999984516</v>
      </c>
      <c r="H90" s="42">
        <f>IF(D$6-B$6 &lt;&gt; 0,(EXP(LN(D18/B18)/(D$6-B$6))-1)*100,0)</f>
        <v>0.53980225570928742</v>
      </c>
      <c r="I90" s="42">
        <f>F56</f>
        <v>0.42692156740067322</v>
      </c>
      <c r="L90" s="23" t="str">
        <f t="shared" ref="L90:Q90" si="102">L18</f>
        <v>All occupations</v>
      </c>
      <c r="M90" s="33">
        <f t="shared" si="102"/>
        <v>2436.2170000010251</v>
      </c>
      <c r="N90" s="33">
        <f t="shared" si="102"/>
        <v>2544.0530000001545</v>
      </c>
      <c r="O90" s="33">
        <f t="shared" si="102"/>
        <v>2454.1149999994454</v>
      </c>
      <c r="P90" s="33">
        <f t="shared" si="102"/>
        <v>2525.5619999983869</v>
      </c>
      <c r="Q90" s="33">
        <f t="shared" si="102"/>
        <v>2620.4409999985378</v>
      </c>
      <c r="S90" s="42">
        <f>IF(O$6-M$6 &lt;&gt; 0,(EXP(LN(O18/M18)/(O$6-M$6))-1)*100,0)</f>
        <v>0.14650283301740341</v>
      </c>
      <c r="T90" s="42">
        <f>Q56</f>
        <v>0.43813312061078413</v>
      </c>
      <c r="W90" s="23" t="str">
        <f t="shared" ref="W90:AB90" si="103">W18</f>
        <v>All occupations</v>
      </c>
      <c r="X90" s="33">
        <f t="shared" si="103"/>
        <v>2269.4839999987521</v>
      </c>
      <c r="Y90" s="33">
        <f t="shared" si="103"/>
        <v>2406.1409999983862</v>
      </c>
      <c r="Z90" s="33">
        <f t="shared" si="103"/>
        <v>2379.9719999995168</v>
      </c>
      <c r="AA90" s="33">
        <f t="shared" si="103"/>
        <v>2438.4560000034867</v>
      </c>
      <c r="AB90" s="33">
        <f t="shared" si="103"/>
        <v>2532.6369999999129</v>
      </c>
      <c r="AD90" s="42">
        <f>IF(Z$6-X$6 &lt;&gt; 0,(EXP(LN(Z18/X18)/(Z$6-X$6))-1)*100,0)</f>
        <v>0.95525834334562187</v>
      </c>
      <c r="AE90" s="42">
        <f>AB56</f>
        <v>0.41534236220237553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South East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363.35891127987952</v>
      </c>
      <c r="C8" s="11">
        <v>426.06507107964768</v>
      </c>
      <c r="D8" s="11">
        <v>428.77663999155283</v>
      </c>
      <c r="E8" s="11">
        <v>403.36986556399125</v>
      </c>
      <c r="F8" s="11">
        <v>439.44914957244885</v>
      </c>
      <c r="G8" s="10"/>
      <c r="H8" s="11">
        <f>F8-D8</f>
        <v>10.672509580896019</v>
      </c>
      <c r="I8" s="11">
        <f>'RD T1'!E7</f>
        <v>213.08280884155414</v>
      </c>
      <c r="J8" s="11">
        <f>SUM(H8:I8)</f>
        <v>223.75531842245016</v>
      </c>
      <c r="L8" s="10" t="str">
        <f>name!D4</f>
        <v>11 Corporate managers and directors</v>
      </c>
      <c r="M8" s="11">
        <v>248.48410930040552</v>
      </c>
      <c r="N8" s="11">
        <v>279.26126456533945</v>
      </c>
      <c r="O8" s="11">
        <v>279.0670136682694</v>
      </c>
      <c r="P8" s="11">
        <v>254.43839897959111</v>
      </c>
      <c r="Q8" s="11">
        <v>266.63529919811253</v>
      </c>
      <c r="R8" s="10"/>
      <c r="S8" s="11">
        <f>Q8-O8</f>
        <v>-12.431714470156862</v>
      </c>
      <c r="T8" s="11">
        <f>'RD T1'!T7</f>
        <v>121.23883556454719</v>
      </c>
      <c r="U8" s="11">
        <f>SUM(S8:T8)</f>
        <v>108.80712109439033</v>
      </c>
      <c r="W8" s="10" t="str">
        <f>name!D4</f>
        <v>11 Corporate managers and directors</v>
      </c>
      <c r="X8" s="11">
        <v>114.87480197947345</v>
      </c>
      <c r="Y8" s="11">
        <v>146.80380651430849</v>
      </c>
      <c r="Z8" s="11">
        <v>149.70962632328369</v>
      </c>
      <c r="AA8" s="11">
        <v>148.93146658439917</v>
      </c>
      <c r="AB8" s="11">
        <v>172.81385037433699</v>
      </c>
      <c r="AC8" s="10"/>
      <c r="AD8" s="11">
        <f>AB8-Z8</f>
        <v>23.104224051053308</v>
      </c>
      <c r="AE8" s="11">
        <f>'RD T1'!T36</f>
        <v>91.843973277006924</v>
      </c>
      <c r="AF8" s="11">
        <f>SUM(AD8:AE8)</f>
        <v>114.94819732806023</v>
      </c>
    </row>
    <row r="9" spans="1:32" x14ac:dyDescent="0.2">
      <c r="A9" s="10" t="str">
        <f>name!D5</f>
        <v>12 Other managers and proprietors</v>
      </c>
      <c r="B9" s="11">
        <v>166.75242462672384</v>
      </c>
      <c r="C9" s="11">
        <v>175.19240051967645</v>
      </c>
      <c r="D9" s="11">
        <v>171.84311073630752</v>
      </c>
      <c r="E9" s="11">
        <v>216.53579256611988</v>
      </c>
      <c r="F9" s="11">
        <v>251.62558496653222</v>
      </c>
      <c r="H9" s="11">
        <f t="shared" ref="H9:H32" si="2">F9-D9</f>
        <v>79.782474230224693</v>
      </c>
      <c r="I9" s="11">
        <f>'RD T1'!E8</f>
        <v>127.40831845555806</v>
      </c>
      <c r="J9" s="11">
        <f>SUM(H9:I9)</f>
        <v>207.19079268578275</v>
      </c>
      <c r="L9" s="10" t="str">
        <f>name!D5</f>
        <v>12 Other managers and proprietors</v>
      </c>
      <c r="M9" s="11">
        <v>96.210372281282773</v>
      </c>
      <c r="N9" s="11">
        <v>100.81168816932359</v>
      </c>
      <c r="O9" s="11">
        <v>94.401745977339985</v>
      </c>
      <c r="P9" s="11">
        <v>121.56205965024786</v>
      </c>
      <c r="Q9" s="11">
        <v>139.08067732152389</v>
      </c>
      <c r="S9" s="11">
        <f t="shared" ref="S9:S32" si="3">Q9-O9</f>
        <v>44.678931344183908</v>
      </c>
      <c r="T9" s="11">
        <f>'RD T1'!T8</f>
        <v>63.229515146201706</v>
      </c>
      <c r="U9" s="11">
        <f>SUM(S9:T9)</f>
        <v>107.90844649038561</v>
      </c>
      <c r="W9" s="10" t="str">
        <f>name!D5</f>
        <v>12 Other managers and proprietors</v>
      </c>
      <c r="X9" s="11">
        <v>70.542052345440524</v>
      </c>
      <c r="Y9" s="11">
        <v>74.380712350352667</v>
      </c>
      <c r="Z9" s="11">
        <v>77.441364758967836</v>
      </c>
      <c r="AA9" s="11">
        <v>94.973732915871878</v>
      </c>
      <c r="AB9" s="11">
        <v>112.5449076450081</v>
      </c>
      <c r="AD9" s="11">
        <f t="shared" ref="AD9:AD32" si="4">AB9-Z9</f>
        <v>35.103542886040259</v>
      </c>
      <c r="AE9" s="11">
        <f>'RD T1'!T37</f>
        <v>64.17880330935634</v>
      </c>
      <c r="AF9" s="11">
        <f>SUM(AD9:AE9)</f>
        <v>99.282346195396599</v>
      </c>
    </row>
    <row r="10" spans="1:32" x14ac:dyDescent="0.2">
      <c r="A10" s="10" t="str">
        <f>name!D6</f>
        <v>21 Science, research, engineering and technology professionals</v>
      </c>
      <c r="B10" s="11">
        <v>312.76852676878184</v>
      </c>
      <c r="C10" s="11">
        <v>346.34885020280888</v>
      </c>
      <c r="D10" s="11">
        <v>356.85699472122553</v>
      </c>
      <c r="E10" s="11">
        <v>379.59323100512648</v>
      </c>
      <c r="F10" s="11">
        <v>418.27206045596586</v>
      </c>
      <c r="G10" s="11"/>
      <c r="H10" s="11">
        <f t="shared" si="2"/>
        <v>61.415065734740324</v>
      </c>
      <c r="I10" s="11">
        <f>'RD T1'!E9</f>
        <v>146.34754729493756</v>
      </c>
      <c r="J10" s="11">
        <f t="shared" ref="J10:J32" si="5">SUM(H10:I10)</f>
        <v>207.76261302967788</v>
      </c>
      <c r="L10" s="10" t="str">
        <f>name!D6</f>
        <v>21 Science, research, engineering and technology professionals</v>
      </c>
      <c r="M10" s="11">
        <v>247.71964604463619</v>
      </c>
      <c r="N10" s="11">
        <v>275.89995866761603</v>
      </c>
      <c r="O10" s="11">
        <v>272.6699044847644</v>
      </c>
      <c r="P10" s="11">
        <v>280.51699968306343</v>
      </c>
      <c r="Q10" s="11">
        <v>301.50947638834668</v>
      </c>
      <c r="R10" s="11"/>
      <c r="S10" s="11">
        <f t="shared" si="3"/>
        <v>28.839571903582282</v>
      </c>
      <c r="T10" s="11">
        <f>'RD T1'!T9</f>
        <v>93.661453952999366</v>
      </c>
      <c r="U10" s="11">
        <f t="shared" ref="U10:U32" si="6">SUM(S10:T10)</f>
        <v>122.50102585658165</v>
      </c>
      <c r="W10" s="10" t="str">
        <f>name!D6</f>
        <v>21 Science, research, engineering and technology professionals</v>
      </c>
      <c r="X10" s="11">
        <v>65.048880724145391</v>
      </c>
      <c r="Y10" s="11">
        <v>70.448891535192345</v>
      </c>
      <c r="Z10" s="11">
        <v>84.187090236461827</v>
      </c>
      <c r="AA10" s="11">
        <v>99.07623132206443</v>
      </c>
      <c r="AB10" s="11">
        <v>116.76258406762041</v>
      </c>
      <c r="AC10" s="11"/>
      <c r="AD10" s="11">
        <f t="shared" si="4"/>
        <v>32.575493831158582</v>
      </c>
      <c r="AE10" s="11">
        <f>'RD T1'!T38</f>
        <v>52.686093341938189</v>
      </c>
      <c r="AF10" s="11">
        <f t="shared" ref="AF10:AF32" si="7">SUM(AD10:AE10)</f>
        <v>85.261587173096771</v>
      </c>
    </row>
    <row r="11" spans="1:32" x14ac:dyDescent="0.2">
      <c r="A11" s="10" t="str">
        <f>name!D7</f>
        <v>22 Health professionals</v>
      </c>
      <c r="B11" s="11">
        <v>162.91033782858162</v>
      </c>
      <c r="C11" s="11">
        <v>196.2920258422123</v>
      </c>
      <c r="D11" s="11">
        <v>194.7838373171854</v>
      </c>
      <c r="E11" s="11">
        <v>205.25105569779919</v>
      </c>
      <c r="F11" s="11">
        <v>214.76517544112332</v>
      </c>
      <c r="G11" s="11"/>
      <c r="H11" s="11">
        <f t="shared" si="2"/>
        <v>19.981338123937917</v>
      </c>
      <c r="I11" s="11">
        <f>'RD T1'!E10</f>
        <v>110.98320270944858</v>
      </c>
      <c r="J11" s="11">
        <f t="shared" si="5"/>
        <v>130.96454083338648</v>
      </c>
      <c r="L11" s="10" t="str">
        <f>name!D7</f>
        <v>22 Health professionals</v>
      </c>
      <c r="M11" s="11">
        <v>34.567737364804515</v>
      </c>
      <c r="N11" s="11">
        <v>41.10811194329483</v>
      </c>
      <c r="O11" s="11">
        <v>44.232079213787586</v>
      </c>
      <c r="P11" s="11">
        <v>46.209799707379418</v>
      </c>
      <c r="Q11" s="11">
        <v>48.45179267933996</v>
      </c>
      <c r="R11" s="11"/>
      <c r="S11" s="11">
        <f t="shared" si="3"/>
        <v>4.219713465552374</v>
      </c>
      <c r="T11" s="11">
        <f>'RD T1'!T10</f>
        <v>17.413384259230913</v>
      </c>
      <c r="U11" s="11">
        <f t="shared" si="6"/>
        <v>21.633097724783287</v>
      </c>
      <c r="W11" s="10" t="str">
        <f>name!D7</f>
        <v>22 Health professionals</v>
      </c>
      <c r="X11" s="11">
        <v>128.34260046377722</v>
      </c>
      <c r="Y11" s="11">
        <v>155.1839138989173</v>
      </c>
      <c r="Z11" s="11">
        <v>150.5517581033977</v>
      </c>
      <c r="AA11" s="11">
        <v>159.04125599041964</v>
      </c>
      <c r="AB11" s="11">
        <v>166.31338276178326</v>
      </c>
      <c r="AC11" s="11"/>
      <c r="AD11" s="11">
        <f t="shared" si="4"/>
        <v>15.761624658385557</v>
      </c>
      <c r="AE11" s="11">
        <f>'RD T1'!T39</f>
        <v>93.569818450217667</v>
      </c>
      <c r="AF11" s="11">
        <f t="shared" si="7"/>
        <v>109.33144310860322</v>
      </c>
    </row>
    <row r="12" spans="1:32" x14ac:dyDescent="0.2">
      <c r="A12" s="10" t="str">
        <f>name!D8</f>
        <v>23 Teaching and other educational professionals</v>
      </c>
      <c r="B12" s="11">
        <v>223.59325749963625</v>
      </c>
      <c r="C12" s="11">
        <v>237.9935072331414</v>
      </c>
      <c r="D12" s="11">
        <v>238.17737359201959</v>
      </c>
      <c r="E12" s="11">
        <v>245.66325880547734</v>
      </c>
      <c r="F12" s="11">
        <v>265.24405836488819</v>
      </c>
      <c r="G12" s="11"/>
      <c r="H12" s="11">
        <f t="shared" si="2"/>
        <v>27.066684772868598</v>
      </c>
      <c r="I12" s="11">
        <f>'RD T1'!E11</f>
        <v>129.48737191908251</v>
      </c>
      <c r="J12" s="11">
        <f t="shared" si="5"/>
        <v>156.5540566919511</v>
      </c>
      <c r="L12" s="10" t="str">
        <f>name!D8</f>
        <v>23 Teaching and other educational professionals</v>
      </c>
      <c r="M12" s="11">
        <v>69.835314617602549</v>
      </c>
      <c r="N12" s="11">
        <v>70.539264071388359</v>
      </c>
      <c r="O12" s="11">
        <v>74.482535720120069</v>
      </c>
      <c r="P12" s="11">
        <v>79.657863905829473</v>
      </c>
      <c r="Q12" s="11">
        <v>85.615226903928217</v>
      </c>
      <c r="R12" s="11"/>
      <c r="S12" s="11">
        <f t="shared" si="3"/>
        <v>11.132691183808149</v>
      </c>
      <c r="T12" s="11">
        <f>'RD T1'!T11</f>
        <v>34.757001160147105</v>
      </c>
      <c r="U12" s="11">
        <f t="shared" si="6"/>
        <v>45.889692343955254</v>
      </c>
      <c r="W12" s="10" t="str">
        <f>name!D8</f>
        <v>23 Teaching and other educational professionals</v>
      </c>
      <c r="X12" s="11">
        <v>153.7579428820338</v>
      </c>
      <c r="Y12" s="11">
        <v>167.45424316175271</v>
      </c>
      <c r="Z12" s="11">
        <v>163.69483787189918</v>
      </c>
      <c r="AA12" s="11">
        <v>166.00539489964819</v>
      </c>
      <c r="AB12" s="11">
        <v>179.62883146095962</v>
      </c>
      <c r="AC12" s="11"/>
      <c r="AD12" s="11">
        <f t="shared" si="4"/>
        <v>15.933993589060435</v>
      </c>
      <c r="AE12" s="11">
        <f>'RD T1'!T40</f>
        <v>94.730370758935408</v>
      </c>
      <c r="AF12" s="11">
        <f t="shared" si="7"/>
        <v>110.66436434799584</v>
      </c>
    </row>
    <row r="13" spans="1:32" x14ac:dyDescent="0.2">
      <c r="A13" s="10" t="str">
        <f>name!D9</f>
        <v>24 Business, media and public service professionals</v>
      </c>
      <c r="B13" s="11">
        <v>295.30840821101862</v>
      </c>
      <c r="C13" s="11">
        <v>338.67016228084202</v>
      </c>
      <c r="D13" s="11">
        <v>356.58543865895695</v>
      </c>
      <c r="E13" s="11">
        <v>399.07828702113085</v>
      </c>
      <c r="F13" s="11">
        <v>444.33294715570685</v>
      </c>
      <c r="G13" s="11"/>
      <c r="H13" s="11">
        <f t="shared" si="2"/>
        <v>87.747508496749901</v>
      </c>
      <c r="I13" s="11">
        <f>'RD T1'!E12</f>
        <v>194.41341825231524</v>
      </c>
      <c r="J13" s="11">
        <f t="shared" si="5"/>
        <v>282.16092674906514</v>
      </c>
      <c r="L13" s="10" t="str">
        <f>name!D9</f>
        <v>24 Business, media and public service professionals</v>
      </c>
      <c r="M13" s="11">
        <v>174.80909379710232</v>
      </c>
      <c r="N13" s="11">
        <v>190.45288268531255</v>
      </c>
      <c r="O13" s="11">
        <v>197.61033418209132</v>
      </c>
      <c r="P13" s="11">
        <v>223.60301089874065</v>
      </c>
      <c r="Q13" s="11">
        <v>244.84591469657278</v>
      </c>
      <c r="R13" s="11"/>
      <c r="S13" s="11">
        <f t="shared" si="3"/>
        <v>47.235580514481455</v>
      </c>
      <c r="T13" s="11">
        <f>'RD T1'!T12</f>
        <v>95.828048755695704</v>
      </c>
      <c r="U13" s="11">
        <f t="shared" si="6"/>
        <v>143.06362927017716</v>
      </c>
      <c r="W13" s="10" t="str">
        <f>name!D9</f>
        <v>24 Business, media and public service professionals</v>
      </c>
      <c r="X13" s="11">
        <v>120.49931441391767</v>
      </c>
      <c r="Y13" s="11">
        <v>148.21727959552911</v>
      </c>
      <c r="Z13" s="11">
        <v>158.97510447686452</v>
      </c>
      <c r="AA13" s="11">
        <v>175.47527612239074</v>
      </c>
      <c r="AB13" s="11">
        <v>199.4870324591335</v>
      </c>
      <c r="AC13" s="11"/>
      <c r="AD13" s="11">
        <f t="shared" si="4"/>
        <v>40.511927982268986</v>
      </c>
      <c r="AE13" s="11">
        <f>'RD T1'!T41</f>
        <v>98.585369496619535</v>
      </c>
      <c r="AF13" s="11">
        <f t="shared" si="7"/>
        <v>139.09729747888852</v>
      </c>
    </row>
    <row r="14" spans="1:32" x14ac:dyDescent="0.2">
      <c r="A14" s="10" t="str">
        <f>name!D10</f>
        <v>31 Science, engineering and technology associate professionals</v>
      </c>
      <c r="B14" s="11">
        <v>78.35688097718716</v>
      </c>
      <c r="C14" s="11">
        <v>90.014152929601877</v>
      </c>
      <c r="D14" s="11">
        <v>97.024482424827269</v>
      </c>
      <c r="E14" s="11">
        <v>86.274458025249658</v>
      </c>
      <c r="F14" s="11">
        <v>92.596020760220327</v>
      </c>
      <c r="G14" s="11"/>
      <c r="H14" s="11">
        <f t="shared" si="2"/>
        <v>-4.4284616646069423</v>
      </c>
      <c r="I14" s="11">
        <f>'RD T1'!E13</f>
        <v>36.998868884173831</v>
      </c>
      <c r="J14" s="11">
        <f t="shared" si="5"/>
        <v>32.570407219566889</v>
      </c>
      <c r="L14" s="10" t="str">
        <f>name!D10</f>
        <v>31 Science, engineering and technology associate professionals</v>
      </c>
      <c r="M14" s="11">
        <v>54.011508491348202</v>
      </c>
      <c r="N14" s="11">
        <v>64.936715595614771</v>
      </c>
      <c r="O14" s="11">
        <v>66.825762139647225</v>
      </c>
      <c r="P14" s="11">
        <v>55.086443173786222</v>
      </c>
      <c r="Q14" s="11">
        <v>55.833818215653132</v>
      </c>
      <c r="R14" s="11"/>
      <c r="S14" s="11">
        <f t="shared" si="3"/>
        <v>-10.991943923994093</v>
      </c>
      <c r="T14" s="11">
        <f>'RD T1'!T13</f>
        <v>20.480782044328198</v>
      </c>
      <c r="U14" s="11">
        <f t="shared" si="6"/>
        <v>9.4888381203341048</v>
      </c>
      <c r="W14" s="10" t="str">
        <f>name!D10</f>
        <v>31 Science, engineering and technology associate professionals</v>
      </c>
      <c r="X14" s="11">
        <v>24.345372485839054</v>
      </c>
      <c r="Y14" s="11">
        <v>25.077437333987117</v>
      </c>
      <c r="Z14" s="11">
        <v>30.198720285179597</v>
      </c>
      <c r="AA14" s="11">
        <v>31.188014851463812</v>
      </c>
      <c r="AB14" s="11">
        <v>36.762202544567195</v>
      </c>
      <c r="AC14" s="11"/>
      <c r="AD14" s="11">
        <f t="shared" si="4"/>
        <v>6.5634822593875981</v>
      </c>
      <c r="AE14" s="11">
        <f>'RD T1'!T42</f>
        <v>16.518086839845633</v>
      </c>
      <c r="AF14" s="11">
        <f t="shared" si="7"/>
        <v>23.081569099233231</v>
      </c>
    </row>
    <row r="15" spans="1:32" x14ac:dyDescent="0.2">
      <c r="A15" s="10" t="str">
        <f>name!D11</f>
        <v>32 Health and social care associate professionals</v>
      </c>
      <c r="B15" s="11">
        <v>73.533541294347643</v>
      </c>
      <c r="C15" s="11">
        <v>84.478011692194315</v>
      </c>
      <c r="D15" s="11">
        <v>86.125986138898412</v>
      </c>
      <c r="E15" s="11">
        <v>85.666011808708177</v>
      </c>
      <c r="F15" s="11">
        <v>90.894631327642372</v>
      </c>
      <c r="G15" s="11"/>
      <c r="H15" s="11">
        <f t="shared" si="2"/>
        <v>4.7686451887439603</v>
      </c>
      <c r="I15" s="11">
        <f>'RD T1'!E14</f>
        <v>49.951801908770918</v>
      </c>
      <c r="J15" s="11">
        <f t="shared" si="5"/>
        <v>54.720447097514878</v>
      </c>
      <c r="L15" s="10" t="str">
        <f>name!D11</f>
        <v>32 Health and social care associate professionals</v>
      </c>
      <c r="M15" s="11">
        <v>14.879815903135132</v>
      </c>
      <c r="N15" s="11">
        <v>15.262909356406928</v>
      </c>
      <c r="O15" s="11">
        <v>17.395478730339633</v>
      </c>
      <c r="P15" s="11">
        <v>15.468225137405213</v>
      </c>
      <c r="Q15" s="11">
        <v>16.092780065907281</v>
      </c>
      <c r="R15" s="11"/>
      <c r="S15" s="11">
        <f t="shared" si="3"/>
        <v>-1.3026986644323522</v>
      </c>
      <c r="T15" s="11">
        <f>'RD T1'!T14</f>
        <v>7.2607152127147172</v>
      </c>
      <c r="U15" s="11">
        <f t="shared" si="6"/>
        <v>5.958016548282365</v>
      </c>
      <c r="W15" s="10" t="str">
        <f>name!D11</f>
        <v>32 Health and social care associate professionals</v>
      </c>
      <c r="X15" s="11">
        <v>58.653725391212411</v>
      </c>
      <c r="Y15" s="11">
        <v>69.215102335787506</v>
      </c>
      <c r="Z15" s="11">
        <v>68.730507408558779</v>
      </c>
      <c r="AA15" s="11">
        <v>70.197786671302822</v>
      </c>
      <c r="AB15" s="11">
        <v>74.801851261735123</v>
      </c>
      <c r="AC15" s="11"/>
      <c r="AD15" s="11">
        <f t="shared" si="4"/>
        <v>6.0713438531763444</v>
      </c>
      <c r="AE15" s="11">
        <f>'RD T1'!T43</f>
        <v>42.69108669605621</v>
      </c>
      <c r="AF15" s="11">
        <f t="shared" si="7"/>
        <v>48.762430549232555</v>
      </c>
    </row>
    <row r="16" spans="1:32" x14ac:dyDescent="0.2">
      <c r="A16" s="10" t="str">
        <f>name!D12</f>
        <v>33 Protective service occupations</v>
      </c>
      <c r="B16" s="11">
        <v>52.502233305024085</v>
      </c>
      <c r="C16" s="11">
        <v>51.530285399613028</v>
      </c>
      <c r="D16" s="11">
        <v>54.342885529107896</v>
      </c>
      <c r="E16" s="11">
        <v>66.056801639710457</v>
      </c>
      <c r="F16" s="11">
        <v>76.183419144901237</v>
      </c>
      <c r="G16" s="11"/>
      <c r="H16" s="11">
        <f t="shared" si="2"/>
        <v>21.840533615793341</v>
      </c>
      <c r="I16" s="11">
        <f>'RD T1'!E15</f>
        <v>23.711488482435389</v>
      </c>
      <c r="J16" s="11">
        <f t="shared" si="5"/>
        <v>45.552022098228733</v>
      </c>
      <c r="L16" s="10" t="str">
        <f>name!D12</f>
        <v>33 Protective service occupations</v>
      </c>
      <c r="M16" s="11">
        <v>40.917338482130489</v>
      </c>
      <c r="N16" s="11">
        <v>38.64380820816411</v>
      </c>
      <c r="O16" s="11">
        <v>40.010377456623708</v>
      </c>
      <c r="P16" s="11">
        <v>46.598026431895079</v>
      </c>
      <c r="Q16" s="11">
        <v>50.534451348651629</v>
      </c>
      <c r="R16" s="11"/>
      <c r="S16" s="11">
        <f t="shared" si="3"/>
        <v>10.524073892027921</v>
      </c>
      <c r="T16" s="11">
        <f>'RD T1'!T15</f>
        <v>13.282739703555642</v>
      </c>
      <c r="U16" s="11">
        <f t="shared" si="6"/>
        <v>23.806813595583563</v>
      </c>
      <c r="W16" s="10" t="str">
        <f>name!D12</f>
        <v>33 Protective service occupations</v>
      </c>
      <c r="X16" s="11">
        <v>11.584894822893553</v>
      </c>
      <c r="Y16" s="11">
        <v>12.886477191448886</v>
      </c>
      <c r="Z16" s="11">
        <v>14.332508072484071</v>
      </c>
      <c r="AA16" s="11">
        <v>19.458775207815478</v>
      </c>
      <c r="AB16" s="11">
        <v>25.648967796249945</v>
      </c>
      <c r="AC16" s="11"/>
      <c r="AD16" s="11">
        <f t="shared" si="4"/>
        <v>11.316459723765874</v>
      </c>
      <c r="AE16" s="11">
        <f>'RD T1'!T44</f>
        <v>10.428748778879749</v>
      </c>
      <c r="AF16" s="11">
        <f t="shared" si="7"/>
        <v>21.745208502645625</v>
      </c>
    </row>
    <row r="17" spans="1:32" x14ac:dyDescent="0.2">
      <c r="A17" s="10" t="str">
        <f>name!D13</f>
        <v>34 Culture, media and sports occupations</v>
      </c>
      <c r="B17" s="11">
        <v>115.85477280698125</v>
      </c>
      <c r="C17" s="11">
        <v>107.44670441644277</v>
      </c>
      <c r="D17" s="11">
        <v>112.03597685261944</v>
      </c>
      <c r="E17" s="11">
        <v>111.01692523736953</v>
      </c>
      <c r="F17" s="11">
        <v>121.863073271704</v>
      </c>
      <c r="G17" s="11"/>
      <c r="H17" s="11">
        <f t="shared" si="2"/>
        <v>9.8270964190845547</v>
      </c>
      <c r="I17" s="11">
        <f>'RD T1'!E16</f>
        <v>53.259327347401928</v>
      </c>
      <c r="J17" s="11">
        <f t="shared" si="5"/>
        <v>63.086423766486483</v>
      </c>
      <c r="L17" s="10" t="str">
        <f>name!D13</f>
        <v>34 Culture, media and sports occupations</v>
      </c>
      <c r="M17" s="11">
        <v>62.810127771840115</v>
      </c>
      <c r="N17" s="11">
        <v>55.290399516946096</v>
      </c>
      <c r="O17" s="11">
        <v>54.982354735371878</v>
      </c>
      <c r="P17" s="11">
        <v>55.537563455896439</v>
      </c>
      <c r="Q17" s="11">
        <v>62.790448396006283</v>
      </c>
      <c r="R17" s="11"/>
      <c r="S17" s="11">
        <f t="shared" si="3"/>
        <v>7.8080936606344054</v>
      </c>
      <c r="T17" s="11">
        <f>'RD T1'!T16</f>
        <v>23.157453161324078</v>
      </c>
      <c r="U17" s="11">
        <f t="shared" si="6"/>
        <v>30.965546821958483</v>
      </c>
      <c r="W17" s="10" t="str">
        <f>name!D13</f>
        <v>34 Culture, media and sports occupations</v>
      </c>
      <c r="X17" s="11">
        <v>53.044645035141016</v>
      </c>
      <c r="Y17" s="11">
        <v>52.156304899496625</v>
      </c>
      <c r="Z17" s="11">
        <v>57.05362211724777</v>
      </c>
      <c r="AA17" s="11">
        <v>55.479361781473067</v>
      </c>
      <c r="AB17" s="11">
        <v>59.072624875697812</v>
      </c>
      <c r="AC17" s="11"/>
      <c r="AD17" s="11">
        <f t="shared" si="4"/>
        <v>2.0190027584500427</v>
      </c>
      <c r="AE17" s="11">
        <f>'RD T1'!T45</f>
        <v>30.10187418607785</v>
      </c>
      <c r="AF17" s="11">
        <f t="shared" si="7"/>
        <v>32.120876944527893</v>
      </c>
    </row>
    <row r="18" spans="1:32" x14ac:dyDescent="0.2">
      <c r="A18" s="10" t="str">
        <f>name!D14</f>
        <v>35 Business and public service associate professionals</v>
      </c>
      <c r="B18" s="11">
        <v>304.70550185497541</v>
      </c>
      <c r="C18" s="11">
        <v>324.31363709872767</v>
      </c>
      <c r="D18" s="11">
        <v>330.52546058120043</v>
      </c>
      <c r="E18" s="11">
        <v>320.43099901866492</v>
      </c>
      <c r="F18" s="11">
        <v>333.58110287737469</v>
      </c>
      <c r="G18" s="11"/>
      <c r="H18" s="11">
        <f t="shared" si="2"/>
        <v>3.0556422961742555</v>
      </c>
      <c r="I18" s="11">
        <f>'RD T1'!E17</f>
        <v>149.32496290923103</v>
      </c>
      <c r="J18" s="11">
        <f t="shared" si="5"/>
        <v>152.38060520540529</v>
      </c>
      <c r="L18" s="10" t="str">
        <f>name!D14</f>
        <v>35 Business and public service associate professionals</v>
      </c>
      <c r="M18" s="11">
        <v>161.17678913985549</v>
      </c>
      <c r="N18" s="11">
        <v>167.5542968003123</v>
      </c>
      <c r="O18" s="11">
        <v>172.18777762134903</v>
      </c>
      <c r="P18" s="11">
        <v>162.06386605624215</v>
      </c>
      <c r="Q18" s="11">
        <v>162.98172253753339</v>
      </c>
      <c r="R18" s="11"/>
      <c r="S18" s="11">
        <f t="shared" si="3"/>
        <v>-9.2060550838156416</v>
      </c>
      <c r="T18" s="11">
        <f>'RD T1'!T17</f>
        <v>62.687395585166975</v>
      </c>
      <c r="U18" s="11">
        <f t="shared" si="6"/>
        <v>53.481340501351333</v>
      </c>
      <c r="W18" s="10" t="str">
        <f>name!D14</f>
        <v>35 Business and public service associate professionals</v>
      </c>
      <c r="X18" s="11">
        <v>143.52871271512063</v>
      </c>
      <c r="Y18" s="11">
        <v>156.75934029841494</v>
      </c>
      <c r="Z18" s="11">
        <v>158.33768295984973</v>
      </c>
      <c r="AA18" s="11">
        <v>158.36713296242326</v>
      </c>
      <c r="AB18" s="11">
        <v>170.59938033984</v>
      </c>
      <c r="AC18" s="11"/>
      <c r="AD18" s="11">
        <f t="shared" si="4"/>
        <v>12.261697379990267</v>
      </c>
      <c r="AE18" s="11">
        <f>'RD T1'!T46</f>
        <v>86.637567324064079</v>
      </c>
      <c r="AF18" s="11">
        <f t="shared" si="7"/>
        <v>98.899264704054346</v>
      </c>
    </row>
    <row r="19" spans="1:32" x14ac:dyDescent="0.2">
      <c r="A19" s="10" t="str">
        <f>name!D15</f>
        <v>41 Administrative occupations</v>
      </c>
      <c r="B19" s="11">
        <v>389.08414828611348</v>
      </c>
      <c r="C19" s="11">
        <v>380.70105229392959</v>
      </c>
      <c r="D19" s="11">
        <v>389.31244779492783</v>
      </c>
      <c r="E19" s="11">
        <v>353.98377094957397</v>
      </c>
      <c r="F19" s="11">
        <v>325.24968398754135</v>
      </c>
      <c r="G19" s="11"/>
      <c r="H19" s="11">
        <f t="shared" si="2"/>
        <v>-64.062763807386489</v>
      </c>
      <c r="I19" s="11">
        <f>'RD T1'!E18</f>
        <v>173.76639334515863</v>
      </c>
      <c r="J19" s="11">
        <f t="shared" si="5"/>
        <v>109.70362953777214</v>
      </c>
      <c r="L19" s="10" t="str">
        <f>name!D15</f>
        <v>41 Administrative occupations</v>
      </c>
      <c r="M19" s="11">
        <v>99.539166489200625</v>
      </c>
      <c r="N19" s="11">
        <v>92.674797309779379</v>
      </c>
      <c r="O19" s="11">
        <v>107.55639328550929</v>
      </c>
      <c r="P19" s="11">
        <v>100.5514903037912</v>
      </c>
      <c r="Q19" s="11">
        <v>106.59026285633746</v>
      </c>
      <c r="R19" s="11"/>
      <c r="S19" s="11">
        <f t="shared" si="3"/>
        <v>-0.96613042917182668</v>
      </c>
      <c r="T19" s="11">
        <f>'RD T1'!T18</f>
        <v>37.986104581441616</v>
      </c>
      <c r="U19" s="11">
        <f t="shared" si="6"/>
        <v>37.019974152269789</v>
      </c>
      <c r="W19" s="10" t="str">
        <f>name!D15</f>
        <v>41 Administrative occupations</v>
      </c>
      <c r="X19" s="11">
        <v>289.54498179691348</v>
      </c>
      <c r="Y19" s="11">
        <v>288.02625498415034</v>
      </c>
      <c r="Z19" s="11">
        <v>281.75605450941765</v>
      </c>
      <c r="AA19" s="11">
        <v>253.43228064578273</v>
      </c>
      <c r="AB19" s="11">
        <v>218.65942113120391</v>
      </c>
      <c r="AC19" s="11"/>
      <c r="AD19" s="11">
        <f t="shared" si="4"/>
        <v>-63.096633378213738</v>
      </c>
      <c r="AE19" s="11">
        <f>'RD T1'!T47</f>
        <v>135.78028876371704</v>
      </c>
      <c r="AF19" s="11">
        <f t="shared" si="7"/>
        <v>72.6836553855033</v>
      </c>
    </row>
    <row r="20" spans="1:32" x14ac:dyDescent="0.2">
      <c r="A20" s="10" t="str">
        <f>name!D16</f>
        <v>42 Secretarial and related occupations</v>
      </c>
      <c r="B20" s="11">
        <v>117.13799543538246</v>
      </c>
      <c r="C20" s="11">
        <v>105.70498070481138</v>
      </c>
      <c r="D20" s="11">
        <v>102.53689412292708</v>
      </c>
      <c r="E20" s="11">
        <v>104.21378144821352</v>
      </c>
      <c r="F20" s="11">
        <v>82.152547245362399</v>
      </c>
      <c r="G20" s="11"/>
      <c r="H20" s="11">
        <f t="shared" si="2"/>
        <v>-20.384346877564681</v>
      </c>
      <c r="I20" s="11">
        <f>'RD T1'!E19</f>
        <v>51.306624563849113</v>
      </c>
      <c r="J20" s="11">
        <f t="shared" si="5"/>
        <v>30.922277686284431</v>
      </c>
      <c r="L20" s="10" t="str">
        <f>name!D16</f>
        <v>42 Secretarial and related occupations</v>
      </c>
      <c r="M20" s="11">
        <v>5.5228737893600544</v>
      </c>
      <c r="N20" s="11">
        <v>4.4838959128565081</v>
      </c>
      <c r="O20" s="11">
        <v>4.0292658306159446</v>
      </c>
      <c r="P20" s="11">
        <v>5.458282684105936</v>
      </c>
      <c r="Q20" s="11">
        <v>6.300306698817181</v>
      </c>
      <c r="R20" s="11"/>
      <c r="S20" s="11">
        <f t="shared" si="3"/>
        <v>2.2710408682012364</v>
      </c>
      <c r="T20" s="11">
        <f>'RD T1'!T19</f>
        <v>1.7970144649183104</v>
      </c>
      <c r="U20" s="11">
        <f t="shared" si="6"/>
        <v>4.0680553331195473</v>
      </c>
      <c r="W20" s="10" t="str">
        <f>name!D16</f>
        <v>42 Secretarial and related occupations</v>
      </c>
      <c r="X20" s="11">
        <v>111.61512164602236</v>
      </c>
      <c r="Y20" s="11">
        <v>101.22108479195495</v>
      </c>
      <c r="Z20" s="11">
        <v>98.507628292311026</v>
      </c>
      <c r="AA20" s="11">
        <v>98.755498764107557</v>
      </c>
      <c r="AB20" s="11">
        <v>75.852240546545247</v>
      </c>
      <c r="AC20" s="11"/>
      <c r="AD20" s="11">
        <f t="shared" si="4"/>
        <v>-22.655387745765779</v>
      </c>
      <c r="AE20" s="11">
        <f>'RD T1'!T48</f>
        <v>49.509610098930814</v>
      </c>
      <c r="AF20" s="11">
        <f t="shared" si="7"/>
        <v>26.854222353165035</v>
      </c>
    </row>
    <row r="21" spans="1:32" x14ac:dyDescent="0.2">
      <c r="A21" s="10" t="str">
        <f>name!D17</f>
        <v>51 Skilled agricultural and related trades</v>
      </c>
      <c r="B21" s="11">
        <v>47.339160033332639</v>
      </c>
      <c r="C21" s="11">
        <v>53.143983393042006</v>
      </c>
      <c r="D21" s="11">
        <v>40.998720491302521</v>
      </c>
      <c r="E21" s="11">
        <v>43.716540491993776</v>
      </c>
      <c r="F21" s="11">
        <v>50.783252720158309</v>
      </c>
      <c r="G21" s="11"/>
      <c r="H21" s="11">
        <f t="shared" si="2"/>
        <v>9.7845322288557881</v>
      </c>
      <c r="I21" s="11">
        <f>'RD T1'!E20</f>
        <v>25.692230540275268</v>
      </c>
      <c r="J21" s="11">
        <f t="shared" si="5"/>
        <v>35.476762769131057</v>
      </c>
      <c r="L21" s="10" t="str">
        <f>name!D17</f>
        <v>51 Skilled agricultural and related trades</v>
      </c>
      <c r="M21" s="11">
        <v>36.399777766126235</v>
      </c>
      <c r="N21" s="11">
        <v>45.279108384942163</v>
      </c>
      <c r="O21" s="11">
        <v>30.754372994285255</v>
      </c>
      <c r="P21" s="11">
        <v>31.582734602081022</v>
      </c>
      <c r="Q21" s="11">
        <v>35.678227903530882</v>
      </c>
      <c r="R21" s="11"/>
      <c r="S21" s="11">
        <f t="shared" si="3"/>
        <v>4.9238549092456267</v>
      </c>
      <c r="T21" s="11">
        <f>'RD T1'!T20</f>
        <v>16.861317360852723</v>
      </c>
      <c r="U21" s="11">
        <f t="shared" si="6"/>
        <v>21.78517227009835</v>
      </c>
      <c r="W21" s="10" t="str">
        <f>name!D17</f>
        <v>51 Skilled agricultural and related trades</v>
      </c>
      <c r="X21" s="11">
        <v>10.939382267206341</v>
      </c>
      <c r="Y21" s="11">
        <v>7.8648750080998431</v>
      </c>
      <c r="Z21" s="11">
        <v>10.244347497017378</v>
      </c>
      <c r="AA21" s="11">
        <v>12.13380588991282</v>
      </c>
      <c r="AB21" s="11">
        <v>15.105024816627495</v>
      </c>
      <c r="AC21" s="11"/>
      <c r="AD21" s="11">
        <f t="shared" si="4"/>
        <v>4.860677319610117</v>
      </c>
      <c r="AE21" s="11">
        <f>'RD T1'!T49</f>
        <v>8.8309131794225451</v>
      </c>
      <c r="AF21" s="11">
        <f t="shared" si="7"/>
        <v>13.691590499032662</v>
      </c>
    </row>
    <row r="22" spans="1:32" x14ac:dyDescent="0.2">
      <c r="A22" s="10" t="str">
        <f>name!D18</f>
        <v>52 Skilled metal, electrical and electronic trades</v>
      </c>
      <c r="B22" s="11">
        <v>155.5504783188882</v>
      </c>
      <c r="C22" s="11">
        <v>161.94660985620411</v>
      </c>
      <c r="D22" s="11">
        <v>141.02282070810995</v>
      </c>
      <c r="E22" s="11">
        <v>144.63773588647777</v>
      </c>
      <c r="F22" s="11">
        <v>140.31727481177001</v>
      </c>
      <c r="G22" s="11"/>
      <c r="H22" s="11">
        <f t="shared" si="2"/>
        <v>-0.70554589633994169</v>
      </c>
      <c r="I22" s="11">
        <f>'RD T1'!E21</f>
        <v>55.033266899797852</v>
      </c>
      <c r="J22" s="11">
        <f t="shared" si="5"/>
        <v>54.32772100345791</v>
      </c>
      <c r="L22" s="10" t="str">
        <f>name!D18</f>
        <v>52 Skilled metal, electrical and electronic trades</v>
      </c>
      <c r="M22" s="11">
        <v>151.9060768038137</v>
      </c>
      <c r="N22" s="11">
        <v>155.66986293073674</v>
      </c>
      <c r="O22" s="11">
        <v>136.33034956400385</v>
      </c>
      <c r="P22" s="11">
        <v>133.92011533627709</v>
      </c>
      <c r="Q22" s="11">
        <v>126.28232771572219</v>
      </c>
      <c r="R22" s="11"/>
      <c r="S22" s="11">
        <f t="shared" si="3"/>
        <v>-10.048021848281664</v>
      </c>
      <c r="T22" s="11">
        <f>'RD T1'!T21</f>
        <v>48.820427531959467</v>
      </c>
      <c r="U22" s="11">
        <f t="shared" si="6"/>
        <v>38.772405683677803</v>
      </c>
      <c r="W22" s="10" t="str">
        <f>name!D18</f>
        <v>52 Skilled metal, electrical and electronic trades</v>
      </c>
      <c r="X22" s="11">
        <v>3.6444015150740361</v>
      </c>
      <c r="Y22" s="11">
        <v>6.2767469254670623</v>
      </c>
      <c r="Z22" s="11">
        <v>4.6924711441063929</v>
      </c>
      <c r="AA22" s="11">
        <v>10.717620550200959</v>
      </c>
      <c r="AB22" s="11">
        <v>14.034947096047999</v>
      </c>
      <c r="AC22" s="11"/>
      <c r="AD22" s="11">
        <f t="shared" si="4"/>
        <v>9.342475951941605</v>
      </c>
      <c r="AE22" s="11">
        <f>'RD T1'!T50</f>
        <v>6.2128393678383995</v>
      </c>
      <c r="AF22" s="11">
        <f t="shared" si="7"/>
        <v>15.555315319780004</v>
      </c>
    </row>
    <row r="23" spans="1:32" x14ac:dyDescent="0.2">
      <c r="A23" s="10" t="str">
        <f>name!D19</f>
        <v>53 Skilled construction and building trades</v>
      </c>
      <c r="B23" s="11">
        <v>134.53543202777902</v>
      </c>
      <c r="C23" s="11">
        <v>131.43382112238567</v>
      </c>
      <c r="D23" s="11">
        <v>117.381100037149</v>
      </c>
      <c r="E23" s="11">
        <v>124.77533253683225</v>
      </c>
      <c r="F23" s="11">
        <v>115.08294980942807</v>
      </c>
      <c r="G23" s="11"/>
      <c r="H23" s="11">
        <f t="shared" si="2"/>
        <v>-2.2981502277209245</v>
      </c>
      <c r="I23" s="11">
        <f>'RD T1'!E22</f>
        <v>50.648656967478807</v>
      </c>
      <c r="J23" s="11">
        <f t="shared" si="5"/>
        <v>48.350506739757883</v>
      </c>
      <c r="L23" s="10" t="str">
        <f>name!D19</f>
        <v>53 Skilled construction and building trades</v>
      </c>
      <c r="M23" s="11">
        <v>132.39574560475592</v>
      </c>
      <c r="N23" s="11">
        <v>128.84349964463561</v>
      </c>
      <c r="O23" s="11">
        <v>114.99779242107631</v>
      </c>
      <c r="P23" s="11">
        <v>122.5773111405007</v>
      </c>
      <c r="Q23" s="11">
        <v>112.35809903214232</v>
      </c>
      <c r="R23" s="11"/>
      <c r="S23" s="11">
        <f t="shared" si="3"/>
        <v>-2.639693388933992</v>
      </c>
      <c r="T23" s="11">
        <f>'RD T1'!T22</f>
        <v>49.386328959205976</v>
      </c>
      <c r="U23" s="11">
        <f t="shared" si="6"/>
        <v>46.746635570271984</v>
      </c>
      <c r="W23" s="10" t="str">
        <f>name!D19</f>
        <v>53 Skilled construction and building trades</v>
      </c>
      <c r="X23" s="11">
        <v>2.1396864230228414</v>
      </c>
      <c r="Y23" s="11">
        <v>2.5903214777499906</v>
      </c>
      <c r="Z23" s="11">
        <v>2.3833076160727766</v>
      </c>
      <c r="AA23" s="11">
        <v>2.1980213963311908</v>
      </c>
      <c r="AB23" s="11">
        <v>2.72485077728573</v>
      </c>
      <c r="AC23" s="11"/>
      <c r="AD23" s="11">
        <f t="shared" si="4"/>
        <v>0.34154316121295336</v>
      </c>
      <c r="AE23" s="11">
        <f>'RD T1'!T51</f>
        <v>1.2623280082728348</v>
      </c>
      <c r="AF23" s="11">
        <f t="shared" si="7"/>
        <v>1.6038711694857881</v>
      </c>
    </row>
    <row r="24" spans="1:32" x14ac:dyDescent="0.2">
      <c r="A24" s="10" t="str">
        <f>name!D20</f>
        <v>54 Textiles, printing and other skilled trades</v>
      </c>
      <c r="B24" s="11">
        <v>108.31707398676417</v>
      </c>
      <c r="C24" s="11">
        <v>98.904761077418101</v>
      </c>
      <c r="D24" s="11">
        <v>91.016977873047821</v>
      </c>
      <c r="E24" s="11">
        <v>93.810786933477843</v>
      </c>
      <c r="F24" s="11">
        <v>97.519666151461067</v>
      </c>
      <c r="G24" s="11"/>
      <c r="H24" s="11">
        <f t="shared" si="2"/>
        <v>6.5026882784132454</v>
      </c>
      <c r="I24" s="11">
        <f>'RD T1'!E23</f>
        <v>40.964463185173784</v>
      </c>
      <c r="J24" s="11">
        <f t="shared" si="5"/>
        <v>47.46715146358703</v>
      </c>
      <c r="L24" s="10" t="str">
        <f>name!D20</f>
        <v>54 Textiles, printing and other skilled trades</v>
      </c>
      <c r="M24" s="11">
        <v>67.770992955608605</v>
      </c>
      <c r="N24" s="11">
        <v>62.422395862310701</v>
      </c>
      <c r="O24" s="11">
        <v>52.274029408304678</v>
      </c>
      <c r="P24" s="11">
        <v>53.685437974660751</v>
      </c>
      <c r="Q24" s="11">
        <v>55.064727496762117</v>
      </c>
      <c r="R24" s="11"/>
      <c r="S24" s="11">
        <f t="shared" si="3"/>
        <v>2.7906980884574395</v>
      </c>
      <c r="T24" s="11">
        <f>'RD T1'!T23</f>
        <v>17.456138922389762</v>
      </c>
      <c r="U24" s="11">
        <f t="shared" si="6"/>
        <v>20.246837010847202</v>
      </c>
      <c r="W24" s="10" t="str">
        <f>name!D20</f>
        <v>54 Textiles, printing and other skilled trades</v>
      </c>
      <c r="X24" s="11">
        <v>40.546081031155623</v>
      </c>
      <c r="Y24" s="11">
        <v>36.482365215107613</v>
      </c>
      <c r="Z24" s="11">
        <v>38.742948464743129</v>
      </c>
      <c r="AA24" s="11">
        <v>40.125348958817</v>
      </c>
      <c r="AB24" s="11">
        <v>42.454938654698786</v>
      </c>
      <c r="AC24" s="11"/>
      <c r="AD24" s="11">
        <f t="shared" si="4"/>
        <v>3.7119901899556567</v>
      </c>
      <c r="AE24" s="11">
        <f>'RD T1'!T52</f>
        <v>23.508324262784015</v>
      </c>
      <c r="AF24" s="11">
        <f t="shared" si="7"/>
        <v>27.220314452739672</v>
      </c>
    </row>
    <row r="25" spans="1:32" x14ac:dyDescent="0.2">
      <c r="A25" s="10" t="str">
        <f>name!D21</f>
        <v>61 Caring personal service occupations</v>
      </c>
      <c r="B25" s="11">
        <v>339.80448219319618</v>
      </c>
      <c r="C25" s="11">
        <v>354.36535676855954</v>
      </c>
      <c r="D25" s="11">
        <v>338.76882355221886</v>
      </c>
      <c r="E25" s="11">
        <v>363.46757278827272</v>
      </c>
      <c r="F25" s="11">
        <v>389.31450559422211</v>
      </c>
      <c r="G25" s="11"/>
      <c r="H25" s="11">
        <f t="shared" si="2"/>
        <v>50.54568204200325</v>
      </c>
      <c r="I25" s="11">
        <f>'RD T1'!E24</f>
        <v>203.69615631243977</v>
      </c>
      <c r="J25" s="11">
        <f t="shared" si="5"/>
        <v>254.24183835444302</v>
      </c>
      <c r="L25" s="10" t="str">
        <f>name!D21</f>
        <v>61 Caring personal service occupations</v>
      </c>
      <c r="M25" s="11">
        <v>64.420407014951067</v>
      </c>
      <c r="N25" s="11">
        <v>64.169419939525199</v>
      </c>
      <c r="O25" s="11">
        <v>63.82912537900858</v>
      </c>
      <c r="P25" s="11">
        <v>77.941528347026065</v>
      </c>
      <c r="Q25" s="11">
        <v>90.612077273832867</v>
      </c>
      <c r="R25" s="11"/>
      <c r="S25" s="11">
        <f t="shared" si="3"/>
        <v>26.782951894824286</v>
      </c>
      <c r="T25" s="11">
        <f>'RD T1'!T24</f>
        <v>35.689399496317961</v>
      </c>
      <c r="U25" s="11">
        <f t="shared" si="6"/>
        <v>62.472351391142247</v>
      </c>
      <c r="W25" s="10" t="str">
        <f>name!D21</f>
        <v>61 Caring personal service occupations</v>
      </c>
      <c r="X25" s="11">
        <v>275.38407517824652</v>
      </c>
      <c r="Y25" s="11">
        <v>290.19593682903491</v>
      </c>
      <c r="Z25" s="11">
        <v>274.93969817320999</v>
      </c>
      <c r="AA25" s="11">
        <v>285.52604444124682</v>
      </c>
      <c r="AB25" s="11">
        <v>298.70242832038929</v>
      </c>
      <c r="AC25" s="11"/>
      <c r="AD25" s="11">
        <f t="shared" si="4"/>
        <v>23.762730147179298</v>
      </c>
      <c r="AE25" s="11">
        <f>'RD T1'!T53</f>
        <v>168.00675681612179</v>
      </c>
      <c r="AF25" s="11">
        <f t="shared" si="7"/>
        <v>191.76948696330109</v>
      </c>
    </row>
    <row r="26" spans="1:32" x14ac:dyDescent="0.2">
      <c r="A26" s="10" t="str">
        <f>name!D22</f>
        <v>62 Leisure, travel and related personal service occupations</v>
      </c>
      <c r="B26" s="11">
        <v>122.12283517774475</v>
      </c>
      <c r="C26" s="11">
        <v>127.48963062428315</v>
      </c>
      <c r="D26" s="11">
        <v>116.46299471640894</v>
      </c>
      <c r="E26" s="11">
        <v>117.81839649528679</v>
      </c>
      <c r="F26" s="11">
        <v>121.93809603655095</v>
      </c>
      <c r="G26" s="11"/>
      <c r="H26" s="11">
        <f t="shared" si="2"/>
        <v>5.4751013201420022</v>
      </c>
      <c r="I26" s="11">
        <f>'RD T1'!E25</f>
        <v>60.313755377116721</v>
      </c>
      <c r="J26" s="11">
        <f t="shared" si="5"/>
        <v>65.788856697258723</v>
      </c>
      <c r="L26" s="10" t="str">
        <f>name!D22</f>
        <v>62 Leisure, travel and related personal service occupations</v>
      </c>
      <c r="M26" s="11">
        <v>36.086440315761116</v>
      </c>
      <c r="N26" s="11">
        <v>39.889350520488705</v>
      </c>
      <c r="O26" s="11">
        <v>35.328993648186994</v>
      </c>
      <c r="P26" s="11">
        <v>37.117014414689251</v>
      </c>
      <c r="Q26" s="11">
        <v>41.833792134927798</v>
      </c>
      <c r="R26" s="11"/>
      <c r="S26" s="11">
        <f t="shared" si="3"/>
        <v>6.5047984867408033</v>
      </c>
      <c r="T26" s="11">
        <f>'RD T1'!T25</f>
        <v>16.841382673448969</v>
      </c>
      <c r="U26" s="11">
        <f t="shared" si="6"/>
        <v>23.346181160189772</v>
      </c>
      <c r="W26" s="10" t="str">
        <f>name!D22</f>
        <v>62 Leisure, travel and related personal service occupations</v>
      </c>
      <c r="X26" s="11">
        <v>86.036394861983695</v>
      </c>
      <c r="Y26" s="11">
        <v>87.60028010379456</v>
      </c>
      <c r="Z26" s="11">
        <v>81.134001068222034</v>
      </c>
      <c r="AA26" s="11">
        <v>80.701382080597554</v>
      </c>
      <c r="AB26" s="11">
        <v>80.104303901623211</v>
      </c>
      <c r="AC26" s="11"/>
      <c r="AD26" s="11">
        <f t="shared" si="4"/>
        <v>-1.0296971665988224</v>
      </c>
      <c r="AE26" s="11">
        <f>'RD T1'!T54</f>
        <v>43.472372703667752</v>
      </c>
      <c r="AF26" s="11">
        <f t="shared" si="7"/>
        <v>42.442675537068929</v>
      </c>
    </row>
    <row r="27" spans="1:32" x14ac:dyDescent="0.2">
      <c r="A27" s="10" t="str">
        <f>name!D23</f>
        <v>63 Community and civil enforcement occupations</v>
      </c>
      <c r="B27" s="11">
        <v>4.9311305216100774</v>
      </c>
      <c r="C27" s="11">
        <v>4.1771041524508883</v>
      </c>
      <c r="D27" s="11">
        <v>5.2711784129342947</v>
      </c>
      <c r="E27" s="11">
        <v>4.2509453231473824</v>
      </c>
      <c r="F27" s="11">
        <v>4.5106369905891341</v>
      </c>
      <c r="G27" s="11"/>
      <c r="H27" s="11">
        <f t="shared" si="2"/>
        <v>-0.76054142234516053</v>
      </c>
      <c r="I27" s="11">
        <f>'RD T1'!E26</f>
        <v>2.1249397648657533</v>
      </c>
      <c r="J27" s="11">
        <f t="shared" si="5"/>
        <v>1.3643983425205928</v>
      </c>
      <c r="L27" s="10" t="str">
        <f>name!D23</f>
        <v>63 Community and civil enforcement occupations</v>
      </c>
      <c r="M27" s="11">
        <v>3.7690092467574683</v>
      </c>
      <c r="N27" s="11">
        <v>2.7697951546207427</v>
      </c>
      <c r="O27" s="11">
        <v>4.0234883471438572</v>
      </c>
      <c r="P27" s="11">
        <v>2.6086961570814511</v>
      </c>
      <c r="Q27" s="11">
        <v>2.8829781274185393</v>
      </c>
      <c r="R27" s="11"/>
      <c r="S27" s="11">
        <f t="shared" si="3"/>
        <v>-1.1405102197253179</v>
      </c>
      <c r="T27" s="11">
        <f>'RD T1'!T26</f>
        <v>1.1402735471805538</v>
      </c>
      <c r="U27" s="11">
        <f t="shared" si="6"/>
        <v>-2.3667254476400501E-4</v>
      </c>
      <c r="W27" s="10" t="str">
        <f>name!D23</f>
        <v>63 Community and civil enforcement occupations</v>
      </c>
      <c r="X27" s="11">
        <v>1.1621212748526062</v>
      </c>
      <c r="Y27" s="11">
        <v>1.4073089978301465</v>
      </c>
      <c r="Z27" s="11">
        <v>1.2476900657904499</v>
      </c>
      <c r="AA27" s="11">
        <v>1.6422491660659337</v>
      </c>
      <c r="AB27" s="11">
        <v>1.6276588631705986</v>
      </c>
      <c r="AC27" s="11"/>
      <c r="AD27" s="11">
        <f t="shared" si="4"/>
        <v>0.37996879738014866</v>
      </c>
      <c r="AE27" s="11">
        <f>'RD T1'!T55</f>
        <v>0.9846662176851998</v>
      </c>
      <c r="AF27" s="11">
        <f t="shared" si="7"/>
        <v>1.3646350150653483</v>
      </c>
    </row>
    <row r="28" spans="1:32" x14ac:dyDescent="0.2">
      <c r="A28" s="10" t="str">
        <f>name!D24</f>
        <v>71 Sales occupations</v>
      </c>
      <c r="B28" s="11">
        <v>298.77849737410855</v>
      </c>
      <c r="C28" s="11">
        <v>289.77628293681113</v>
      </c>
      <c r="D28" s="11">
        <v>288.86949695924221</v>
      </c>
      <c r="E28" s="11">
        <v>268.21010470018899</v>
      </c>
      <c r="F28" s="11">
        <v>255.38716775128987</v>
      </c>
      <c r="G28" s="11"/>
      <c r="H28" s="11">
        <f t="shared" si="2"/>
        <v>-33.482329207952347</v>
      </c>
      <c r="I28" s="11">
        <f>'RD T1'!E27</f>
        <v>116.68658205525013</v>
      </c>
      <c r="J28" s="11">
        <f t="shared" si="5"/>
        <v>83.204252847297781</v>
      </c>
      <c r="L28" s="10" t="str">
        <f>name!D24</f>
        <v>71 Sales occupations</v>
      </c>
      <c r="M28" s="11">
        <v>128.7461790830441</v>
      </c>
      <c r="N28" s="11">
        <v>130.93163510827327</v>
      </c>
      <c r="O28" s="11">
        <v>129.93811791279688</v>
      </c>
      <c r="P28" s="11">
        <v>124.01326645214354</v>
      </c>
      <c r="Q28" s="11">
        <v>123.00668421888196</v>
      </c>
      <c r="R28" s="11"/>
      <c r="S28" s="11">
        <f t="shared" si="3"/>
        <v>-6.9314336939149257</v>
      </c>
      <c r="T28" s="11">
        <f>'RD T1'!T27</f>
        <v>41.372563209235771</v>
      </c>
      <c r="U28" s="11">
        <f t="shared" si="6"/>
        <v>34.441129515320846</v>
      </c>
      <c r="W28" s="10" t="str">
        <f>name!D24</f>
        <v>71 Sales occupations</v>
      </c>
      <c r="X28" s="11">
        <v>170.03231829106412</v>
      </c>
      <c r="Y28" s="11">
        <v>158.84464782853848</v>
      </c>
      <c r="Z28" s="11">
        <v>158.93137904644502</v>
      </c>
      <c r="AA28" s="11">
        <v>144.19683824804528</v>
      </c>
      <c r="AB28" s="11">
        <v>132.38048353240833</v>
      </c>
      <c r="AC28" s="11"/>
      <c r="AD28" s="11">
        <f t="shared" si="4"/>
        <v>-26.550895514036682</v>
      </c>
      <c r="AE28" s="11">
        <f>'RD T1'!T56</f>
        <v>75.314018846014378</v>
      </c>
      <c r="AF28" s="11">
        <f t="shared" si="7"/>
        <v>48.763123331977695</v>
      </c>
    </row>
    <row r="29" spans="1:32" x14ac:dyDescent="0.2">
      <c r="A29" s="10" t="str">
        <f>name!D25</f>
        <v>72 Customer service occupations</v>
      </c>
      <c r="B29" s="11">
        <v>70.111198083996754</v>
      </c>
      <c r="C29" s="11">
        <v>75.32391492042477</v>
      </c>
      <c r="D29" s="11">
        <v>76.669093424864968</v>
      </c>
      <c r="E29" s="11">
        <v>97.670801957974689</v>
      </c>
      <c r="F29" s="11">
        <v>110.79308872967339</v>
      </c>
      <c r="G29" s="11"/>
      <c r="H29" s="11">
        <f t="shared" si="2"/>
        <v>34.123995304808417</v>
      </c>
      <c r="I29" s="11">
        <f>'RD T1'!E28</f>
        <v>45.497859673461193</v>
      </c>
      <c r="J29" s="11">
        <f t="shared" si="5"/>
        <v>79.62185497826961</v>
      </c>
      <c r="L29" s="10" t="str">
        <f>name!D25</f>
        <v>72 Customer service occupations</v>
      </c>
      <c r="M29" s="11">
        <v>25.422259001604949</v>
      </c>
      <c r="N29" s="11">
        <v>23.29633507608748</v>
      </c>
      <c r="O29" s="11">
        <v>26.769627136537412</v>
      </c>
      <c r="P29" s="11">
        <v>36.951660164405595</v>
      </c>
      <c r="Q29" s="11">
        <v>44.047899095358297</v>
      </c>
      <c r="R29" s="11"/>
      <c r="S29" s="11">
        <f t="shared" si="3"/>
        <v>17.278271958820884</v>
      </c>
      <c r="T29" s="11">
        <f>'RD T1'!T28</f>
        <v>12.96060600801658</v>
      </c>
      <c r="U29" s="11">
        <f t="shared" si="6"/>
        <v>30.238877966837464</v>
      </c>
      <c r="W29" s="10" t="str">
        <f>name!D25</f>
        <v>72 Customer service occupations</v>
      </c>
      <c r="X29" s="11">
        <v>44.688939082391634</v>
      </c>
      <c r="Y29" s="11">
        <v>52.027579844337446</v>
      </c>
      <c r="Z29" s="11">
        <v>49.89946628832746</v>
      </c>
      <c r="AA29" s="11">
        <v>60.719141793568944</v>
      </c>
      <c r="AB29" s="11">
        <v>66.745189634314912</v>
      </c>
      <c r="AC29" s="11"/>
      <c r="AD29" s="11">
        <f t="shared" si="4"/>
        <v>16.845723345987452</v>
      </c>
      <c r="AE29" s="11">
        <f>'RD T1'!T57</f>
        <v>32.537253665444595</v>
      </c>
      <c r="AF29" s="11">
        <f t="shared" si="7"/>
        <v>49.382977011432047</v>
      </c>
    </row>
    <row r="30" spans="1:32" x14ac:dyDescent="0.2">
      <c r="A30" s="10" t="str">
        <f>name!D26</f>
        <v>81 Process, plant and machine operatives</v>
      </c>
      <c r="B30" s="11">
        <v>72.534393998702768</v>
      </c>
      <c r="C30" s="11">
        <v>73.783936267788192</v>
      </c>
      <c r="D30" s="11">
        <v>64.527435540615215</v>
      </c>
      <c r="E30" s="11">
        <v>79.194695971421865</v>
      </c>
      <c r="F30" s="11">
        <v>78.972644638172923</v>
      </c>
      <c r="G30" s="11"/>
      <c r="H30" s="11">
        <f t="shared" si="2"/>
        <v>14.445209097557708</v>
      </c>
      <c r="I30" s="11">
        <f>'RD T1'!E29</f>
        <v>29.452224151849794</v>
      </c>
      <c r="J30" s="11">
        <f t="shared" si="5"/>
        <v>43.897433249407499</v>
      </c>
      <c r="L30" s="10" t="str">
        <f>name!D26</f>
        <v>81 Process, plant and machine operatives</v>
      </c>
      <c r="M30" s="11">
        <v>60.320649559423238</v>
      </c>
      <c r="N30" s="11">
        <v>61.407933976388811</v>
      </c>
      <c r="O30" s="11">
        <v>53.690853171232057</v>
      </c>
      <c r="P30" s="11">
        <v>66.29516299305044</v>
      </c>
      <c r="Q30" s="11">
        <v>66.026413208647782</v>
      </c>
      <c r="R30" s="11"/>
      <c r="S30" s="11">
        <f t="shared" si="3"/>
        <v>12.335560037415725</v>
      </c>
      <c r="T30" s="11">
        <f>'RD T1'!T29</f>
        <v>23.523807735631493</v>
      </c>
      <c r="U30" s="11">
        <f t="shared" si="6"/>
        <v>35.859367773047218</v>
      </c>
      <c r="W30" s="10" t="str">
        <f>name!D26</f>
        <v>81 Process, plant and machine operatives</v>
      </c>
      <c r="X30" s="11">
        <v>12.213744439279539</v>
      </c>
      <c r="Y30" s="11">
        <v>12.376002291399141</v>
      </c>
      <c r="Z30" s="11">
        <v>10.836582369383141</v>
      </c>
      <c r="AA30" s="11">
        <v>12.89953297837139</v>
      </c>
      <c r="AB30" s="11">
        <v>12.946231429525289</v>
      </c>
      <c r="AC30" s="11"/>
      <c r="AD30" s="11">
        <f t="shared" si="4"/>
        <v>2.1096490601421483</v>
      </c>
      <c r="AE30" s="11">
        <f>'RD T1'!T58</f>
        <v>5.9284164162182975</v>
      </c>
      <c r="AF30" s="11">
        <f t="shared" si="7"/>
        <v>8.0380654763604458</v>
      </c>
    </row>
    <row r="31" spans="1:32" x14ac:dyDescent="0.2">
      <c r="A31" s="10" t="str">
        <f>name!D27</f>
        <v>82 Transport and mobile machine drivers and operatives</v>
      </c>
      <c r="B31" s="11">
        <v>154.12757961990735</v>
      </c>
      <c r="C31" s="11">
        <v>172.3569239873278</v>
      </c>
      <c r="D31" s="11">
        <v>141.33346799696653</v>
      </c>
      <c r="E31" s="11">
        <v>150.96403006942322</v>
      </c>
      <c r="F31" s="11">
        <v>150.08769958827975</v>
      </c>
      <c r="G31" s="11"/>
      <c r="H31" s="11">
        <f t="shared" si="2"/>
        <v>8.7542315913132143</v>
      </c>
      <c r="I31" s="11">
        <f>'RD T1'!E30</f>
        <v>78.447919839916423</v>
      </c>
      <c r="J31" s="11">
        <f t="shared" si="5"/>
        <v>87.202151431229638</v>
      </c>
      <c r="L31" s="10" t="str">
        <f>name!D27</f>
        <v>82 Transport and mobile machine drivers and operatives</v>
      </c>
      <c r="M31" s="11">
        <v>139.98745853085353</v>
      </c>
      <c r="N31" s="11">
        <v>158.22409337664956</v>
      </c>
      <c r="O31" s="11">
        <v>129.32384132079127</v>
      </c>
      <c r="P31" s="11">
        <v>133.29803026589286</v>
      </c>
      <c r="Q31" s="11">
        <v>129.62495918581124</v>
      </c>
      <c r="R31" s="11"/>
      <c r="S31" s="11">
        <f t="shared" si="3"/>
        <v>0.30111786501996107</v>
      </c>
      <c r="T31" s="11">
        <f>'RD T1'!T30</f>
        <v>67.87049746265744</v>
      </c>
      <c r="U31" s="11">
        <f t="shared" si="6"/>
        <v>68.171615327677401</v>
      </c>
      <c r="W31" s="10" t="str">
        <f>name!D27</f>
        <v>82 Transport and mobile machine drivers and operatives</v>
      </c>
      <c r="X31" s="11">
        <v>14.140121089054446</v>
      </c>
      <c r="Y31" s="11">
        <v>14.13283061067877</v>
      </c>
      <c r="Z31" s="11">
        <v>12.009626676175518</v>
      </c>
      <c r="AA31" s="11">
        <v>17.665999803530358</v>
      </c>
      <c r="AB31" s="11">
        <v>20.462740402468125</v>
      </c>
      <c r="AC31" s="11"/>
      <c r="AD31" s="11">
        <f t="shared" si="4"/>
        <v>8.4531137262926066</v>
      </c>
      <c r="AE31" s="11">
        <f>'RD T1'!T59</f>
        <v>10.577422377258953</v>
      </c>
      <c r="AF31" s="11">
        <f t="shared" si="7"/>
        <v>19.030536103551562</v>
      </c>
    </row>
    <row r="32" spans="1:32" x14ac:dyDescent="0.2">
      <c r="A32" s="10" t="str">
        <f>name!D28</f>
        <v>91 Elementary trades and related occupations</v>
      </c>
      <c r="B32" s="11">
        <v>64.970623382241982</v>
      </c>
      <c r="C32" s="11">
        <v>58.355366860559634</v>
      </c>
      <c r="D32" s="11">
        <v>51.825212412662921</v>
      </c>
      <c r="E32" s="11">
        <v>43.629650030660414</v>
      </c>
      <c r="F32" s="11">
        <v>41.095674302659098</v>
      </c>
      <c r="G32" s="11"/>
      <c r="H32" s="11">
        <f t="shared" si="2"/>
        <v>-10.729538110003823</v>
      </c>
      <c r="I32" s="11">
        <f>'RD T1'!E31</f>
        <v>16.035486156875436</v>
      </c>
      <c r="J32" s="11">
        <f t="shared" si="5"/>
        <v>5.3059480468716131</v>
      </c>
      <c r="L32" s="10" t="str">
        <f>name!D28</f>
        <v>91 Elementary trades and related occupations</v>
      </c>
      <c r="M32" s="11">
        <v>52.515038259739242</v>
      </c>
      <c r="N32" s="11">
        <v>48.442244558320191</v>
      </c>
      <c r="O32" s="11">
        <v>43.148235824957432</v>
      </c>
      <c r="P32" s="11">
        <v>35.941869382336137</v>
      </c>
      <c r="Q32" s="11">
        <v>33.763499420944875</v>
      </c>
      <c r="R32" s="11"/>
      <c r="S32" s="11">
        <f t="shared" si="3"/>
        <v>-9.3847364040125569</v>
      </c>
      <c r="T32" s="11">
        <f>'RD T1'!T31</f>
        <v>11.704272134589191</v>
      </c>
      <c r="U32" s="11">
        <f t="shared" si="6"/>
        <v>2.319535730576634</v>
      </c>
      <c r="W32" s="10" t="str">
        <f>name!D28</f>
        <v>91 Elementary trades and related occupations</v>
      </c>
      <c r="X32" s="11">
        <v>12.455585122502606</v>
      </c>
      <c r="Y32" s="11">
        <v>9.9131223022395201</v>
      </c>
      <c r="Z32" s="11">
        <v>8.6769765877054059</v>
      </c>
      <c r="AA32" s="11">
        <v>7.6877806483243649</v>
      </c>
      <c r="AB32" s="11">
        <v>7.3321748817141943</v>
      </c>
      <c r="AC32" s="11"/>
      <c r="AD32" s="11">
        <f t="shared" si="4"/>
        <v>-1.3448017059912116</v>
      </c>
      <c r="AE32" s="11">
        <f>'RD T1'!T60</f>
        <v>4.331214022286245</v>
      </c>
      <c r="AF32" s="11">
        <f t="shared" si="7"/>
        <v>2.9864123162950333</v>
      </c>
    </row>
    <row r="33" spans="1:32" x14ac:dyDescent="0.2">
      <c r="A33" s="10" t="str">
        <f>name!D29</f>
        <v>92 Elementary administration and service occupations</v>
      </c>
      <c r="B33" s="11">
        <v>476.71117510686912</v>
      </c>
      <c r="C33" s="11">
        <v>484.38546633763599</v>
      </c>
      <c r="D33" s="11">
        <v>441.01214941168604</v>
      </c>
      <c r="E33" s="11">
        <v>454.73716802957864</v>
      </c>
      <c r="F33" s="11">
        <v>441.06588830278469</v>
      </c>
      <c r="G33" s="11"/>
      <c r="H33" s="11">
        <f t="shared" ref="H33" si="8">F33-D33</f>
        <v>5.3738891098646491E-2</v>
      </c>
      <c r="I33" s="11">
        <f>'RD T1'!E32</f>
        <v>217.05704221717602</v>
      </c>
      <c r="J33" s="11">
        <f>SUM(H33:I33)</f>
        <v>217.11078110827467</v>
      </c>
      <c r="L33" s="10" t="str">
        <f>name!D29</f>
        <v>92 Elementary administration and service occupations</v>
      </c>
      <c r="M33" s="11">
        <v>225.99307238588199</v>
      </c>
      <c r="N33" s="11">
        <v>225.78733266482024</v>
      </c>
      <c r="O33" s="11">
        <v>208.25514982529148</v>
      </c>
      <c r="P33" s="11">
        <v>222.87714270026837</v>
      </c>
      <c r="Q33" s="11">
        <v>211.9971378778269</v>
      </c>
      <c r="R33" s="11"/>
      <c r="S33" s="11">
        <f t="shared" ref="S33" si="9">Q33-O33</f>
        <v>3.7419880525354188</v>
      </c>
      <c r="T33" s="11">
        <f>'RD T1'!T32</f>
        <v>85.255526929744988</v>
      </c>
      <c r="U33" s="11">
        <f>SUM(S33:T33)</f>
        <v>88.997514982280407</v>
      </c>
      <c r="W33" s="10" t="str">
        <f>name!D29</f>
        <v>92 Elementary administration and service occupations</v>
      </c>
      <c r="X33" s="11">
        <v>250.71810272098739</v>
      </c>
      <c r="Y33" s="11">
        <v>258.59813367281544</v>
      </c>
      <c r="Z33" s="11">
        <v>232.75699958639461</v>
      </c>
      <c r="AA33" s="11">
        <v>231.86002532931099</v>
      </c>
      <c r="AB33" s="11">
        <v>229.06875042495807</v>
      </c>
      <c r="AC33" s="11"/>
      <c r="AD33" s="11">
        <f t="shared" ref="AD33" si="10">AB33-Z33</f>
        <v>-3.6882491614365449</v>
      </c>
      <c r="AE33" s="11">
        <f>'RD T1'!T61</f>
        <v>131.80151528743104</v>
      </c>
      <c r="AF33" s="11">
        <f>SUM(AD33:AE33)</f>
        <v>128.1132661259945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4705.7009999997736</v>
      </c>
      <c r="C35" s="33">
        <f t="shared" ref="C35:F35" si="11">SUM(C8:C33)</f>
        <v>4950.1939999985407</v>
      </c>
      <c r="D35" s="33">
        <f t="shared" si="11"/>
        <v>4834.0869999989654</v>
      </c>
      <c r="E35" s="33">
        <f t="shared" si="11"/>
        <v>4964.0180000018709</v>
      </c>
      <c r="F35" s="33">
        <f t="shared" si="11"/>
        <v>5153.0779999984507</v>
      </c>
      <c r="G35" s="11"/>
      <c r="H35" s="33">
        <f>F35-D35</f>
        <v>318.99099999948521</v>
      </c>
      <c r="I35" s="33">
        <f>SUM(I8:I33)</f>
        <v>2401.6927180555931</v>
      </c>
      <c r="J35" s="33">
        <f>SUM(J8:J33)</f>
        <v>2720.6837180550801</v>
      </c>
      <c r="L35" s="231" t="str">
        <f>name!D3</f>
        <v>All occupations</v>
      </c>
      <c r="M35" s="33">
        <f>SUM(M8:M33)</f>
        <v>2436.2170000010251</v>
      </c>
      <c r="N35" s="33">
        <f t="shared" ref="N35:P35" si="12">SUM(N8:N33)</f>
        <v>2544.0530000001545</v>
      </c>
      <c r="O35" s="33">
        <f t="shared" si="12"/>
        <v>2454.1149999994454</v>
      </c>
      <c r="P35" s="33">
        <f t="shared" si="12"/>
        <v>2525.5619999983874</v>
      </c>
      <c r="Q35" s="33">
        <f>SUM(Q8:Q33)</f>
        <v>2620.4409999985382</v>
      </c>
      <c r="R35" s="11"/>
      <c r="S35" s="33">
        <f>Q35-O35</f>
        <v>166.3259999990928</v>
      </c>
      <c r="T35" s="33">
        <f>SUM(T8:T33)</f>
        <v>1021.6629855635025</v>
      </c>
      <c r="U35" s="33">
        <f>SUM(U8:U33)</f>
        <v>1187.9889855625952</v>
      </c>
      <c r="W35" s="231" t="str">
        <f>name!D3</f>
        <v>All occupations</v>
      </c>
      <c r="X35" s="33">
        <f>SUM(X8:X33)</f>
        <v>2269.4839999987516</v>
      </c>
      <c r="Y35" s="33">
        <f t="shared" ref="Y35:AB35" si="13">SUM(Y8:Y33)</f>
        <v>2406.1409999983866</v>
      </c>
      <c r="Z35" s="33">
        <f t="shared" si="13"/>
        <v>2379.9719999995164</v>
      </c>
      <c r="AA35" s="33">
        <f t="shared" si="13"/>
        <v>2438.4560000034862</v>
      </c>
      <c r="AB35" s="33">
        <f t="shared" si="13"/>
        <v>2532.6369999999133</v>
      </c>
      <c r="AC35" s="11"/>
      <c r="AD35" s="33">
        <f>AB35-Z35</f>
        <v>152.66500000039696</v>
      </c>
      <c r="AE35" s="33">
        <f>SUM(AE8:AE33)</f>
        <v>1380.0297324920914</v>
      </c>
      <c r="AF35" s="33">
        <f>SUM(AF8:AF33)</f>
        <v>1532.6947324924881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South East (Continued)</v>
      </c>
      <c r="L38" s="18" t="str">
        <f>CONCATENATE(L$1," (Continued)")</f>
        <v>Occupation Table 2.1  Males: Employment Change by Occupation (SOC 2020) and Replacement Demand, 2015-2035, South East (Continued)</v>
      </c>
      <c r="W38" s="18" t="str">
        <f>CONCATENATE(W$1," (Continued)")</f>
        <v>Occupation Table 2.2  Females: Employment Change by Occupation (SOC 2020) and Replacement Demand, 2015-2035, South East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7.7216744387264935</v>
      </c>
      <c r="C45" s="172">
        <f t="shared" si="20"/>
        <v>8.6070378469969722</v>
      </c>
      <c r="D45" s="172">
        <f t="shared" si="20"/>
        <v>8.8698577413200166</v>
      </c>
      <c r="E45" s="172">
        <f t="shared" si="20"/>
        <v>8.125874353474126</v>
      </c>
      <c r="F45" s="172">
        <f t="shared" si="20"/>
        <v>8.5278963286133251</v>
      </c>
      <c r="H45" s="67">
        <f t="shared" ref="H45:H70" si="21">IF(D8&gt;0,(H8/D8)*100,0)</f>
        <v>2.4890604070936035</v>
      </c>
      <c r="I45" s="68">
        <f t="shared" ref="I45:I70" si="22">IF(D8&gt;0,I8/D8*100,0)</f>
        <v>49.695526520696653</v>
      </c>
      <c r="J45" s="68">
        <f t="shared" ref="J45:J70" si="23">IF(D8&gt;0,(J8/D8)*100,0)</f>
        <v>52.184586927790257</v>
      </c>
      <c r="L45" t="str">
        <f t="shared" ref="L45:L70" si="24">L8</f>
        <v>11 Corporate managers and directors</v>
      </c>
      <c r="M45" s="172">
        <f t="shared" ref="M45:Q45" si="25">M8/M$35*100</f>
        <v>10.19958851367924</v>
      </c>
      <c r="N45" s="172">
        <f t="shared" si="25"/>
        <v>10.977022277653905</v>
      </c>
      <c r="O45" s="172">
        <f t="shared" si="25"/>
        <v>11.37139105821579</v>
      </c>
      <c r="P45" s="172">
        <f t="shared" si="25"/>
        <v>10.074525946294472</v>
      </c>
      <c r="Q45" s="172">
        <f t="shared" si="25"/>
        <v>10.175207119651283</v>
      </c>
      <c r="S45" s="67">
        <f t="shared" ref="S45:S70" si="26">IF(O8&gt;0,(S8/O8)*100,0)</f>
        <v>-4.4547416431433211</v>
      </c>
      <c r="T45" s="68">
        <f t="shared" ref="T45:T70" si="27">IF(O8&gt;0,T8/O8*100,0)</f>
        <v>43.444344772566126</v>
      </c>
      <c r="U45" s="68">
        <f t="shared" ref="U45:U70" si="28">IF(O8&gt;0,(U8/O8)*100,0)</f>
        <v>38.989603129422804</v>
      </c>
      <c r="W45" t="str">
        <f t="shared" ref="W45:W70" si="29">W8</f>
        <v>11 Corporate managers and directors</v>
      </c>
      <c r="X45" s="172">
        <f t="shared" ref="X45:AB45" si="30">X8/X$35*100</f>
        <v>5.0617145562399486</v>
      </c>
      <c r="Y45" s="172">
        <f t="shared" si="30"/>
        <v>6.1012137906468045</v>
      </c>
      <c r="Z45" s="172">
        <f t="shared" si="30"/>
        <v>6.2903944383931458</v>
      </c>
      <c r="AA45" s="172">
        <f t="shared" si="30"/>
        <v>6.1076134481896016</v>
      </c>
      <c r="AB45" s="172">
        <f t="shared" si="30"/>
        <v>6.8234749146578411</v>
      </c>
      <c r="AD45" s="67">
        <f t="shared" ref="AD45:AD70" si="31">IF(Z8&gt;0,(AD8/Z8)*100,0)</f>
        <v>15.432691015581012</v>
      </c>
      <c r="AE45" s="68">
        <f t="shared" ref="AE45:AE70" si="32">IF(Z8&gt;0,AE8/Z8*100,0)</f>
        <v>61.348074624592684</v>
      </c>
      <c r="AF45" s="68">
        <f t="shared" ref="AF45:AF70" si="33">IF(Z8&gt;0,(AF8/Z8)*100,0)</f>
        <v>76.780765640173698</v>
      </c>
    </row>
    <row r="46" spans="1:32" x14ac:dyDescent="0.2">
      <c r="A46" t="str">
        <f t="shared" si="19"/>
        <v>12 Other managers and proprietors</v>
      </c>
      <c r="B46" s="172">
        <f t="shared" si="20"/>
        <v>3.5436255857890648</v>
      </c>
      <c r="C46" s="172">
        <f t="shared" si="20"/>
        <v>3.5391017103517179</v>
      </c>
      <c r="D46" s="172">
        <f t="shared" si="20"/>
        <v>3.554820398067811</v>
      </c>
      <c r="E46" s="172">
        <f t="shared" si="20"/>
        <v>4.3621073204415914</v>
      </c>
      <c r="F46" s="172">
        <f t="shared" si="20"/>
        <v>4.8830152574171759</v>
      </c>
      <c r="H46" s="67">
        <f t="shared" si="21"/>
        <v>46.427508142965671</v>
      </c>
      <c r="I46" s="68">
        <f t="shared" si="22"/>
        <v>74.142232359297509</v>
      </c>
      <c r="J46" s="68">
        <f t="shared" si="23"/>
        <v>120.56974050226319</v>
      </c>
      <c r="L46" t="str">
        <f t="shared" si="24"/>
        <v>12 Other managers and proprietors</v>
      </c>
      <c r="M46" s="172">
        <f t="shared" ref="M46:Q46" si="34">M9/M$35*100</f>
        <v>3.9491708776862771</v>
      </c>
      <c r="N46" s="172">
        <f t="shared" si="34"/>
        <v>3.9626410365396261</v>
      </c>
      <c r="O46" s="172">
        <f t="shared" si="34"/>
        <v>3.8466716505689962</v>
      </c>
      <c r="P46" s="172">
        <f t="shared" si="34"/>
        <v>4.8132676865713648</v>
      </c>
      <c r="Q46" s="172">
        <f t="shared" si="34"/>
        <v>5.3075294319391837</v>
      </c>
      <c r="S46" s="67">
        <f t="shared" si="26"/>
        <v>47.328501058559397</v>
      </c>
      <c r="T46" s="68">
        <f t="shared" si="27"/>
        <v>66.979179772140228</v>
      </c>
      <c r="U46" s="68">
        <f t="shared" si="28"/>
        <v>114.30768083069962</v>
      </c>
      <c r="W46" t="str">
        <f t="shared" si="29"/>
        <v>12 Other managers and proprietors</v>
      </c>
      <c r="X46" s="172">
        <f t="shared" ref="X46:AB46" si="35">X9/X$35*100</f>
        <v>3.1082859515854411</v>
      </c>
      <c r="Y46" s="172">
        <f t="shared" si="35"/>
        <v>3.0912865185540888</v>
      </c>
      <c r="Z46" s="172">
        <f t="shared" si="35"/>
        <v>3.2538771363269636</v>
      </c>
      <c r="AA46" s="172">
        <f t="shared" si="35"/>
        <v>3.894830700891716</v>
      </c>
      <c r="AB46" s="172">
        <f t="shared" si="35"/>
        <v>4.4437835996635897</v>
      </c>
      <c r="AD46" s="67">
        <f t="shared" si="31"/>
        <v>45.329189374823372</v>
      </c>
      <c r="AE46" s="68">
        <f t="shared" si="32"/>
        <v>82.874060276584075</v>
      </c>
      <c r="AF46" s="68">
        <f t="shared" si="33"/>
        <v>128.20324965140745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6.6465873366964221</v>
      </c>
      <c r="C47" s="172">
        <f t="shared" si="20"/>
        <v>6.9966722557320171</v>
      </c>
      <c r="D47" s="172">
        <f t="shared" si="20"/>
        <v>7.3820970686150647</v>
      </c>
      <c r="E47" s="172">
        <f t="shared" si="20"/>
        <v>7.6468947333588115</v>
      </c>
      <c r="F47" s="172">
        <f t="shared" si="20"/>
        <v>8.116936333121517</v>
      </c>
      <c r="H47" s="67">
        <f t="shared" si="21"/>
        <v>17.209993538929339</v>
      </c>
      <c r="I47" s="68">
        <f t="shared" si="22"/>
        <v>41.010138363481808</v>
      </c>
      <c r="J47" s="68">
        <f t="shared" si="23"/>
        <v>58.22013190241114</v>
      </c>
      <c r="L47" t="str">
        <f t="shared" si="24"/>
        <v>21 Science, research, engineering and technology professionals</v>
      </c>
      <c r="M47" s="172">
        <f t="shared" ref="M47:Q47" si="36">M10/M$35*100</f>
        <v>10.168209401893671</v>
      </c>
      <c r="N47" s="172">
        <f t="shared" si="36"/>
        <v>10.844898226082526</v>
      </c>
      <c r="O47" s="172">
        <f t="shared" si="36"/>
        <v>11.110722377917336</v>
      </c>
      <c r="P47" s="172">
        <f t="shared" si="36"/>
        <v>11.10711198866797</v>
      </c>
      <c r="Q47" s="172">
        <f t="shared" si="36"/>
        <v>11.506058575198406</v>
      </c>
      <c r="S47" s="67">
        <f t="shared" si="26"/>
        <v>10.57673451643935</v>
      </c>
      <c r="T47" s="68">
        <f t="shared" si="27"/>
        <v>34.349758595464195</v>
      </c>
      <c r="U47" s="68">
        <f t="shared" si="28"/>
        <v>44.92649311190354</v>
      </c>
      <c r="W47" t="str">
        <f t="shared" si="29"/>
        <v>21 Science, research, engineering and technology professionals</v>
      </c>
      <c r="X47" s="172">
        <f t="shared" ref="X47:AB47" si="37">X10/X$35*100</f>
        <v>2.86624099240978</v>
      </c>
      <c r="Y47" s="172">
        <f t="shared" si="37"/>
        <v>2.9278787708301208</v>
      </c>
      <c r="Z47" s="172">
        <f t="shared" si="37"/>
        <v>3.5373143144742429</v>
      </c>
      <c r="AA47" s="172">
        <f t="shared" si="37"/>
        <v>4.0630723425775486</v>
      </c>
      <c r="AB47" s="172">
        <f t="shared" si="37"/>
        <v>4.6103166015352537</v>
      </c>
      <c r="AD47" s="67">
        <f t="shared" si="31"/>
        <v>38.694167644542226</v>
      </c>
      <c r="AE47" s="68">
        <f t="shared" si="32"/>
        <v>62.582152672048984</v>
      </c>
      <c r="AF47" s="68">
        <f t="shared" si="33"/>
        <v>101.27632031659121</v>
      </c>
    </row>
    <row r="48" spans="1:32" x14ac:dyDescent="0.2">
      <c r="A48" t="str">
        <f t="shared" si="19"/>
        <v>22 Health professionals</v>
      </c>
      <c r="B48" s="172">
        <f t="shared" si="20"/>
        <v>3.4619780948383556</v>
      </c>
      <c r="C48" s="172">
        <f t="shared" si="20"/>
        <v>3.9653400622737243</v>
      </c>
      <c r="D48" s="172">
        <f t="shared" si="20"/>
        <v>4.0293821215304382</v>
      </c>
      <c r="E48" s="172">
        <f t="shared" si="20"/>
        <v>4.1347766204256686</v>
      </c>
      <c r="F48" s="172">
        <f t="shared" si="20"/>
        <v>4.1677066685423334</v>
      </c>
      <c r="H48" s="67">
        <f t="shared" si="21"/>
        <v>10.258211563724544</v>
      </c>
      <c r="I48" s="68">
        <f t="shared" si="22"/>
        <v>56.977624138661909</v>
      </c>
      <c r="J48" s="68">
        <f t="shared" si="23"/>
        <v>67.235835702386453</v>
      </c>
      <c r="L48" t="str">
        <f t="shared" si="24"/>
        <v>22 Health professionals</v>
      </c>
      <c r="M48" s="172">
        <f t="shared" ref="M48:Q48" si="38">M11/M$35*100</f>
        <v>1.4189104404406492</v>
      </c>
      <c r="N48" s="172">
        <f t="shared" si="38"/>
        <v>1.6158512398638054</v>
      </c>
      <c r="O48" s="172">
        <f t="shared" si="38"/>
        <v>1.8023637528721179</v>
      </c>
      <c r="P48" s="172">
        <f t="shared" si="38"/>
        <v>1.8296838369998014</v>
      </c>
      <c r="Q48" s="172">
        <f t="shared" si="38"/>
        <v>1.8489938403256165</v>
      </c>
      <c r="S48" s="67">
        <f t="shared" si="26"/>
        <v>9.5399392037556456</v>
      </c>
      <c r="T48" s="68">
        <f t="shared" si="27"/>
        <v>39.368224530134647</v>
      </c>
      <c r="U48" s="68">
        <f t="shared" si="28"/>
        <v>48.908163733890291</v>
      </c>
      <c r="W48" t="str">
        <f t="shared" si="29"/>
        <v>22 Health professionals</v>
      </c>
      <c r="X48" s="172">
        <f t="shared" ref="X48:AB48" si="39">X11/X$35*100</f>
        <v>5.6551445378706262</v>
      </c>
      <c r="Y48" s="172">
        <f t="shared" si="39"/>
        <v>6.4494937702745334</v>
      </c>
      <c r="Z48" s="172">
        <f t="shared" si="39"/>
        <v>6.3257785429168196</v>
      </c>
      <c r="AA48" s="172">
        <f t="shared" si="39"/>
        <v>6.5222114317499376</v>
      </c>
      <c r="AB48" s="172">
        <f t="shared" si="39"/>
        <v>6.5668069589834221</v>
      </c>
      <c r="AD48" s="67">
        <f t="shared" si="31"/>
        <v>10.469239852755889</v>
      </c>
      <c r="AE48" s="68">
        <f t="shared" si="32"/>
        <v>62.151262548494913</v>
      </c>
      <c r="AF48" s="68">
        <f t="shared" si="33"/>
        <v>72.620502401250803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4.7515398343338653</v>
      </c>
      <c r="C49" s="172">
        <f t="shared" si="20"/>
        <v>4.8077612156859217</v>
      </c>
      <c r="D49" s="172">
        <f t="shared" si="20"/>
        <v>4.927039451132563</v>
      </c>
      <c r="E49" s="172">
        <f t="shared" si="20"/>
        <v>4.9488792910377191</v>
      </c>
      <c r="F49" s="172">
        <f t="shared" si="20"/>
        <v>5.1472936828235074</v>
      </c>
      <c r="H49" s="67">
        <f t="shared" si="21"/>
        <v>11.364087345774434</v>
      </c>
      <c r="I49" s="68">
        <f t="shared" si="22"/>
        <v>54.365941636792456</v>
      </c>
      <c r="J49" s="68">
        <f t="shared" si="23"/>
        <v>65.730028982566893</v>
      </c>
      <c r="L49" t="str">
        <f t="shared" si="24"/>
        <v>23 Teaching and other educational professionals</v>
      </c>
      <c r="M49" s="172">
        <f t="shared" ref="M49:Q49" si="40">M12/M$35*100</f>
        <v>2.8665473813528584</v>
      </c>
      <c r="N49" s="172">
        <f t="shared" si="40"/>
        <v>2.7727120492923722</v>
      </c>
      <c r="O49" s="172">
        <f t="shared" si="40"/>
        <v>3.0350059276006585</v>
      </c>
      <c r="P49" s="172">
        <f t="shared" si="40"/>
        <v>3.1540648737144581</v>
      </c>
      <c r="Q49" s="172">
        <f t="shared" si="40"/>
        <v>3.2672068138140093</v>
      </c>
      <c r="S49" s="67">
        <f t="shared" si="26"/>
        <v>14.946713449231911</v>
      </c>
      <c r="T49" s="68">
        <f t="shared" si="27"/>
        <v>46.664631949094812</v>
      </c>
      <c r="U49" s="68">
        <f t="shared" si="28"/>
        <v>61.611345398326719</v>
      </c>
      <c r="W49" t="str">
        <f t="shared" si="29"/>
        <v>23 Teaching and other educational professionals</v>
      </c>
      <c r="X49" s="172">
        <f t="shared" ref="X49:AB49" si="41">X12/X$35*100</f>
        <v>6.7750177080833511</v>
      </c>
      <c r="Y49" s="172">
        <f t="shared" si="41"/>
        <v>6.9594526323214225</v>
      </c>
      <c r="Z49" s="172">
        <f t="shared" si="41"/>
        <v>6.8780152821937586</v>
      </c>
      <c r="AA49" s="172">
        <f t="shared" si="41"/>
        <v>6.8078076823781464</v>
      </c>
      <c r="AB49" s="172">
        <f t="shared" si="41"/>
        <v>7.092561289318831</v>
      </c>
      <c r="AD49" s="67">
        <f t="shared" si="31"/>
        <v>9.7339621677805876</v>
      </c>
      <c r="AE49" s="68">
        <f t="shared" si="32"/>
        <v>57.870102680371318</v>
      </c>
      <c r="AF49" s="68">
        <f t="shared" si="33"/>
        <v>67.604064848151907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6.2755455183198601</v>
      </c>
      <c r="C50" s="172">
        <f t="shared" si="20"/>
        <v>6.841553326615923</v>
      </c>
      <c r="D50" s="172">
        <f t="shared" si="20"/>
        <v>7.3764795432732857</v>
      </c>
      <c r="E50" s="172">
        <f t="shared" si="20"/>
        <v>8.0394206270198936</v>
      </c>
      <c r="F50" s="172">
        <f t="shared" si="20"/>
        <v>8.6226707058546452</v>
      </c>
      <c r="H50" s="67">
        <f t="shared" si="21"/>
        <v>24.6077093968699</v>
      </c>
      <c r="I50" s="68">
        <f t="shared" si="22"/>
        <v>54.520851716060903</v>
      </c>
      <c r="J50" s="68">
        <f t="shared" si="23"/>
        <v>79.128561112930811</v>
      </c>
      <c r="L50" t="str">
        <f t="shared" si="24"/>
        <v>24 Business, media and public service professionals</v>
      </c>
      <c r="M50" s="172">
        <f t="shared" ref="M50:Q50" si="42">M13/M$35*100</f>
        <v>7.1754319831537492</v>
      </c>
      <c r="N50" s="172">
        <f t="shared" si="42"/>
        <v>7.4861994889768804</v>
      </c>
      <c r="O50" s="172">
        <f t="shared" si="42"/>
        <v>8.0522035105174758</v>
      </c>
      <c r="P50" s="172">
        <f t="shared" si="42"/>
        <v>8.8535942059186592</v>
      </c>
      <c r="Q50" s="172">
        <f t="shared" si="42"/>
        <v>9.3436911839155847</v>
      </c>
      <c r="S50" s="67">
        <f t="shared" si="26"/>
        <v>23.903395897785106</v>
      </c>
      <c r="T50" s="68">
        <f t="shared" si="27"/>
        <v>48.493439957139771</v>
      </c>
      <c r="U50" s="68">
        <f t="shared" si="28"/>
        <v>72.396835854924873</v>
      </c>
      <c r="W50" t="str">
        <f t="shared" si="29"/>
        <v>24 Business, media and public service professionals</v>
      </c>
      <c r="X50" s="172">
        <f t="shared" ref="X50:AB50" si="43">X13/X$35*100</f>
        <v>5.3095467698377234</v>
      </c>
      <c r="Y50" s="172">
        <f t="shared" si="43"/>
        <v>6.1599581901321869</v>
      </c>
      <c r="Z50" s="172">
        <f t="shared" si="43"/>
        <v>6.6797048232877039</v>
      </c>
      <c r="AA50" s="172">
        <f t="shared" si="43"/>
        <v>7.1961633149066406</v>
      </c>
      <c r="AB50" s="172">
        <f t="shared" si="43"/>
        <v>7.8766531666062027</v>
      </c>
      <c r="AD50" s="67">
        <f t="shared" si="31"/>
        <v>25.483190035056491</v>
      </c>
      <c r="AE50" s="68">
        <f t="shared" si="32"/>
        <v>62.013086779236282</v>
      </c>
      <c r="AF50" s="68">
        <f t="shared" si="33"/>
        <v>87.49627681429277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1.665147891402172</v>
      </c>
      <c r="C51" s="172">
        <f t="shared" si="20"/>
        <v>1.8183964695045975</v>
      </c>
      <c r="D51" s="172">
        <f t="shared" si="20"/>
        <v>2.0070901170137825</v>
      </c>
      <c r="E51" s="172">
        <f t="shared" si="20"/>
        <v>1.7379964783612214</v>
      </c>
      <c r="F51" s="172">
        <f t="shared" si="20"/>
        <v>1.7969070283866877</v>
      </c>
      <c r="H51" s="67">
        <f t="shared" si="21"/>
        <v>-4.5642723918038222</v>
      </c>
      <c r="I51" s="68">
        <f t="shared" si="22"/>
        <v>38.133539040354947</v>
      </c>
      <c r="J51" s="68">
        <f t="shared" si="23"/>
        <v>33.569266648551128</v>
      </c>
      <c r="L51" t="str">
        <f t="shared" si="24"/>
        <v>31 Science, engineering and technology associate professionals</v>
      </c>
      <c r="M51" s="172">
        <f t="shared" ref="M51:Q51" si="44">M14/M$35*100</f>
        <v>2.2170237089440503</v>
      </c>
      <c r="N51" s="172">
        <f t="shared" si="44"/>
        <v>2.5524906751396621</v>
      </c>
      <c r="O51" s="172">
        <f t="shared" si="44"/>
        <v>2.723008585158492</v>
      </c>
      <c r="P51" s="172">
        <f t="shared" si="44"/>
        <v>2.1811558446722512</v>
      </c>
      <c r="Q51" s="172">
        <f t="shared" si="44"/>
        <v>2.1307031227066084</v>
      </c>
      <c r="S51" s="67">
        <f t="shared" si="26"/>
        <v>-16.448662270433957</v>
      </c>
      <c r="T51" s="68">
        <f t="shared" si="27"/>
        <v>30.64803361543273</v>
      </c>
      <c r="U51" s="68">
        <f t="shared" si="28"/>
        <v>14.19937134499877</v>
      </c>
      <c r="W51" t="str">
        <f t="shared" si="29"/>
        <v>31 Science, engineering and technology associate professionals</v>
      </c>
      <c r="X51" s="172">
        <f t="shared" ref="X51:AB51" si="45">X14/X$35*100</f>
        <v>1.072727214021004</v>
      </c>
      <c r="Y51" s="172">
        <f t="shared" si="45"/>
        <v>1.042226425384212</v>
      </c>
      <c r="Z51" s="172">
        <f t="shared" si="45"/>
        <v>1.2688687213625089</v>
      </c>
      <c r="AA51" s="172">
        <f t="shared" si="45"/>
        <v>1.2790066686222439</v>
      </c>
      <c r="AB51" s="172">
        <f t="shared" si="45"/>
        <v>1.4515385562387524</v>
      </c>
      <c r="AD51" s="67">
        <f t="shared" si="31"/>
        <v>21.73430594874813</v>
      </c>
      <c r="AE51" s="68">
        <f t="shared" si="32"/>
        <v>54.697969595592745</v>
      </c>
      <c r="AF51" s="68">
        <f t="shared" si="33"/>
        <v>76.432275544340882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1.5626479730512239</v>
      </c>
      <c r="C52" s="172">
        <f t="shared" si="20"/>
        <v>1.7065596154861651</v>
      </c>
      <c r="D52" s="172">
        <f t="shared" si="20"/>
        <v>1.7816391417638293</v>
      </c>
      <c r="E52" s="172">
        <f t="shared" si="20"/>
        <v>1.7257393468088935</v>
      </c>
      <c r="F52" s="172">
        <f t="shared" si="20"/>
        <v>1.763890073615608</v>
      </c>
      <c r="H52" s="67">
        <f t="shared" si="21"/>
        <v>5.5368250658441207</v>
      </c>
      <c r="I52" s="68">
        <f t="shared" si="22"/>
        <v>57.998525355880261</v>
      </c>
      <c r="J52" s="68">
        <f t="shared" si="23"/>
        <v>63.535350421724388</v>
      </c>
      <c r="L52" t="str">
        <f t="shared" si="24"/>
        <v>32 Health and social care associate professionals</v>
      </c>
      <c r="M52" s="172">
        <f t="shared" ref="M52:Q52" si="46">M15/M$35*100</f>
        <v>0.61077547292087986</v>
      </c>
      <c r="N52" s="172">
        <f t="shared" si="46"/>
        <v>0.59994462994308695</v>
      </c>
      <c r="O52" s="172">
        <f t="shared" si="46"/>
        <v>0.70882899661766308</v>
      </c>
      <c r="P52" s="172">
        <f t="shared" si="46"/>
        <v>0.61246665642795906</v>
      </c>
      <c r="Q52" s="172">
        <f t="shared" si="46"/>
        <v>0.61412487691637629</v>
      </c>
      <c r="S52" s="67">
        <f t="shared" si="26"/>
        <v>-7.4887198255734244</v>
      </c>
      <c r="T52" s="68">
        <f t="shared" si="27"/>
        <v>41.739093963831124</v>
      </c>
      <c r="U52" s="68">
        <f t="shared" si="28"/>
        <v>34.250374138257705</v>
      </c>
      <c r="W52" t="str">
        <f t="shared" si="29"/>
        <v>32 Health and social care associate professionals</v>
      </c>
      <c r="X52" s="172">
        <f t="shared" ref="X52:AB52" si="47">X15/X$35*100</f>
        <v>2.5844520336448582</v>
      </c>
      <c r="Y52" s="172">
        <f t="shared" si="47"/>
        <v>2.8766020917242141</v>
      </c>
      <c r="Z52" s="172">
        <f t="shared" si="47"/>
        <v>2.8878704206844765</v>
      </c>
      <c r="AA52" s="172">
        <f t="shared" si="47"/>
        <v>2.8787801244395004</v>
      </c>
      <c r="AB52" s="172">
        <f t="shared" si="47"/>
        <v>2.9535164834809602</v>
      </c>
      <c r="AD52" s="67">
        <f t="shared" si="31"/>
        <v>8.8335501687570837</v>
      </c>
      <c r="AE52" s="68">
        <f t="shared" si="32"/>
        <v>62.113737124454914</v>
      </c>
      <c r="AF52" s="68">
        <f t="shared" si="33"/>
        <v>70.947287293212</v>
      </c>
    </row>
    <row r="53" spans="1:32" x14ac:dyDescent="0.2">
      <c r="A53" t="str">
        <f t="shared" si="19"/>
        <v>33 Protective service occupations</v>
      </c>
      <c r="B53" s="172">
        <f t="shared" si="20"/>
        <v>1.1157154546161479</v>
      </c>
      <c r="C53" s="172">
        <f t="shared" si="20"/>
        <v>1.040975068848377</v>
      </c>
      <c r="D53" s="172">
        <f t="shared" si="20"/>
        <v>1.1241602711974263</v>
      </c>
      <c r="E53" s="172">
        <f t="shared" si="20"/>
        <v>1.330712371302553</v>
      </c>
      <c r="F53" s="172">
        <f t="shared" si="20"/>
        <v>1.4784060933081964</v>
      </c>
      <c r="H53" s="67">
        <f t="shared" si="21"/>
        <v>40.190235397225656</v>
      </c>
      <c r="I53" s="68">
        <f t="shared" si="22"/>
        <v>43.633105330291507</v>
      </c>
      <c r="J53" s="68">
        <f t="shared" si="23"/>
        <v>83.823340727517177</v>
      </c>
      <c r="L53" t="str">
        <f t="shared" si="24"/>
        <v>33 Protective service occupations</v>
      </c>
      <c r="M53" s="172">
        <f t="shared" ref="M53:Q53" si="48">M16/M$35*100</f>
        <v>1.679544083392952</v>
      </c>
      <c r="N53" s="172">
        <f t="shared" si="48"/>
        <v>1.5189859727042543</v>
      </c>
      <c r="O53" s="172">
        <f t="shared" si="48"/>
        <v>1.630338327936252</v>
      </c>
      <c r="P53" s="172">
        <f t="shared" si="48"/>
        <v>1.8450557314342246</v>
      </c>
      <c r="Q53" s="172">
        <f t="shared" si="48"/>
        <v>1.9284712515442941</v>
      </c>
      <c r="S53" s="67">
        <f t="shared" si="26"/>
        <v>26.303360680456823</v>
      </c>
      <c r="T53" s="68">
        <f t="shared" si="27"/>
        <v>33.198236427426373</v>
      </c>
      <c r="U53" s="68">
        <f t="shared" si="28"/>
        <v>59.5015971078832</v>
      </c>
      <c r="W53" t="str">
        <f t="shared" si="29"/>
        <v>33 Protective service occupations</v>
      </c>
      <c r="X53" s="172">
        <f t="shared" ref="X53:AB53" si="49">X16/X$35*100</f>
        <v>0.51046382450371652</v>
      </c>
      <c r="Y53" s="172">
        <f t="shared" si="49"/>
        <v>0.53556616970732496</v>
      </c>
      <c r="Z53" s="172">
        <f t="shared" si="49"/>
        <v>0.60221330639549475</v>
      </c>
      <c r="AA53" s="172">
        <f t="shared" si="49"/>
        <v>0.79799574844851251</v>
      </c>
      <c r="AB53" s="172">
        <f t="shared" si="49"/>
        <v>1.0127376247070079</v>
      </c>
      <c r="AD53" s="67">
        <f t="shared" si="31"/>
        <v>78.956590615787007</v>
      </c>
      <c r="AE53" s="68">
        <f t="shared" si="32"/>
        <v>72.762901832242036</v>
      </c>
      <c r="AF53" s="68">
        <f t="shared" si="33"/>
        <v>151.71949244802906</v>
      </c>
    </row>
    <row r="54" spans="1:32" x14ac:dyDescent="0.2">
      <c r="A54" t="str">
        <f t="shared" si="19"/>
        <v>34 Culture, media and sports occupations</v>
      </c>
      <c r="B54" s="172">
        <f t="shared" si="20"/>
        <v>2.4620088018126696</v>
      </c>
      <c r="C54" s="172">
        <f t="shared" si="20"/>
        <v>2.1705554250292907</v>
      </c>
      <c r="D54" s="172">
        <f t="shared" si="20"/>
        <v>2.3176243384250927</v>
      </c>
      <c r="E54" s="172">
        <f t="shared" si="20"/>
        <v>2.2364327695291939</v>
      </c>
      <c r="F54" s="172">
        <f t="shared" si="20"/>
        <v>2.3648598618484065</v>
      </c>
      <c r="H54" s="67">
        <f t="shared" si="21"/>
        <v>8.7713756733802182</v>
      </c>
      <c r="I54" s="68">
        <f t="shared" si="22"/>
        <v>47.5377006954322</v>
      </c>
      <c r="J54" s="68">
        <f t="shared" si="23"/>
        <v>56.309076368812413</v>
      </c>
      <c r="L54" t="str">
        <f t="shared" si="24"/>
        <v>34 Culture, media and sports occupations</v>
      </c>
      <c r="M54" s="172">
        <f t="shared" ref="M54:Q54" si="50">M17/M$35*100</f>
        <v>2.5781828043977071</v>
      </c>
      <c r="N54" s="172">
        <f t="shared" si="50"/>
        <v>2.1733194833968765</v>
      </c>
      <c r="O54" s="172">
        <f t="shared" si="50"/>
        <v>2.2404147619563184</v>
      </c>
      <c r="P54" s="172">
        <f t="shared" si="50"/>
        <v>2.1990180187986637</v>
      </c>
      <c r="Q54" s="172">
        <f t="shared" si="50"/>
        <v>2.3961786735912507</v>
      </c>
      <c r="S54" s="67">
        <f t="shared" si="26"/>
        <v>14.201089964615891</v>
      </c>
      <c r="T54" s="68">
        <f t="shared" si="27"/>
        <v>42.117972707389633</v>
      </c>
      <c r="U54" s="68">
        <f t="shared" si="28"/>
        <v>56.319062672005529</v>
      </c>
      <c r="W54" t="str">
        <f t="shared" si="29"/>
        <v>34 Culture, media and sports occupations</v>
      </c>
      <c r="X54" s="172">
        <f t="shared" ref="X54:AB54" si="51">X17/X$35*100</f>
        <v>2.3372998018567301</v>
      </c>
      <c r="Y54" s="172">
        <f t="shared" si="51"/>
        <v>2.1676329400285184</v>
      </c>
      <c r="Z54" s="172">
        <f t="shared" si="51"/>
        <v>2.3972392161445328</v>
      </c>
      <c r="AA54" s="172">
        <f t="shared" si="51"/>
        <v>2.2751840419262743</v>
      </c>
      <c r="AB54" s="172">
        <f t="shared" si="51"/>
        <v>2.332455258124233</v>
      </c>
      <c r="AD54" s="67">
        <f t="shared" si="31"/>
        <v>3.5387810335703151</v>
      </c>
      <c r="AE54" s="68">
        <f t="shared" si="32"/>
        <v>52.760671573519282</v>
      </c>
      <c r="AF54" s="68">
        <f t="shared" si="33"/>
        <v>56.299452607089592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6.4752414540360732</v>
      </c>
      <c r="C55" s="172">
        <f t="shared" si="52"/>
        <v>6.5515338812746187</v>
      </c>
      <c r="D55" s="172">
        <f t="shared" si="52"/>
        <v>6.8373916435776021</v>
      </c>
      <c r="E55" s="172">
        <f t="shared" si="52"/>
        <v>6.4550732696485831</v>
      </c>
      <c r="F55" s="172">
        <f t="shared" si="52"/>
        <v>6.4734339918292525</v>
      </c>
      <c r="H55" s="67">
        <f t="shared" si="21"/>
        <v>0.92448015677859519</v>
      </c>
      <c r="I55" s="68">
        <f t="shared" si="22"/>
        <v>45.178051532446553</v>
      </c>
      <c r="J55" s="68">
        <f t="shared" si="23"/>
        <v>46.102531689225138</v>
      </c>
      <c r="L55" t="str">
        <f t="shared" si="24"/>
        <v>35 Business and public service associate professionals</v>
      </c>
      <c r="M55" s="172">
        <f t="shared" ref="M55:Q55" si="53">M18/M$35*100</f>
        <v>6.6158634119944022</v>
      </c>
      <c r="N55" s="172">
        <f t="shared" si="53"/>
        <v>6.5861165942809414</v>
      </c>
      <c r="O55" s="172">
        <f t="shared" si="53"/>
        <v>7.0162880558322636</v>
      </c>
      <c r="P55" s="172">
        <f t="shared" si="53"/>
        <v>6.4169426866711499</v>
      </c>
      <c r="Q55" s="172">
        <f t="shared" si="53"/>
        <v>6.2196295408911819</v>
      </c>
      <c r="S55" s="67">
        <f t="shared" si="26"/>
        <v>-5.346520647975546</v>
      </c>
      <c r="T55" s="68">
        <f t="shared" si="27"/>
        <v>36.406414236334598</v>
      </c>
      <c r="U55" s="68">
        <f t="shared" si="28"/>
        <v>31.059893588359056</v>
      </c>
      <c r="W55" t="str">
        <f t="shared" si="29"/>
        <v>35 Business and public service associate professionals</v>
      </c>
      <c r="X55" s="172">
        <f t="shared" ref="X55:AB55" si="54">X18/X$35*100</f>
        <v>6.3242883719470839</v>
      </c>
      <c r="Y55" s="172">
        <f t="shared" si="54"/>
        <v>6.5149690021706981</v>
      </c>
      <c r="Z55" s="172">
        <f t="shared" si="54"/>
        <v>6.6529220915154426</v>
      </c>
      <c r="AA55" s="172">
        <f t="shared" si="54"/>
        <v>6.4945659450979161</v>
      </c>
      <c r="AB55" s="172">
        <f t="shared" si="54"/>
        <v>6.736037590063078</v>
      </c>
      <c r="AD55" s="67">
        <f t="shared" si="31"/>
        <v>7.7440171857886222</v>
      </c>
      <c r="AE55" s="68">
        <f t="shared" si="32"/>
        <v>54.716960425670166</v>
      </c>
      <c r="AF55" s="68">
        <f t="shared" si="33"/>
        <v>62.460977611458787</v>
      </c>
    </row>
    <row r="56" spans="1:32" x14ac:dyDescent="0.2">
      <c r="A56" t="str">
        <f t="shared" si="19"/>
        <v>41 Administrative occupations</v>
      </c>
      <c r="B56" s="172">
        <f t="shared" si="52"/>
        <v>8.2683567928802137</v>
      </c>
      <c r="C56" s="172">
        <f t="shared" si="52"/>
        <v>7.6906289388666753</v>
      </c>
      <c r="D56" s="172">
        <f t="shared" si="52"/>
        <v>8.0534845110361317</v>
      </c>
      <c r="E56" s="172">
        <f t="shared" si="52"/>
        <v>7.13099289626751</v>
      </c>
      <c r="F56" s="172">
        <f t="shared" si="52"/>
        <v>6.3117554981244055</v>
      </c>
      <c r="H56" s="67">
        <f t="shared" si="21"/>
        <v>-16.455359742602386</v>
      </c>
      <c r="I56" s="68">
        <f t="shared" si="22"/>
        <v>44.634173484401636</v>
      </c>
      <c r="J56" s="68">
        <f t="shared" si="23"/>
        <v>28.178813741799246</v>
      </c>
      <c r="L56" t="str">
        <f t="shared" si="24"/>
        <v>41 Administrative occupations</v>
      </c>
      <c r="M56" s="172">
        <f t="shared" ref="M56:Q56" si="55">M19/M$35*100</f>
        <v>4.0858087144601134</v>
      </c>
      <c r="N56" s="172">
        <f t="shared" si="55"/>
        <v>3.6428013610476566</v>
      </c>
      <c r="O56" s="172">
        <f t="shared" si="55"/>
        <v>4.3826957288282582</v>
      </c>
      <c r="P56" s="172">
        <f t="shared" si="55"/>
        <v>3.9813510934934642</v>
      </c>
      <c r="Q56" s="172">
        <f t="shared" si="55"/>
        <v>4.0676459747194045</v>
      </c>
      <c r="S56" s="67">
        <f t="shared" si="26"/>
        <v>-0.89825476632265455</v>
      </c>
      <c r="T56" s="68">
        <f t="shared" si="27"/>
        <v>35.317384137832889</v>
      </c>
      <c r="U56" s="68">
        <f t="shared" si="28"/>
        <v>34.419129371510238</v>
      </c>
      <c r="W56" t="str">
        <f t="shared" si="29"/>
        <v>41 Administrative occupations</v>
      </c>
      <c r="X56" s="172">
        <f t="shared" ref="X56:AB56" si="56">X19/X$35*100</f>
        <v>12.758185640307346</v>
      </c>
      <c r="Y56" s="172">
        <f t="shared" si="56"/>
        <v>11.970464531560847</v>
      </c>
      <c r="Z56" s="172">
        <f t="shared" si="56"/>
        <v>11.838628963259858</v>
      </c>
      <c r="AA56" s="172">
        <f t="shared" si="56"/>
        <v>10.393145525095404</v>
      </c>
      <c r="AB56" s="172">
        <f t="shared" si="56"/>
        <v>8.6336660615481566</v>
      </c>
      <c r="AD56" s="67">
        <f t="shared" si="31"/>
        <v>-22.394064783479124</v>
      </c>
      <c r="AE56" s="68">
        <f t="shared" si="32"/>
        <v>48.19072619402349</v>
      </c>
      <c r="AF56" s="68">
        <f t="shared" si="33"/>
        <v>25.79666141054437</v>
      </c>
    </row>
    <row r="57" spans="1:32" x14ac:dyDescent="0.2">
      <c r="A57" t="str">
        <f t="shared" si="19"/>
        <v>42 Secretarial and related occupations</v>
      </c>
      <c r="B57" s="172">
        <f t="shared" si="52"/>
        <v>2.4892783335657769</v>
      </c>
      <c r="C57" s="172">
        <f t="shared" si="52"/>
        <v>2.1353704663866213</v>
      </c>
      <c r="D57" s="172">
        <f t="shared" si="52"/>
        <v>2.1211222330700505</v>
      </c>
      <c r="E57" s="172">
        <f t="shared" si="52"/>
        <v>2.0993836333424705</v>
      </c>
      <c r="F57" s="172">
        <f t="shared" si="52"/>
        <v>1.5942422615257734</v>
      </c>
      <c r="H57" s="67">
        <f t="shared" si="21"/>
        <v>-19.880012020967559</v>
      </c>
      <c r="I57" s="68">
        <f t="shared" si="22"/>
        <v>50.037232942066488</v>
      </c>
      <c r="J57" s="68">
        <f t="shared" si="23"/>
        <v>30.157220921098936</v>
      </c>
      <c r="L57" t="str">
        <f t="shared" si="24"/>
        <v>42 Secretarial and related occupations</v>
      </c>
      <c r="M57" s="172">
        <f t="shared" ref="M57:Q57" si="57">M20/M$35*100</f>
        <v>0.22669876244019849</v>
      </c>
      <c r="N57" s="172">
        <f t="shared" si="57"/>
        <v>0.17625009828239568</v>
      </c>
      <c r="O57" s="172">
        <f t="shared" si="57"/>
        <v>0.16418406760143087</v>
      </c>
      <c r="P57" s="172">
        <f t="shared" si="57"/>
        <v>0.21612150816766412</v>
      </c>
      <c r="Q57" s="172">
        <f t="shared" si="57"/>
        <v>0.24042925213048857</v>
      </c>
      <c r="S57" s="67">
        <f t="shared" si="26"/>
        <v>56.363639523234625</v>
      </c>
      <c r="T57" s="68">
        <f t="shared" si="27"/>
        <v>44.599054529087873</v>
      </c>
      <c r="U57" s="68">
        <f t="shared" si="28"/>
        <v>100.9626940523225</v>
      </c>
      <c r="W57" t="str">
        <f t="shared" si="29"/>
        <v>42 Secretarial and related occupations</v>
      </c>
      <c r="X57" s="172">
        <f t="shared" ref="X57:AB57" si="58">X20/X$35*100</f>
        <v>4.9180836545260398</v>
      </c>
      <c r="Y57" s="172">
        <f t="shared" si="58"/>
        <v>4.2067810985317493</v>
      </c>
      <c r="Z57" s="172">
        <f t="shared" si="58"/>
        <v>4.1390246730772899</v>
      </c>
      <c r="AA57" s="172">
        <f t="shared" si="58"/>
        <v>4.0499192425028943</v>
      </c>
      <c r="AB57" s="172">
        <f t="shared" si="58"/>
        <v>2.9949906183376394</v>
      </c>
      <c r="AD57" s="67">
        <f t="shared" si="31"/>
        <v>-22.998612532359726</v>
      </c>
      <c r="AE57" s="68">
        <f t="shared" si="32"/>
        <v>50.259671212483411</v>
      </c>
      <c r="AF57" s="68">
        <f t="shared" si="33"/>
        <v>27.261058680123689</v>
      </c>
    </row>
    <row r="58" spans="1:32" x14ac:dyDescent="0.2">
      <c r="A58" t="str">
        <f t="shared" si="19"/>
        <v>51 Skilled agricultural and related trades</v>
      </c>
      <c r="B58" s="172">
        <f t="shared" si="52"/>
        <v>1.0059959192761061</v>
      </c>
      <c r="C58" s="172">
        <f t="shared" si="52"/>
        <v>1.0735737507066931</v>
      </c>
      <c r="D58" s="172">
        <f t="shared" si="52"/>
        <v>0.84811714169213936</v>
      </c>
      <c r="E58" s="172">
        <f t="shared" si="52"/>
        <v>0.88066845228960289</v>
      </c>
      <c r="F58" s="172">
        <f t="shared" si="52"/>
        <v>0.98549357724011899</v>
      </c>
      <c r="H58" s="67">
        <f t="shared" si="21"/>
        <v>23.865457535269865</v>
      </c>
      <c r="I58" s="68">
        <f t="shared" si="22"/>
        <v>62.665932576421802</v>
      </c>
      <c r="J58" s="68">
        <f t="shared" si="23"/>
        <v>86.531390111691678</v>
      </c>
      <c r="L58" t="str">
        <f t="shared" si="24"/>
        <v>51 Skilled agricultural and related trades</v>
      </c>
      <c r="M58" s="172">
        <f t="shared" ref="M58:Q58" si="59">M21/M$35*100</f>
        <v>1.4941106545973089</v>
      </c>
      <c r="N58" s="172">
        <f t="shared" si="59"/>
        <v>1.7798020868645195</v>
      </c>
      <c r="O58" s="172">
        <f t="shared" si="59"/>
        <v>1.253175706692319</v>
      </c>
      <c r="P58" s="172">
        <f t="shared" si="59"/>
        <v>1.2505230361440816</v>
      </c>
      <c r="Q58" s="172">
        <f t="shared" si="59"/>
        <v>1.3615352493550048</v>
      </c>
      <c r="S58" s="67">
        <f t="shared" si="26"/>
        <v>16.010259452080433</v>
      </c>
      <c r="T58" s="68">
        <f t="shared" si="27"/>
        <v>54.825755556732943</v>
      </c>
      <c r="U58" s="68">
        <f t="shared" si="28"/>
        <v>70.836015008813362</v>
      </c>
      <c r="W58" t="str">
        <f t="shared" si="29"/>
        <v>51 Skilled agricultural and related trades</v>
      </c>
      <c r="X58" s="172">
        <f t="shared" ref="X58:AB58" si="60">X21/X$35*100</f>
        <v>0.48202068255217306</v>
      </c>
      <c r="Y58" s="172">
        <f t="shared" si="60"/>
        <v>0.32686675502828455</v>
      </c>
      <c r="Z58" s="172">
        <f t="shared" si="60"/>
        <v>0.43043983278036296</v>
      </c>
      <c r="AA58" s="172">
        <f t="shared" si="60"/>
        <v>0.49760200265641341</v>
      </c>
      <c r="AB58" s="172">
        <f t="shared" si="60"/>
        <v>0.59641491522977874</v>
      </c>
      <c r="AD58" s="67">
        <f t="shared" si="31"/>
        <v>47.447407665791246</v>
      </c>
      <c r="AE58" s="68">
        <f t="shared" si="32"/>
        <v>86.202788239989403</v>
      </c>
      <c r="AF58" s="68">
        <f t="shared" si="33"/>
        <v>133.65019590578063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3.3055750528751338</v>
      </c>
      <c r="C59" s="172">
        <f t="shared" si="52"/>
        <v>3.271520466798914</v>
      </c>
      <c r="D59" s="172">
        <f t="shared" si="52"/>
        <v>2.9172586407348509</v>
      </c>
      <c r="E59" s="172">
        <f t="shared" si="52"/>
        <v>2.9137230341715772</v>
      </c>
      <c r="F59" s="172">
        <f t="shared" si="52"/>
        <v>2.7229798348057646</v>
      </c>
      <c r="H59" s="67">
        <f t="shared" si="21"/>
        <v>-0.50030618647196523</v>
      </c>
      <c r="I59" s="68">
        <f t="shared" si="22"/>
        <v>39.024369689573938</v>
      </c>
      <c r="J59" s="68">
        <f t="shared" si="23"/>
        <v>38.524063503101971</v>
      </c>
      <c r="L59" t="str">
        <f t="shared" si="24"/>
        <v>52 Skilled metal, electrical and electronic trades</v>
      </c>
      <c r="M59" s="172">
        <f t="shared" ref="M59:Q59" si="61">M22/M$35*100</f>
        <v>6.2353261964656594</v>
      </c>
      <c r="N59" s="172">
        <f t="shared" si="61"/>
        <v>6.1189709070812315</v>
      </c>
      <c r="O59" s="172">
        <f t="shared" si="61"/>
        <v>5.5551736395415316</v>
      </c>
      <c r="P59" s="172">
        <f t="shared" si="61"/>
        <v>5.3025867247116718</v>
      </c>
      <c r="Q59" s="172">
        <f t="shared" si="61"/>
        <v>4.8191250142931148</v>
      </c>
      <c r="S59" s="67">
        <f t="shared" si="26"/>
        <v>-7.3703484810360269</v>
      </c>
      <c r="T59" s="68">
        <f t="shared" si="27"/>
        <v>35.810388287047878</v>
      </c>
      <c r="U59" s="68">
        <f t="shared" si="28"/>
        <v>28.440039806011853</v>
      </c>
      <c r="W59" t="str">
        <f t="shared" si="29"/>
        <v>52 Skilled metal, electrical and electronic trades</v>
      </c>
      <c r="X59" s="172">
        <f t="shared" ref="X59:AB59" si="62">X22/X$35*100</f>
        <v>0.16058282477761646</v>
      </c>
      <c r="Y59" s="172">
        <f t="shared" si="62"/>
        <v>0.26086363706330057</v>
      </c>
      <c r="Z59" s="172">
        <f t="shared" si="62"/>
        <v>0.19716497270166819</v>
      </c>
      <c r="AA59" s="172">
        <f t="shared" si="62"/>
        <v>0.43952486943318375</v>
      </c>
      <c r="AB59" s="172">
        <f t="shared" si="62"/>
        <v>0.55416339159731454</v>
      </c>
      <c r="AD59" s="67">
        <f t="shared" si="31"/>
        <v>199.0950112431801</v>
      </c>
      <c r="AE59" s="68">
        <f t="shared" si="32"/>
        <v>132.4001613870667</v>
      </c>
      <c r="AF59" s="68">
        <f t="shared" si="33"/>
        <v>331.49517263024677</v>
      </c>
    </row>
    <row r="60" spans="1:32" x14ac:dyDescent="0.2">
      <c r="A60" t="str">
        <f t="shared" si="19"/>
        <v>53 Skilled construction and building trades</v>
      </c>
      <c r="B60" s="172">
        <f t="shared" si="52"/>
        <v>2.8589881088446867</v>
      </c>
      <c r="C60" s="172">
        <f t="shared" si="52"/>
        <v>2.655124650113196</v>
      </c>
      <c r="D60" s="172">
        <f t="shared" si="52"/>
        <v>2.4281958524365432</v>
      </c>
      <c r="E60" s="172">
        <f t="shared" si="52"/>
        <v>2.5135954893150112</v>
      </c>
      <c r="F60" s="172">
        <f t="shared" si="52"/>
        <v>2.2332856170518411</v>
      </c>
      <c r="H60" s="67">
        <f t="shared" si="21"/>
        <v>-1.9578537149452524</v>
      </c>
      <c r="I60" s="68">
        <f t="shared" si="22"/>
        <v>43.14890297624526</v>
      </c>
      <c r="J60" s="68">
        <f t="shared" si="23"/>
        <v>41.191049261300009</v>
      </c>
      <c r="L60" t="str">
        <f t="shared" si="24"/>
        <v>53 Skilled construction and building trades</v>
      </c>
      <c r="M60" s="172">
        <f t="shared" ref="M60:Q60" si="63">M23/M$35*100</f>
        <v>5.4344808202512427</v>
      </c>
      <c r="N60" s="172">
        <f t="shared" si="63"/>
        <v>5.0644974630885358</v>
      </c>
      <c r="O60" s="172">
        <f t="shared" si="63"/>
        <v>4.6859170177885838</v>
      </c>
      <c r="P60" s="172">
        <f t="shared" si="63"/>
        <v>4.8534667191135661</v>
      </c>
      <c r="Q60" s="172">
        <f t="shared" si="63"/>
        <v>4.2877553446998045</v>
      </c>
      <c r="S60" s="67">
        <f t="shared" si="26"/>
        <v>-2.2954296194386772</v>
      </c>
      <c r="T60" s="68">
        <f t="shared" si="27"/>
        <v>42.945458273123037</v>
      </c>
      <c r="U60" s="68">
        <f t="shared" si="28"/>
        <v>40.650028653684359</v>
      </c>
      <c r="W60" t="str">
        <f t="shared" si="29"/>
        <v>53 Skilled construction and building trades</v>
      </c>
      <c r="X60" s="172">
        <f t="shared" ref="X60:AB60" si="64">X23/X$35*100</f>
        <v>9.4280745007412195E-2</v>
      </c>
      <c r="Y60" s="172">
        <f t="shared" si="64"/>
        <v>0.10765460036430646</v>
      </c>
      <c r="Z60" s="172">
        <f t="shared" si="64"/>
        <v>0.10014015358471701</v>
      </c>
      <c r="AA60" s="172">
        <f t="shared" si="64"/>
        <v>9.0139883447888675E-2</v>
      </c>
      <c r="AB60" s="172">
        <f t="shared" si="64"/>
        <v>0.1075894720516925</v>
      </c>
      <c r="AD60" s="67">
        <f t="shared" si="31"/>
        <v>14.330636922805184</v>
      </c>
      <c r="AE60" s="68">
        <f t="shared" si="32"/>
        <v>52.965383056716099</v>
      </c>
      <c r="AF60" s="68">
        <f t="shared" si="33"/>
        <v>67.296019979521276</v>
      </c>
    </row>
    <row r="61" spans="1:32" x14ac:dyDescent="0.2">
      <c r="A61" t="str">
        <f t="shared" si="19"/>
        <v>54 Textiles, printing and other skilled trades</v>
      </c>
      <c r="B61" s="172">
        <f t="shared" si="52"/>
        <v>2.3018265288587054</v>
      </c>
      <c r="C61" s="172">
        <f t="shared" si="52"/>
        <v>1.9979976759991074</v>
      </c>
      <c r="D61" s="172">
        <f t="shared" si="52"/>
        <v>1.8828162975359628</v>
      </c>
      <c r="E61" s="172">
        <f t="shared" si="52"/>
        <v>1.8898156077081607</v>
      </c>
      <c r="F61" s="172">
        <f t="shared" si="52"/>
        <v>1.8924546873051482</v>
      </c>
      <c r="H61" s="67">
        <f t="shared" si="21"/>
        <v>7.1444783493946771</v>
      </c>
      <c r="I61" s="68">
        <f t="shared" si="22"/>
        <v>45.007496559940478</v>
      </c>
      <c r="J61" s="68">
        <f t="shared" si="23"/>
        <v>52.151974909335152</v>
      </c>
      <c r="L61" t="str">
        <f t="shared" si="24"/>
        <v>54 Textiles, printing and other skilled trades</v>
      </c>
      <c r="M61" s="172">
        <f t="shared" ref="M61:Q61" si="65">M24/M$35*100</f>
        <v>2.7818126610059815</v>
      </c>
      <c r="N61" s="172">
        <f t="shared" si="65"/>
        <v>2.4536594112743293</v>
      </c>
      <c r="O61" s="172">
        <f t="shared" si="65"/>
        <v>2.1300562283477542</v>
      </c>
      <c r="P61" s="172">
        <f t="shared" si="65"/>
        <v>2.1256828371148688</v>
      </c>
      <c r="Q61" s="172">
        <f t="shared" si="65"/>
        <v>2.1013534552692783</v>
      </c>
      <c r="S61" s="67">
        <f t="shared" si="26"/>
        <v>5.3385937913064083</v>
      </c>
      <c r="T61" s="68">
        <f t="shared" si="27"/>
        <v>33.393520874471818</v>
      </c>
      <c r="U61" s="68">
        <f t="shared" si="28"/>
        <v>38.732114665778234</v>
      </c>
      <c r="W61" t="str">
        <f t="shared" si="29"/>
        <v>54 Textiles, printing and other skilled trades</v>
      </c>
      <c r="X61" s="172">
        <f t="shared" ref="X61:AB61" si="66">X24/X$35*100</f>
        <v>1.7865770823313989</v>
      </c>
      <c r="Y61" s="172">
        <f t="shared" si="66"/>
        <v>1.5162189254549951</v>
      </c>
      <c r="Z61" s="172">
        <f t="shared" si="66"/>
        <v>1.6278741289708871</v>
      </c>
      <c r="AA61" s="172">
        <f t="shared" si="66"/>
        <v>1.6455227799377816</v>
      </c>
      <c r="AB61" s="172">
        <f t="shared" si="66"/>
        <v>1.6763136073073337</v>
      </c>
      <c r="AD61" s="67">
        <f t="shared" si="31"/>
        <v>9.5810730392232362</v>
      </c>
      <c r="AE61" s="68">
        <f t="shared" si="32"/>
        <v>60.677685086815394</v>
      </c>
      <c r="AF61" s="68">
        <f t="shared" si="33"/>
        <v>70.258758126038629</v>
      </c>
    </row>
    <row r="62" spans="1:32" x14ac:dyDescent="0.2">
      <c r="A62" t="str">
        <f t="shared" si="19"/>
        <v>61 Caring personal service occupations</v>
      </c>
      <c r="B62" s="172">
        <f t="shared" si="52"/>
        <v>7.2211235306538297</v>
      </c>
      <c r="C62" s="172">
        <f t="shared" si="52"/>
        <v>7.1586155364550148</v>
      </c>
      <c r="D62" s="172">
        <f t="shared" si="52"/>
        <v>7.0079173906529064</v>
      </c>
      <c r="E62" s="172">
        <f t="shared" si="52"/>
        <v>7.3220438118503139</v>
      </c>
      <c r="F62" s="172">
        <f t="shared" si="52"/>
        <v>7.5549895731122083</v>
      </c>
      <c r="H62" s="67">
        <f t="shared" si="21"/>
        <v>14.920405458801609</v>
      </c>
      <c r="I62" s="68">
        <f t="shared" si="22"/>
        <v>60.128365466617808</v>
      </c>
      <c r="J62" s="68">
        <f t="shared" si="23"/>
        <v>75.048770925419419</v>
      </c>
      <c r="L62" t="str">
        <f t="shared" si="24"/>
        <v>61 Caring personal service occupations</v>
      </c>
      <c r="M62" s="172">
        <f t="shared" ref="M62:Q62" si="67">M25/M$35*100</f>
        <v>2.6442803336042706</v>
      </c>
      <c r="N62" s="172">
        <f t="shared" si="67"/>
        <v>2.5223303107097728</v>
      </c>
      <c r="O62" s="172">
        <f t="shared" si="67"/>
        <v>2.6009019699167726</v>
      </c>
      <c r="P62" s="172">
        <f t="shared" si="67"/>
        <v>3.0861063140432043</v>
      </c>
      <c r="Q62" s="172">
        <f t="shared" si="67"/>
        <v>3.4578941969646873</v>
      </c>
      <c r="S62" s="67">
        <f t="shared" si="26"/>
        <v>41.960393058483561</v>
      </c>
      <c r="T62" s="68">
        <f t="shared" si="27"/>
        <v>55.913972319688241</v>
      </c>
      <c r="U62" s="68">
        <f t="shared" si="28"/>
        <v>97.874365378171802</v>
      </c>
      <c r="W62" t="str">
        <f t="shared" si="29"/>
        <v>61 Caring personal service occupations</v>
      </c>
      <c r="X62" s="172">
        <f t="shared" ref="X62:AB62" si="68">X25/X$35*100</f>
        <v>12.134215318477592</v>
      </c>
      <c r="Y62" s="172">
        <f t="shared" si="68"/>
        <v>12.060637212417289</v>
      </c>
      <c r="Z62" s="172">
        <f t="shared" si="68"/>
        <v>11.552224067059019</v>
      </c>
      <c r="AA62" s="172">
        <f t="shared" si="68"/>
        <v>11.70929655654392</v>
      </c>
      <c r="AB62" s="172">
        <f t="shared" si="68"/>
        <v>11.794127161547411</v>
      </c>
      <c r="AD62" s="67">
        <f t="shared" si="31"/>
        <v>8.6428879878266809</v>
      </c>
      <c r="AE62" s="68">
        <f t="shared" si="32"/>
        <v>61.106765568018758</v>
      </c>
      <c r="AF62" s="68">
        <f t="shared" si="33"/>
        <v>69.749653555845441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2.5952102604426126</v>
      </c>
      <c r="C63" s="172">
        <f t="shared" si="52"/>
        <v>2.5754471567037722</v>
      </c>
      <c r="D63" s="172">
        <f t="shared" si="52"/>
        <v>2.4092035314307307</v>
      </c>
      <c r="E63" s="172">
        <f t="shared" si="52"/>
        <v>2.3734482126221619</v>
      </c>
      <c r="F63" s="172">
        <f t="shared" si="52"/>
        <v>2.3663157444266827</v>
      </c>
      <c r="H63" s="67">
        <f t="shared" si="21"/>
        <v>4.7011510681775324</v>
      </c>
      <c r="I63" s="68">
        <f t="shared" si="22"/>
        <v>51.787913855368913</v>
      </c>
      <c r="J63" s="68">
        <f t="shared" si="23"/>
        <v>56.489064923546451</v>
      </c>
      <c r="L63" t="str">
        <f t="shared" si="24"/>
        <v>62 Leisure, travel and related personal service occupations</v>
      </c>
      <c r="M63" s="172">
        <f t="shared" ref="M63:Q63" si="69">M26/M$35*100</f>
        <v>1.4812490149993178</v>
      </c>
      <c r="N63" s="172">
        <f t="shared" si="69"/>
        <v>1.5679449492792124</v>
      </c>
      <c r="O63" s="172">
        <f t="shared" si="69"/>
        <v>1.4395818308512429</v>
      </c>
      <c r="P63" s="172">
        <f t="shared" si="69"/>
        <v>1.4696536618270686</v>
      </c>
      <c r="Q63" s="172">
        <f t="shared" si="69"/>
        <v>1.596440909562594</v>
      </c>
      <c r="S63" s="67">
        <f t="shared" si="26"/>
        <v>18.41206843171604</v>
      </c>
      <c r="T63" s="68">
        <f t="shared" si="27"/>
        <v>47.670145493411844</v>
      </c>
      <c r="U63" s="68">
        <f t="shared" si="28"/>
        <v>66.082213925127888</v>
      </c>
      <c r="W63" t="str">
        <f t="shared" si="29"/>
        <v>62 Leisure, travel and related personal service occupations</v>
      </c>
      <c r="X63" s="172">
        <f t="shared" ref="X63:AB63" si="70">X26/X$35*100</f>
        <v>3.7910112986930518</v>
      </c>
      <c r="Y63" s="172">
        <f t="shared" si="70"/>
        <v>3.6406960400015334</v>
      </c>
      <c r="Z63" s="172">
        <f t="shared" si="70"/>
        <v>3.4090317477784833</v>
      </c>
      <c r="AA63" s="172">
        <f t="shared" si="70"/>
        <v>3.3095279176857071</v>
      </c>
      <c r="AB63" s="172">
        <f t="shared" si="70"/>
        <v>3.1628813723256015</v>
      </c>
      <c r="AD63" s="67">
        <f t="shared" si="31"/>
        <v>-1.2691315022575986</v>
      </c>
      <c r="AE63" s="68">
        <f t="shared" si="32"/>
        <v>53.580955125230091</v>
      </c>
      <c r="AF63" s="68">
        <f t="shared" si="33"/>
        <v>52.311823622972497</v>
      </c>
    </row>
    <row r="64" spans="1:32" x14ac:dyDescent="0.2">
      <c r="A64" t="str">
        <f t="shared" si="19"/>
        <v>63 Community and civil enforcement occupations</v>
      </c>
      <c r="B64" s="172">
        <f t="shared" si="52"/>
        <v>0.10479056195050035</v>
      </c>
      <c r="C64" s="172">
        <f t="shared" si="52"/>
        <v>8.438263535635411E-2</v>
      </c>
      <c r="D64" s="172">
        <f t="shared" si="52"/>
        <v>0.10904186070576352</v>
      </c>
      <c r="E64" s="172">
        <f t="shared" si="52"/>
        <v>8.5635171410453792E-2</v>
      </c>
      <c r="F64" s="172">
        <f t="shared" si="52"/>
        <v>8.7532868522279109E-2</v>
      </c>
      <c r="H64" s="67">
        <f t="shared" si="21"/>
        <v>-14.428299760807977</v>
      </c>
      <c r="I64" s="68">
        <f t="shared" si="22"/>
        <v>40.312423492470408</v>
      </c>
      <c r="J64" s="68">
        <f t="shared" si="23"/>
        <v>25.884123731662427</v>
      </c>
      <c r="L64" t="str">
        <f t="shared" si="24"/>
        <v>63 Community and civil enforcement occupations</v>
      </c>
      <c r="M64" s="172">
        <f t="shared" ref="M64:Q64" si="71">M27/M$35*100</f>
        <v>0.15470745203550762</v>
      </c>
      <c r="N64" s="172">
        <f t="shared" si="71"/>
        <v>0.10887332750617122</v>
      </c>
      <c r="O64" s="172">
        <f t="shared" si="71"/>
        <v>0.16394864735942555</v>
      </c>
      <c r="P64" s="172">
        <f t="shared" si="71"/>
        <v>0.10329170921494371</v>
      </c>
      <c r="Q64" s="172">
        <f t="shared" si="71"/>
        <v>0.11001881467356631</v>
      </c>
      <c r="S64" s="67">
        <f t="shared" si="26"/>
        <v>-28.346303538692457</v>
      </c>
      <c r="T64" s="68">
        <f t="shared" si="27"/>
        <v>28.340421266287418</v>
      </c>
      <c r="U64" s="68">
        <f t="shared" si="28"/>
        <v>-5.8822724050390535E-3</v>
      </c>
      <c r="W64" t="str">
        <f t="shared" si="29"/>
        <v>63 Community and civil enforcement occupations</v>
      </c>
      <c r="X64" s="172">
        <f t="shared" ref="X64:AB64" si="72">X27/X$35*100</f>
        <v>5.1206409688424562E-2</v>
      </c>
      <c r="Y64" s="172">
        <f t="shared" si="72"/>
        <v>5.8488218181357216E-2</v>
      </c>
      <c r="Z64" s="172">
        <f t="shared" si="72"/>
        <v>5.2424569103783722E-2</v>
      </c>
      <c r="AA64" s="172">
        <f t="shared" si="72"/>
        <v>6.7347910565685246E-2</v>
      </c>
      <c r="AB64" s="172">
        <f t="shared" si="72"/>
        <v>6.4267357034215891E-2</v>
      </c>
      <c r="AD64" s="67">
        <f t="shared" si="31"/>
        <v>30.453780774428687</v>
      </c>
      <c r="AE64" s="68">
        <f t="shared" si="32"/>
        <v>78.919135824118598</v>
      </c>
      <c r="AF64" s="68">
        <f t="shared" si="33"/>
        <v>109.37291659854726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6.3492877548769657</v>
      </c>
      <c r="C65" s="172">
        <f t="shared" si="73"/>
        <v>5.8538368988548033</v>
      </c>
      <c r="D65" s="172">
        <f t="shared" si="73"/>
        <v>5.9756784881882359</v>
      </c>
      <c r="E65" s="172">
        <f t="shared" si="73"/>
        <v>5.4030848538439615</v>
      </c>
      <c r="F65" s="172">
        <f t="shared" si="73"/>
        <v>4.9560120718406875</v>
      </c>
      <c r="H65" s="67">
        <f t="shared" si="21"/>
        <v>-11.590815077535343</v>
      </c>
      <c r="I65" s="68">
        <f t="shared" si="22"/>
        <v>40.394220671805279</v>
      </c>
      <c r="J65" s="68">
        <f t="shared" si="23"/>
        <v>28.803405594269933</v>
      </c>
      <c r="L65" t="str">
        <f t="shared" si="24"/>
        <v>71 Sales occupations</v>
      </c>
      <c r="M65" s="172">
        <f t="shared" ref="M65:Q65" si="74">M28/M$35*100</f>
        <v>5.2846761632067221</v>
      </c>
      <c r="N65" s="172">
        <f t="shared" si="74"/>
        <v>5.1465765496341982</v>
      </c>
      <c r="O65" s="172">
        <f t="shared" si="74"/>
        <v>5.294703708376594</v>
      </c>
      <c r="P65" s="172">
        <f t="shared" si="74"/>
        <v>4.910323581532456</v>
      </c>
      <c r="Q65" s="172">
        <f t="shared" si="74"/>
        <v>4.6941214940138156</v>
      </c>
      <c r="S65" s="67">
        <f t="shared" si="26"/>
        <v>-5.3344113376851423</v>
      </c>
      <c r="T65" s="68">
        <f t="shared" si="27"/>
        <v>31.8402050713105</v>
      </c>
      <c r="U65" s="68">
        <f t="shared" si="28"/>
        <v>26.50579373362536</v>
      </c>
      <c r="W65" t="str">
        <f t="shared" si="29"/>
        <v>71 Sales occupations</v>
      </c>
      <c r="X65" s="172">
        <f t="shared" ref="X65:AB65" si="75">X28/X$35*100</f>
        <v>7.4921135505320882</v>
      </c>
      <c r="Y65" s="172">
        <f t="shared" si="75"/>
        <v>6.601635059152601</v>
      </c>
      <c r="Z65" s="172">
        <f t="shared" si="75"/>
        <v>6.6778675987144949</v>
      </c>
      <c r="AA65" s="172">
        <f t="shared" si="75"/>
        <v>5.9134484381854389</v>
      </c>
      <c r="AB65" s="172">
        <f t="shared" si="75"/>
        <v>5.2269821349215411</v>
      </c>
      <c r="AD65" s="67">
        <f t="shared" si="31"/>
        <v>-16.705886322346469</v>
      </c>
      <c r="AE65" s="68">
        <f t="shared" si="32"/>
        <v>47.3877589799338</v>
      </c>
      <c r="AF65" s="68">
        <f t="shared" si="33"/>
        <v>30.681872657587334</v>
      </c>
    </row>
    <row r="66" spans="1:32" x14ac:dyDescent="0.2">
      <c r="A66" t="str">
        <f t="shared" si="19"/>
        <v>72 Customer service occupations</v>
      </c>
      <c r="B66" s="172">
        <f t="shared" si="73"/>
        <v>1.4899203770915348</v>
      </c>
      <c r="C66" s="172">
        <f t="shared" si="73"/>
        <v>1.5216356150980543</v>
      </c>
      <c r="D66" s="172">
        <f t="shared" si="73"/>
        <v>1.586009797193997</v>
      </c>
      <c r="E66" s="172">
        <f t="shared" si="73"/>
        <v>1.9675754994832386</v>
      </c>
      <c r="F66" s="172">
        <f t="shared" si="73"/>
        <v>2.1500370987923469</v>
      </c>
      <c r="H66" s="67">
        <f t="shared" si="21"/>
        <v>44.508150260377903</v>
      </c>
      <c r="I66" s="68">
        <f t="shared" si="22"/>
        <v>59.343155945946712</v>
      </c>
      <c r="J66" s="68">
        <f t="shared" si="23"/>
        <v>103.85130620632461</v>
      </c>
      <c r="L66" t="str">
        <f t="shared" si="24"/>
        <v>72 Customer service occupations</v>
      </c>
      <c r="M66" s="172">
        <f t="shared" ref="M66:Q66" si="76">M29/M$35*100</f>
        <v>1.0435137346793923</v>
      </c>
      <c r="N66" s="172">
        <f t="shared" si="76"/>
        <v>0.91571736422496175</v>
      </c>
      <c r="O66" s="172">
        <f t="shared" si="76"/>
        <v>1.0908057339017716</v>
      </c>
      <c r="P66" s="172">
        <f t="shared" si="76"/>
        <v>1.4631064358914645</v>
      </c>
      <c r="Q66" s="172">
        <f t="shared" si="76"/>
        <v>1.6809345867883636</v>
      </c>
      <c r="S66" s="67">
        <f t="shared" si="26"/>
        <v>64.544313115359245</v>
      </c>
      <c r="T66" s="68">
        <f t="shared" si="27"/>
        <v>48.415340049047103</v>
      </c>
      <c r="U66" s="68">
        <f t="shared" si="28"/>
        <v>112.95965316440635</v>
      </c>
      <c r="W66" t="str">
        <f t="shared" si="29"/>
        <v>72 Customer service occupations</v>
      </c>
      <c r="X66" s="172">
        <f t="shared" ref="X66:AB66" si="77">X29/X$35*100</f>
        <v>1.9691233373937078</v>
      </c>
      <c r="Y66" s="172">
        <f t="shared" si="77"/>
        <v>2.1622830850050905</v>
      </c>
      <c r="Z66" s="172">
        <f t="shared" si="77"/>
        <v>2.0966408969659138</v>
      </c>
      <c r="AA66" s="172">
        <f t="shared" si="77"/>
        <v>2.4900650983032762</v>
      </c>
      <c r="AB66" s="172">
        <f t="shared" si="77"/>
        <v>2.6354029272381787</v>
      </c>
      <c r="AD66" s="67">
        <f t="shared" si="31"/>
        <v>33.759325698295143</v>
      </c>
      <c r="AE66" s="68">
        <f t="shared" si="32"/>
        <v>65.205614580001523</v>
      </c>
      <c r="AF66" s="68">
        <f t="shared" si="33"/>
        <v>98.964940278296666</v>
      </c>
    </row>
    <row r="67" spans="1:32" x14ac:dyDescent="0.2">
      <c r="A67" t="str">
        <f t="shared" si="19"/>
        <v>81 Process, plant and machine operatives</v>
      </c>
      <c r="B67" s="172">
        <f t="shared" si="73"/>
        <v>1.5414152747636591</v>
      </c>
      <c r="C67" s="172">
        <f t="shared" si="73"/>
        <v>1.4905261544862676</v>
      </c>
      <c r="D67" s="172">
        <f t="shared" si="73"/>
        <v>1.3348422471633015</v>
      </c>
      <c r="E67" s="172">
        <f t="shared" si="73"/>
        <v>1.5953748751795827</v>
      </c>
      <c r="F67" s="172">
        <f t="shared" si="73"/>
        <v>1.53253346132538</v>
      </c>
      <c r="H67" s="67">
        <f t="shared" si="21"/>
        <v>22.386150908578298</v>
      </c>
      <c r="I67" s="68">
        <f t="shared" si="22"/>
        <v>45.642948468503469</v>
      </c>
      <c r="J67" s="68">
        <f t="shared" si="23"/>
        <v>68.029099377081764</v>
      </c>
      <c r="L67" t="str">
        <f t="shared" si="24"/>
        <v>81 Process, plant and machine operatives</v>
      </c>
      <c r="M67" s="172">
        <f t="shared" ref="M67:Q67" si="78">M30/M$35*100</f>
        <v>2.4759965782768059</v>
      </c>
      <c r="N67" s="172">
        <f t="shared" si="78"/>
        <v>2.4137835955612985</v>
      </c>
      <c r="O67" s="172">
        <f t="shared" si="78"/>
        <v>2.1877888025314296</v>
      </c>
      <c r="P67" s="172">
        <f t="shared" si="78"/>
        <v>2.6249667596001514</v>
      </c>
      <c r="Q67" s="172">
        <f t="shared" si="78"/>
        <v>2.5196679951460315</v>
      </c>
      <c r="S67" s="67">
        <f t="shared" si="26"/>
        <v>22.975161147234676</v>
      </c>
      <c r="T67" s="68">
        <f t="shared" si="27"/>
        <v>43.813436267456666</v>
      </c>
      <c r="U67" s="68">
        <f t="shared" si="28"/>
        <v>66.788597414691338</v>
      </c>
      <c r="W67" t="str">
        <f t="shared" si="29"/>
        <v>81 Process, plant and machine operatives</v>
      </c>
      <c r="X67" s="172">
        <f t="shared" ref="X67:AB67" si="79">X30/X$35*100</f>
        <v>0.53817274936885473</v>
      </c>
      <c r="Y67" s="172">
        <f t="shared" si="79"/>
        <v>0.51435066737183888</v>
      </c>
      <c r="Z67" s="172">
        <f t="shared" si="79"/>
        <v>0.45532394370124285</v>
      </c>
      <c r="AA67" s="172">
        <f t="shared" si="79"/>
        <v>0.52900413123521395</v>
      </c>
      <c r="AB67" s="172">
        <f t="shared" si="79"/>
        <v>0.51117595729375087</v>
      </c>
      <c r="AD67" s="67">
        <f t="shared" si="31"/>
        <v>19.467845010827315</v>
      </c>
      <c r="AE67" s="68">
        <f t="shared" si="32"/>
        <v>54.707436478940039</v>
      </c>
      <c r="AF67" s="68">
        <f t="shared" si="33"/>
        <v>74.175281489767357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3.2753372902340114</v>
      </c>
      <c r="C68" s="172">
        <f t="shared" si="73"/>
        <v>3.4818216010802532</v>
      </c>
      <c r="D68" s="172">
        <f t="shared" si="73"/>
        <v>2.923684823980139</v>
      </c>
      <c r="E68" s="172">
        <f t="shared" si="73"/>
        <v>3.0411660487404824</v>
      </c>
      <c r="F68" s="172">
        <f t="shared" si="73"/>
        <v>2.9125835003530876</v>
      </c>
      <c r="H68" s="67">
        <f t="shared" si="21"/>
        <v>6.1940258845846108</v>
      </c>
      <c r="I68" s="68">
        <f t="shared" si="22"/>
        <v>55.505550774145128</v>
      </c>
      <c r="J68" s="68">
        <f t="shared" si="23"/>
        <v>61.699576658729747</v>
      </c>
      <c r="L68" t="str">
        <f t="shared" si="24"/>
        <v>82 Transport and mobile machine drivers and operatives</v>
      </c>
      <c r="M68" s="172">
        <f t="shared" ref="M68:Q68" si="80">M31/M$35*100</f>
        <v>5.7460997329381831</v>
      </c>
      <c r="N68" s="172">
        <f t="shared" si="80"/>
        <v>6.2193709555830781</v>
      </c>
      <c r="O68" s="172">
        <f t="shared" si="80"/>
        <v>5.2696732353952651</v>
      </c>
      <c r="P68" s="172">
        <f t="shared" si="80"/>
        <v>5.2779551745701738</v>
      </c>
      <c r="Q68" s="172">
        <f t="shared" si="80"/>
        <v>4.946684897155996</v>
      </c>
      <c r="S68" s="67">
        <f t="shared" si="26"/>
        <v>0.2328401800817454</v>
      </c>
      <c r="T68" s="68">
        <f t="shared" si="27"/>
        <v>52.481040440411022</v>
      </c>
      <c r="U68" s="68">
        <f t="shared" si="28"/>
        <v>52.713880620492759</v>
      </c>
      <c r="W68" t="str">
        <f t="shared" si="29"/>
        <v>82 Transport and mobile machine drivers and operatives</v>
      </c>
      <c r="X68" s="172">
        <f t="shared" ref="X68:AB68" si="81">X31/X$35*100</f>
        <v>0.62305445154326822</v>
      </c>
      <c r="Y68" s="172">
        <f t="shared" si="81"/>
        <v>0.58736502186232009</v>
      </c>
      <c r="Z68" s="172">
        <f t="shared" si="81"/>
        <v>0.50461209947755514</v>
      </c>
      <c r="AA68" s="172">
        <f t="shared" si="81"/>
        <v>0.72447482355659076</v>
      </c>
      <c r="AB68" s="172">
        <f t="shared" si="81"/>
        <v>0.80796183592314352</v>
      </c>
      <c r="AD68" s="67">
        <f t="shared" si="31"/>
        <v>70.386148997135294</v>
      </c>
      <c r="AE68" s="68">
        <f t="shared" si="32"/>
        <v>88.074531061338106</v>
      </c>
      <c r="AF68" s="68">
        <f t="shared" si="33"/>
        <v>158.4606800584734</v>
      </c>
    </row>
    <row r="69" spans="1:32" x14ac:dyDescent="0.2">
      <c r="A69" t="str">
        <f t="shared" si="19"/>
        <v>91 Elementary trades and related occupations</v>
      </c>
      <c r="B69" s="172">
        <f t="shared" si="73"/>
        <v>1.3806789547879288</v>
      </c>
      <c r="C69" s="172">
        <f t="shared" si="73"/>
        <v>1.1788500988158612</v>
      </c>
      <c r="D69" s="172">
        <f t="shared" si="73"/>
        <v>1.072078603729598</v>
      </c>
      <c r="E69" s="172">
        <f t="shared" si="73"/>
        <v>0.87891804644229676</v>
      </c>
      <c r="F69" s="172">
        <f t="shared" si="73"/>
        <v>0.79749761798038865</v>
      </c>
      <c r="H69" s="67">
        <f t="shared" si="21"/>
        <v>-20.703317189650686</v>
      </c>
      <c r="I69" s="68">
        <f t="shared" si="22"/>
        <v>30.941476957569286</v>
      </c>
      <c r="J69" s="68">
        <f t="shared" si="23"/>
        <v>10.238159767918603</v>
      </c>
      <c r="L69" t="str">
        <f t="shared" si="24"/>
        <v>91 Elementary trades and related occupations</v>
      </c>
      <c r="M69" s="172">
        <f t="shared" ref="M69:Q70" si="82">M32/M$35*100</f>
        <v>2.1555977262993054</v>
      </c>
      <c r="N69" s="172">
        <f t="shared" si="82"/>
        <v>1.9041366102953534</v>
      </c>
      <c r="O69" s="172">
        <f t="shared" si="82"/>
        <v>1.7581994252497206</v>
      </c>
      <c r="P69" s="172">
        <f t="shared" si="82"/>
        <v>1.4231236208954319</v>
      </c>
      <c r="Q69" s="172">
        <f t="shared" si="82"/>
        <v>1.2884663085703403</v>
      </c>
      <c r="S69" s="67">
        <f t="shared" si="26"/>
        <v>-21.74998867180641</v>
      </c>
      <c r="T69" s="68">
        <f t="shared" si="27"/>
        <v>27.125725793450183</v>
      </c>
      <c r="U69" s="68">
        <f t="shared" si="28"/>
        <v>5.3757371216437733</v>
      </c>
      <c r="W69" t="str">
        <f t="shared" si="29"/>
        <v>91 Elementary trades and related occupations</v>
      </c>
      <c r="X69" s="172">
        <f t="shared" ref="X69:AB70" si="83">X32/X$35*100</f>
        <v>0.54882894624987255</v>
      </c>
      <c r="Y69" s="172">
        <f t="shared" si="83"/>
        <v>0.41199257658824512</v>
      </c>
      <c r="Z69" s="172">
        <f t="shared" si="83"/>
        <v>0.36458313743637194</v>
      </c>
      <c r="AA69" s="172">
        <f t="shared" si="83"/>
        <v>0.31527247767904665</v>
      </c>
      <c r="AB69" s="172">
        <f t="shared" si="83"/>
        <v>0.28950753233544502</v>
      </c>
      <c r="AD69" s="67">
        <f t="shared" si="31"/>
        <v>-15.498505641892477</v>
      </c>
      <c r="AE69" s="68">
        <f t="shared" si="32"/>
        <v>49.916165826968289</v>
      </c>
      <c r="AF69" s="68">
        <f t="shared" si="33"/>
        <v>34.41766018507581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10.130502875276012</v>
      </c>
      <c r="C70" s="172">
        <f t="shared" si="73"/>
        <v>9.7851814764790799</v>
      </c>
      <c r="D70" s="172">
        <f t="shared" si="73"/>
        <v>9.1229667445327394</v>
      </c>
      <c r="E70" s="172">
        <f t="shared" si="73"/>
        <v>9.160667185924936</v>
      </c>
      <c r="F70" s="172">
        <f t="shared" si="73"/>
        <v>8.5592705622332392</v>
      </c>
      <c r="H70" s="67">
        <f t="shared" si="21"/>
        <v>1.2185353888851959E-2</v>
      </c>
      <c r="I70" s="68">
        <f t="shared" si="22"/>
        <v>49.217928010992885</v>
      </c>
      <c r="J70" s="68">
        <f t="shared" si="23"/>
        <v>49.230113364881738</v>
      </c>
      <c r="L70" t="str">
        <f t="shared" si="24"/>
        <v>92 Elementary administration and service occupations</v>
      </c>
      <c r="M70" s="172">
        <f t="shared" si="82"/>
        <v>9.2763933748835559</v>
      </c>
      <c r="N70" s="172">
        <f t="shared" si="82"/>
        <v>8.8751033356933426</v>
      </c>
      <c r="O70" s="172">
        <f t="shared" si="82"/>
        <v>8.4859572524245426</v>
      </c>
      <c r="P70" s="172">
        <f t="shared" si="82"/>
        <v>8.8248533475088191</v>
      </c>
      <c r="Q70" s="172">
        <f t="shared" si="82"/>
        <v>8.0901320761637123</v>
      </c>
      <c r="S70" s="67">
        <f t="shared" si="26"/>
        <v>1.7968285805535333</v>
      </c>
      <c r="T70" s="68">
        <f t="shared" si="27"/>
        <v>40.938016179320023</v>
      </c>
      <c r="U70" s="68">
        <f t="shared" si="28"/>
        <v>42.73484475987356</v>
      </c>
      <c r="W70" t="str">
        <f t="shared" si="29"/>
        <v>92 Elementary administration and service occupations</v>
      </c>
      <c r="X70" s="172">
        <f t="shared" si="83"/>
        <v>11.047361546550903</v>
      </c>
      <c r="Y70" s="172">
        <f t="shared" si="83"/>
        <v>10.747422269642087</v>
      </c>
      <c r="Z70" s="172">
        <f t="shared" si="83"/>
        <v>9.7798209216932772</v>
      </c>
      <c r="AA70" s="172">
        <f t="shared" si="83"/>
        <v>9.5084768939435236</v>
      </c>
      <c r="AB70" s="172">
        <f t="shared" si="83"/>
        <v>9.0446736119296176</v>
      </c>
      <c r="AD70" s="67">
        <f t="shared" si="31"/>
        <v>-1.5845921574820538</v>
      </c>
      <c r="AE70" s="68">
        <f t="shared" si="32"/>
        <v>56.626230584532443</v>
      </c>
      <c r="AF70" s="68">
        <f t="shared" si="33"/>
        <v>55.041638427050387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6.5987848377481315</v>
      </c>
      <c r="I72" s="66">
        <f>IF(D35&gt;0,I35/D35*100,0)</f>
        <v>49.682447131301259</v>
      </c>
      <c r="J72" s="66">
        <f>IF(D35&gt;0,(J35/D35)*100,0)</f>
        <v>56.281231969049429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6.7774330053453236</v>
      </c>
      <c r="T72" s="66">
        <f t="shared" ref="T72" si="85">IF(O35&gt;0,T35/O35*100,0)</f>
        <v>41.630607594335771</v>
      </c>
      <c r="U72" s="66">
        <f t="shared" ref="U72" si="86">IF(O35&gt;0,(U35/O35)*100,0)</f>
        <v>48.408040599681087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6.4145712638815908</v>
      </c>
      <c r="AE72" s="66">
        <f t="shared" ref="AE72" si="88">IF(Z35&gt;0,AE35/Z35*100,0)</f>
        <v>57.985124719634172</v>
      </c>
      <c r="AF72" s="66">
        <f t="shared" ref="AF72" si="89">IF(Z35&gt;0,(AF35/Z35)*100,0)</f>
        <v>64.399695983515755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South East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South East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South East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4.0602893399125151</v>
      </c>
      <c r="C82" s="17">
        <f t="shared" si="96"/>
        <v>0.63642131119410195</v>
      </c>
      <c r="D82" s="17">
        <f t="shared" si="96"/>
        <v>-1.2142124023887813</v>
      </c>
      <c r="E82" s="17">
        <f t="shared" si="96"/>
        <v>0.86036089381862357</v>
      </c>
      <c r="F82" s="17">
        <f t="shared" ref="F82:F107" si="97">IF(AND(F$6-D$6 &lt;&gt; 0,D8&lt;&gt;0,F8&lt;&gt;0),(EXP(LN(F8/D8)/(F$6-D$6))-1)*100,0)</f>
        <v>0.16404026013498996</v>
      </c>
      <c r="H82" s="17">
        <f t="shared" ref="H82:H107" si="98">IF($F$6-$D$6 &lt;&gt; 0,(EXP(LN(1+(H45/100))/($F$6-$D$6))-1)*100,0)</f>
        <v>0.16404026013498996</v>
      </c>
      <c r="I82" s="17">
        <f t="shared" ref="I82:I107" si="99">IF(D8&gt;0,((1+(I8/D8))^(1/($F$6-$D$6))-1)*100,0)</f>
        <v>2.7260497884967094</v>
      </c>
      <c r="J82" s="17">
        <f t="shared" ref="J82:J107" si="100">IF($F$6-$D$6 &lt;&gt; 0,(EXP(LN(1+(J45/100))/($F$6-$D$6))-1)*100,0)</f>
        <v>2.8390472920802878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2.9622489170933131</v>
      </c>
      <c r="N82" s="17">
        <f t="shared" si="102"/>
        <v>-6.9558840311201298E-2</v>
      </c>
      <c r="O82" s="17">
        <f t="shared" si="102"/>
        <v>-1.830895393882892</v>
      </c>
      <c r="P82" s="17">
        <f t="shared" si="102"/>
        <v>0.46932835780089111</v>
      </c>
      <c r="Q82" s="17">
        <f t="shared" ref="Q82:Q107" si="103">IF(AND(Q$6-O$6 &lt;&gt; 0,O8&lt;&gt;0,Q8&lt;&gt;0),(EXP(LN(Q8/O8)/(Q$6-O$6))-1)*100,0)</f>
        <v>-0.30333993367381851</v>
      </c>
      <c r="S82" s="17">
        <f t="shared" ref="S82:S107" si="104">IF($F$6-$D$6 &lt;&gt; 0,(EXP(LN(1+(S45/100))/($F$6-$D$6))-1)*100,0)</f>
        <v>-0.30333993367381851</v>
      </c>
      <c r="T82" s="17">
        <f t="shared" ref="T82:T107" si="105">IF(O8&gt;0,((1+(T8/O8))^(1/($F$6-$D$6))-1)*100,0)</f>
        <v>2.4343372905762273</v>
      </c>
      <c r="U82" s="17">
        <f t="shared" ref="U82:U107" si="106">IF($F$6-$D$6 &lt;&gt; 0,(EXP(LN(1+(U45/100))/($F$6-$D$6))-1)*100,0)</f>
        <v>2.2191238859097462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6.3232235444155904</v>
      </c>
      <c r="Y82" s="17">
        <f t="shared" si="108"/>
        <v>1.9793899613168131</v>
      </c>
      <c r="Z82" s="17">
        <f t="shared" si="108"/>
        <v>-0.10417268516584866</v>
      </c>
      <c r="AA82" s="17">
        <f t="shared" si="108"/>
        <v>1.49840277330342</v>
      </c>
      <c r="AB82" s="17">
        <f t="shared" ref="AB82:AB107" si="109">IF(AND(AB$6-Z$6 &lt;&gt; 0,Z8&lt;&gt;0,AB8&lt;&gt;0),(EXP(LN(AB8/Z8)/(AB$6-Z$6))-1)*100,0)</f>
        <v>0.96137454785418797</v>
      </c>
      <c r="AD82" s="17">
        <f t="shared" ref="AD82:AD107" si="110">IF($F$6-$D$6 &lt;&gt; 0,(EXP(LN(1+(AD45/100))/($F$6-$D$6))-1)*100,0)</f>
        <v>0.96137454785418797</v>
      </c>
      <c r="AE82" s="17">
        <f t="shared" ref="AE82:AE107" si="111">IF(Z8&gt;0,((1+(AE8/Z8))^(1/($F$6-$D$6))-1)*100,0)</f>
        <v>3.2406949217326009</v>
      </c>
      <c r="AF82" s="17">
        <f t="shared" ref="AF82:AF107" si="112">IF($F$6-$D$6 &lt;&gt; 0,(EXP(LN(1+(AF45/100))/($F$6-$D$6))-1)*100,0)</f>
        <v>3.871323990127018</v>
      </c>
    </row>
    <row r="83" spans="1:32" x14ac:dyDescent="0.2">
      <c r="A83" t="str">
        <f t="shared" si="95"/>
        <v>12 Other managers and proprietors</v>
      </c>
      <c r="B83" s="17">
        <f t="shared" si="96"/>
        <v>1.2420141290107267</v>
      </c>
      <c r="C83" s="17">
        <f t="shared" si="96"/>
        <v>-1.9117780071703283</v>
      </c>
      <c r="D83" s="17">
        <f t="shared" si="96"/>
        <v>4.7320281108906848</v>
      </c>
      <c r="E83" s="17">
        <f t="shared" si="96"/>
        <v>1.5131981556240737</v>
      </c>
      <c r="F83" s="17">
        <f t="shared" si="97"/>
        <v>2.5749966487906173</v>
      </c>
      <c r="H83" s="17">
        <f t="shared" si="98"/>
        <v>2.5749966487906173</v>
      </c>
      <c r="I83" s="17">
        <f t="shared" si="99"/>
        <v>3.7672419838427729</v>
      </c>
      <c r="J83" s="17">
        <f t="shared" si="100"/>
        <v>5.4151575434728816</v>
      </c>
      <c r="K83" s="39"/>
      <c r="L83" t="str">
        <f t="shared" si="101"/>
        <v>12 Other managers and proprietors</v>
      </c>
      <c r="M83" s="17">
        <f t="shared" si="102"/>
        <v>1.1747751906455939</v>
      </c>
      <c r="N83" s="17">
        <f t="shared" si="102"/>
        <v>-6.3583323604475712</v>
      </c>
      <c r="O83" s="17">
        <f t="shared" si="102"/>
        <v>5.187371946373065</v>
      </c>
      <c r="P83" s="17">
        <f t="shared" si="102"/>
        <v>1.3553959836934304</v>
      </c>
      <c r="Q83" s="17">
        <f t="shared" si="103"/>
        <v>2.6169537072515014</v>
      </c>
      <c r="S83" s="17">
        <f t="shared" si="104"/>
        <v>2.6169537072515014</v>
      </c>
      <c r="T83" s="17">
        <f t="shared" si="105"/>
        <v>3.4770776052400976</v>
      </c>
      <c r="U83" s="17">
        <f t="shared" si="106"/>
        <v>5.2129463060046177</v>
      </c>
      <c r="W83" t="str">
        <f t="shared" si="107"/>
        <v>12 Other managers and proprietors</v>
      </c>
      <c r="X83" s="17">
        <f t="shared" si="108"/>
        <v>1.3335040666455411</v>
      </c>
      <c r="Y83" s="17">
        <f t="shared" si="108"/>
        <v>4.1148468627171697</v>
      </c>
      <c r="Z83" s="17">
        <f t="shared" si="108"/>
        <v>4.1660274789358187</v>
      </c>
      <c r="AA83" s="17">
        <f t="shared" si="108"/>
        <v>1.7120093702657435</v>
      </c>
      <c r="AB83" s="17">
        <f t="shared" si="109"/>
        <v>2.5235234829002806</v>
      </c>
      <c r="AD83" s="17">
        <f t="shared" si="110"/>
        <v>2.5235234829002806</v>
      </c>
      <c r="AE83" s="17">
        <f t="shared" si="111"/>
        <v>4.1062509779084433</v>
      </c>
      <c r="AF83" s="17">
        <f t="shared" si="112"/>
        <v>5.6545298098261698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2.582357698985871</v>
      </c>
      <c r="C84" s="17">
        <f t="shared" si="96"/>
        <v>3.0339770183338111</v>
      </c>
      <c r="D84" s="17">
        <f t="shared" si="96"/>
        <v>1.2429635345860168</v>
      </c>
      <c r="E84" s="17">
        <f t="shared" si="96"/>
        <v>0.97504133780810243</v>
      </c>
      <c r="F84" s="17">
        <f t="shared" si="97"/>
        <v>1.0642698650134896</v>
      </c>
      <c r="H84" s="17">
        <f t="shared" si="98"/>
        <v>1.0642698650134896</v>
      </c>
      <c r="I84" s="17">
        <f t="shared" si="99"/>
        <v>2.3175241305328997</v>
      </c>
      <c r="J84" s="17">
        <f t="shared" si="100"/>
        <v>3.1060421239823555</v>
      </c>
      <c r="K84" s="39"/>
      <c r="L84" t="str">
        <f t="shared" si="101"/>
        <v>21 Science, research, engineering and technology professionals</v>
      </c>
      <c r="M84" s="17">
        <f t="shared" si="102"/>
        <v>2.7301201745838943</v>
      </c>
      <c r="N84" s="17">
        <f t="shared" si="102"/>
        <v>-1.1707338407915269</v>
      </c>
      <c r="O84" s="17">
        <f t="shared" si="102"/>
        <v>0.56906114748715986</v>
      </c>
      <c r="P84" s="17">
        <f t="shared" si="102"/>
        <v>0.72428150626027143</v>
      </c>
      <c r="Q84" s="17">
        <f t="shared" si="103"/>
        <v>0.67251478599064107</v>
      </c>
      <c r="S84" s="17">
        <f t="shared" si="104"/>
        <v>0.67251478599064107</v>
      </c>
      <c r="T84" s="17">
        <f t="shared" si="105"/>
        <v>1.9880119155487597</v>
      </c>
      <c r="U84" s="17">
        <f t="shared" si="106"/>
        <v>2.5045599504671667</v>
      </c>
      <c r="W84" t="str">
        <f t="shared" si="107"/>
        <v>21 Science, research, engineering and technology professionals</v>
      </c>
      <c r="X84" s="17">
        <f t="shared" si="108"/>
        <v>2.0137198347737861</v>
      </c>
      <c r="Y84" s="17">
        <f t="shared" si="108"/>
        <v>19.50094373650526</v>
      </c>
      <c r="Z84" s="17">
        <f t="shared" si="108"/>
        <v>3.3105790733565454</v>
      </c>
      <c r="AA84" s="17">
        <f t="shared" si="108"/>
        <v>1.6560948030562628</v>
      </c>
      <c r="AB84" s="17">
        <f t="shared" si="109"/>
        <v>2.2046244064681142</v>
      </c>
      <c r="AD84" s="17">
        <f t="shared" si="110"/>
        <v>2.2046244064681142</v>
      </c>
      <c r="AE84" s="17">
        <f t="shared" si="111"/>
        <v>3.2931506855696568</v>
      </c>
      <c r="AF84" s="17">
        <f t="shared" si="112"/>
        <v>4.7738362258010092</v>
      </c>
    </row>
    <row r="85" spans="1:32" x14ac:dyDescent="0.2">
      <c r="A85" t="str">
        <f t="shared" si="95"/>
        <v>22 Health professionals</v>
      </c>
      <c r="B85" s="17">
        <f t="shared" si="96"/>
        <v>4.7703761736869188</v>
      </c>
      <c r="C85" s="17">
        <f t="shared" si="96"/>
        <v>-0.76833917147466346</v>
      </c>
      <c r="D85" s="17">
        <f t="shared" si="96"/>
        <v>1.0523683440663678</v>
      </c>
      <c r="E85" s="17">
        <f t="shared" si="96"/>
        <v>0.45414143258073469</v>
      </c>
      <c r="F85" s="17">
        <f t="shared" si="97"/>
        <v>0.65315586583067908</v>
      </c>
      <c r="H85" s="17">
        <f t="shared" si="98"/>
        <v>0.65315586583067908</v>
      </c>
      <c r="I85" s="17">
        <f t="shared" si="99"/>
        <v>3.0518636250409292</v>
      </c>
      <c r="J85" s="17">
        <f t="shared" si="100"/>
        <v>3.4876733272782401</v>
      </c>
      <c r="K85" s="39"/>
      <c r="L85" t="str">
        <f t="shared" si="101"/>
        <v>22 Health professionals</v>
      </c>
      <c r="M85" s="17">
        <f t="shared" si="102"/>
        <v>4.4273228129322328</v>
      </c>
      <c r="N85" s="17">
        <f t="shared" si="102"/>
        <v>7.5993937031260561</v>
      </c>
      <c r="O85" s="17">
        <f t="shared" si="102"/>
        <v>0.87866964823135607</v>
      </c>
      <c r="P85" s="17">
        <f t="shared" si="102"/>
        <v>0.47489856363860383</v>
      </c>
      <c r="Q85" s="17">
        <f t="shared" si="103"/>
        <v>0.60930903714111473</v>
      </c>
      <c r="S85" s="17">
        <f t="shared" si="104"/>
        <v>0.60930903714111473</v>
      </c>
      <c r="T85" s="17">
        <f t="shared" si="105"/>
        <v>2.2376639939406084</v>
      </c>
      <c r="U85" s="17">
        <f t="shared" si="106"/>
        <v>2.6899401031599268</v>
      </c>
      <c r="W85" t="str">
        <f t="shared" si="107"/>
        <v>22 Health professionals</v>
      </c>
      <c r="X85" s="17">
        <f t="shared" si="108"/>
        <v>4.8622003994286622</v>
      </c>
      <c r="Y85" s="17">
        <f t="shared" si="108"/>
        <v>-2.9849458485348257</v>
      </c>
      <c r="Z85" s="17">
        <f t="shared" si="108"/>
        <v>1.1031747370360723</v>
      </c>
      <c r="AA85" s="17">
        <f t="shared" si="108"/>
        <v>0.44810315671401924</v>
      </c>
      <c r="AB85" s="17">
        <f t="shared" si="109"/>
        <v>0.6659873908523517</v>
      </c>
      <c r="AD85" s="17">
        <f t="shared" si="110"/>
        <v>0.6659873908523517</v>
      </c>
      <c r="AE85" s="17">
        <f t="shared" si="111"/>
        <v>3.2748776096518828</v>
      </c>
      <c r="AF85" s="17">
        <f t="shared" si="112"/>
        <v>3.7065432100112261</v>
      </c>
    </row>
    <row r="86" spans="1:32" x14ac:dyDescent="0.2">
      <c r="A86" t="str">
        <f t="shared" si="95"/>
        <v>23 Teaching and other educational professionals</v>
      </c>
      <c r="B86" s="17">
        <f t="shared" si="96"/>
        <v>1.5726074974183879</v>
      </c>
      <c r="C86" s="17">
        <f t="shared" si="96"/>
        <v>7.7256880246778792E-2</v>
      </c>
      <c r="D86" s="17">
        <f t="shared" si="96"/>
        <v>0.62084064069913847</v>
      </c>
      <c r="E86" s="17">
        <f t="shared" si="96"/>
        <v>0.76983456133585815</v>
      </c>
      <c r="F86" s="17">
        <f t="shared" si="97"/>
        <v>0.72014542366767298</v>
      </c>
      <c r="H86" s="17">
        <f t="shared" si="98"/>
        <v>0.72014542366767298</v>
      </c>
      <c r="I86" s="17">
        <f t="shared" si="99"/>
        <v>2.9366662972577284</v>
      </c>
      <c r="J86" s="17">
        <f t="shared" si="100"/>
        <v>3.4252899464284114</v>
      </c>
      <c r="K86" s="39"/>
      <c r="L86" t="str">
        <f t="shared" si="101"/>
        <v>23 Teaching and other educational professionals</v>
      </c>
      <c r="M86" s="17">
        <f t="shared" si="102"/>
        <v>0.2510563716618508</v>
      </c>
      <c r="N86" s="17">
        <f t="shared" si="102"/>
        <v>5.5901797398126618</v>
      </c>
      <c r="O86" s="17">
        <f t="shared" si="102"/>
        <v>1.352587491681323</v>
      </c>
      <c r="P86" s="17">
        <f t="shared" si="102"/>
        <v>0.72383097807204866</v>
      </c>
      <c r="Q86" s="17">
        <f t="shared" si="103"/>
        <v>0.93298188456782949</v>
      </c>
      <c r="S86" s="17">
        <f t="shared" si="104"/>
        <v>0.93298188456782949</v>
      </c>
      <c r="T86" s="17">
        <f t="shared" si="105"/>
        <v>2.5860622433179437</v>
      </c>
      <c r="U86" s="17">
        <f t="shared" si="106"/>
        <v>3.2519168644480567</v>
      </c>
      <c r="W86" t="str">
        <f t="shared" si="107"/>
        <v>23 Teaching and other educational professionals</v>
      </c>
      <c r="X86" s="17">
        <f t="shared" si="108"/>
        <v>2.1561810617449995</v>
      </c>
      <c r="Y86" s="17">
        <f t="shared" si="108"/>
        <v>-2.2450343561746133</v>
      </c>
      <c r="Z86" s="17">
        <f t="shared" si="108"/>
        <v>0.28072003121941691</v>
      </c>
      <c r="AA86" s="17">
        <f t="shared" si="108"/>
        <v>0.79184249324903977</v>
      </c>
      <c r="AB86" s="17">
        <f t="shared" si="109"/>
        <v>0.62117953206231036</v>
      </c>
      <c r="AD86" s="17">
        <f t="shared" si="110"/>
        <v>0.62117953206231036</v>
      </c>
      <c r="AE86" s="17">
        <f t="shared" si="111"/>
        <v>3.0908196867158066</v>
      </c>
      <c r="AF86" s="17">
        <f t="shared" si="112"/>
        <v>3.5028487337106728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3.4844940786304957</v>
      </c>
      <c r="C87" s="17">
        <f t="shared" si="96"/>
        <v>5.2898892118103724</v>
      </c>
      <c r="D87" s="17">
        <f t="shared" si="96"/>
        <v>2.2772162374889104</v>
      </c>
      <c r="E87" s="17">
        <f t="shared" si="96"/>
        <v>1.0799554374532061</v>
      </c>
      <c r="F87" s="17">
        <f t="shared" si="97"/>
        <v>1.4774769711679347</v>
      </c>
      <c r="H87" s="17">
        <f t="shared" si="98"/>
        <v>1.4774769711679347</v>
      </c>
      <c r="I87" s="17">
        <f t="shared" si="99"/>
        <v>2.9435497086842899</v>
      </c>
      <c r="J87" s="17">
        <f t="shared" si="100"/>
        <v>3.9627253387165995</v>
      </c>
      <c r="K87" s="39"/>
      <c r="L87" t="str">
        <f t="shared" si="101"/>
        <v>24 Business, media and public service professionals</v>
      </c>
      <c r="M87" s="17">
        <f t="shared" si="102"/>
        <v>2.1658805030609241</v>
      </c>
      <c r="N87" s="17">
        <f t="shared" si="102"/>
        <v>3.758121901785616</v>
      </c>
      <c r="O87" s="17">
        <f t="shared" si="102"/>
        <v>2.5022972835761603</v>
      </c>
      <c r="P87" s="17">
        <f t="shared" si="102"/>
        <v>0.91169975703166983</v>
      </c>
      <c r="Q87" s="17">
        <f t="shared" si="103"/>
        <v>1.4391373588210854</v>
      </c>
      <c r="S87" s="17">
        <f t="shared" si="104"/>
        <v>1.4391373588210854</v>
      </c>
      <c r="T87" s="17">
        <f t="shared" si="105"/>
        <v>2.670848509894852</v>
      </c>
      <c r="U87" s="17">
        <f t="shared" si="106"/>
        <v>3.6975795309622361</v>
      </c>
      <c r="W87" t="str">
        <f t="shared" si="107"/>
        <v>24 Business, media and public service professionals</v>
      </c>
      <c r="X87" s="17">
        <f t="shared" si="108"/>
        <v>5.3121709223410862</v>
      </c>
      <c r="Y87" s="17">
        <f t="shared" si="108"/>
        <v>7.2581448739934329</v>
      </c>
      <c r="Z87" s="17">
        <f t="shared" si="108"/>
        <v>1.99464321004581</v>
      </c>
      <c r="AA87" s="17">
        <f t="shared" si="108"/>
        <v>1.2907702193809323</v>
      </c>
      <c r="AB87" s="17">
        <f t="shared" si="109"/>
        <v>1.5248531672373611</v>
      </c>
      <c r="AD87" s="17">
        <f t="shared" si="110"/>
        <v>1.5248531672373611</v>
      </c>
      <c r="AE87" s="17">
        <f t="shared" si="111"/>
        <v>3.2690082901539519</v>
      </c>
      <c r="AF87" s="17">
        <f t="shared" si="112"/>
        <v>4.2796368008772845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3.5281407488293448</v>
      </c>
      <c r="C88" s="17">
        <f t="shared" si="96"/>
        <v>7.7880302897567866</v>
      </c>
      <c r="D88" s="17">
        <f t="shared" si="96"/>
        <v>-2.3212302687441899</v>
      </c>
      <c r="E88" s="17">
        <f t="shared" si="96"/>
        <v>0.70963185161592168</v>
      </c>
      <c r="F88" s="17">
        <f t="shared" si="97"/>
        <v>-0.31096333377609309</v>
      </c>
      <c r="H88" s="17">
        <f t="shared" si="98"/>
        <v>-0.31096333377609309</v>
      </c>
      <c r="I88" s="17">
        <f t="shared" si="99"/>
        <v>2.1770302615748305</v>
      </c>
      <c r="J88" s="17">
        <f t="shared" si="100"/>
        <v>1.94840512781147</v>
      </c>
      <c r="K88" s="39"/>
      <c r="L88" t="str">
        <f t="shared" si="101"/>
        <v>31 Science, engineering and technology associate professionals</v>
      </c>
      <c r="M88" s="17">
        <f t="shared" si="102"/>
        <v>4.7130966372170402</v>
      </c>
      <c r="N88" s="17">
        <f t="shared" si="102"/>
        <v>2.9090577290607822</v>
      </c>
      <c r="O88" s="17">
        <f t="shared" si="102"/>
        <v>-3.7900116108214643</v>
      </c>
      <c r="P88" s="17">
        <f t="shared" si="102"/>
        <v>0.13485185881842998</v>
      </c>
      <c r="Q88" s="17">
        <f t="shared" si="103"/>
        <v>-1.1909113087725798</v>
      </c>
      <c r="S88" s="17">
        <f t="shared" si="104"/>
        <v>-1.1909113087725798</v>
      </c>
      <c r="T88" s="17">
        <f t="shared" si="105"/>
        <v>1.7982217945702983</v>
      </c>
      <c r="U88" s="17">
        <f t="shared" si="106"/>
        <v>0.88909992985963804</v>
      </c>
      <c r="W88" t="str">
        <f t="shared" si="107"/>
        <v>31 Science, engineering and technology associate professionals</v>
      </c>
      <c r="X88" s="17">
        <f t="shared" si="108"/>
        <v>0.74341826042698678</v>
      </c>
      <c r="Y88" s="17">
        <f t="shared" si="108"/>
        <v>20.421875182005444</v>
      </c>
      <c r="Z88" s="17">
        <f t="shared" si="108"/>
        <v>0.64676923376096873</v>
      </c>
      <c r="AA88" s="17">
        <f t="shared" si="108"/>
        <v>1.6579573725319374</v>
      </c>
      <c r="AB88" s="17">
        <f t="shared" si="109"/>
        <v>1.319770858819691</v>
      </c>
      <c r="AD88" s="17">
        <f t="shared" si="110"/>
        <v>1.319770858819691</v>
      </c>
      <c r="AE88" s="17">
        <f t="shared" si="111"/>
        <v>2.9514120336760152</v>
      </c>
      <c r="AF88" s="17">
        <f t="shared" si="112"/>
        <v>3.8576605616050585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3.5296034398227816</v>
      </c>
      <c r="C89" s="17">
        <f t="shared" si="96"/>
        <v>1.950773241099335</v>
      </c>
      <c r="D89" s="17">
        <f t="shared" si="96"/>
        <v>-0.10704321614245504</v>
      </c>
      <c r="E89" s="17">
        <f t="shared" si="96"/>
        <v>0.59420630520650164</v>
      </c>
      <c r="F89" s="17">
        <f t="shared" si="97"/>
        <v>0.35991118898739405</v>
      </c>
      <c r="H89" s="17">
        <f t="shared" si="98"/>
        <v>0.35991118898739405</v>
      </c>
      <c r="I89" s="17">
        <f t="shared" si="99"/>
        <v>3.0964083216901361</v>
      </c>
      <c r="J89" s="17">
        <f t="shared" si="100"/>
        <v>3.3334135831654121</v>
      </c>
      <c r="K89" s="39"/>
      <c r="L89" t="str">
        <f t="shared" si="101"/>
        <v>32 Health and social care associate professionals</v>
      </c>
      <c r="M89" s="17">
        <f t="shared" si="102"/>
        <v>0.63752365878309014</v>
      </c>
      <c r="N89" s="17">
        <f t="shared" si="102"/>
        <v>13.972233760515085</v>
      </c>
      <c r="O89" s="17">
        <f t="shared" si="102"/>
        <v>-2.3210865816102211</v>
      </c>
      <c r="P89" s="17">
        <f t="shared" si="102"/>
        <v>0.39661242983646261</v>
      </c>
      <c r="Q89" s="17">
        <f t="shared" si="103"/>
        <v>-0.51758655462024183</v>
      </c>
      <c r="S89" s="17">
        <f t="shared" si="104"/>
        <v>-0.51758655462024183</v>
      </c>
      <c r="T89" s="17">
        <f t="shared" si="105"/>
        <v>2.3527015526106698</v>
      </c>
      <c r="U89" s="17">
        <f t="shared" si="106"/>
        <v>1.982980508928911</v>
      </c>
      <c r="W89" t="str">
        <f t="shared" si="107"/>
        <v>32 Health and social care associate professionals</v>
      </c>
      <c r="X89" s="17">
        <f t="shared" si="108"/>
        <v>4.2260588644117414</v>
      </c>
      <c r="Y89" s="17">
        <f t="shared" si="108"/>
        <v>-0.70012888932502459</v>
      </c>
      <c r="Z89" s="17">
        <f t="shared" si="108"/>
        <v>0.42336595006708944</v>
      </c>
      <c r="AA89" s="17">
        <f t="shared" si="108"/>
        <v>0.63728057170986396</v>
      </c>
      <c r="AB89" s="17">
        <f t="shared" si="109"/>
        <v>0.56592511619928398</v>
      </c>
      <c r="AD89" s="17">
        <f t="shared" si="110"/>
        <v>0.56592511619928398</v>
      </c>
      <c r="AE89" s="17">
        <f t="shared" si="111"/>
        <v>3.2732840966517296</v>
      </c>
      <c r="AF89" s="17">
        <f t="shared" si="112"/>
        <v>3.6392228131992388</v>
      </c>
    </row>
    <row r="90" spans="1:32" x14ac:dyDescent="0.2">
      <c r="A90" t="str">
        <f t="shared" si="95"/>
        <v>33 Protective service occupations</v>
      </c>
      <c r="B90" s="17">
        <f t="shared" si="96"/>
        <v>-0.46606072562513923</v>
      </c>
      <c r="C90" s="17">
        <f t="shared" si="96"/>
        <v>5.4581497224076791</v>
      </c>
      <c r="D90" s="17">
        <f t="shared" si="96"/>
        <v>3.9812345409219851</v>
      </c>
      <c r="E90" s="17">
        <f t="shared" si="96"/>
        <v>1.4365084210628876</v>
      </c>
      <c r="F90" s="17">
        <f t="shared" si="97"/>
        <v>2.2777544467775579</v>
      </c>
      <c r="H90" s="17">
        <f t="shared" si="98"/>
        <v>2.2777544467775579</v>
      </c>
      <c r="I90" s="17">
        <f t="shared" si="99"/>
        <v>2.4433181018594929</v>
      </c>
      <c r="J90" s="17">
        <f t="shared" si="100"/>
        <v>4.1421909862079387</v>
      </c>
      <c r="K90" s="39"/>
      <c r="L90" t="str">
        <f t="shared" si="101"/>
        <v>33 Protective service occupations</v>
      </c>
      <c r="M90" s="17">
        <f t="shared" si="102"/>
        <v>-1.4190190635816835</v>
      </c>
      <c r="N90" s="17">
        <f t="shared" si="102"/>
        <v>3.5363213715849273</v>
      </c>
      <c r="O90" s="17">
        <f t="shared" si="102"/>
        <v>3.0953256949026731</v>
      </c>
      <c r="P90" s="17">
        <f t="shared" si="102"/>
        <v>0.81426847491767873</v>
      </c>
      <c r="Q90" s="17">
        <f t="shared" si="103"/>
        <v>1.5689572354419257</v>
      </c>
      <c r="S90" s="17">
        <f t="shared" si="104"/>
        <v>1.5689572354419257</v>
      </c>
      <c r="T90" s="17">
        <f t="shared" si="105"/>
        <v>1.9295010478421082</v>
      </c>
      <c r="U90" s="17">
        <f t="shared" si="106"/>
        <v>3.1615049367484493</v>
      </c>
      <c r="W90" t="str">
        <f t="shared" si="107"/>
        <v>33 Protective service occupations</v>
      </c>
      <c r="X90" s="17">
        <f t="shared" si="108"/>
        <v>2.6976553577366946</v>
      </c>
      <c r="Y90" s="17">
        <f t="shared" si="108"/>
        <v>11.221304779825569</v>
      </c>
      <c r="Z90" s="17">
        <f t="shared" si="108"/>
        <v>6.3062163928901072</v>
      </c>
      <c r="AA90" s="17">
        <f t="shared" si="108"/>
        <v>2.8005502158541695</v>
      </c>
      <c r="AB90" s="17">
        <f t="shared" si="109"/>
        <v>3.9560684675039814</v>
      </c>
      <c r="AD90" s="17">
        <f t="shared" si="110"/>
        <v>3.9560684675039814</v>
      </c>
      <c r="AE90" s="17">
        <f t="shared" si="111"/>
        <v>3.7122443754664225</v>
      </c>
      <c r="AF90" s="17">
        <f t="shared" si="112"/>
        <v>6.3476236107075978</v>
      </c>
    </row>
    <row r="91" spans="1:32" x14ac:dyDescent="0.2">
      <c r="A91" t="str">
        <f t="shared" si="95"/>
        <v>34 Culture, media and sports occupations</v>
      </c>
      <c r="B91" s="17">
        <f t="shared" si="96"/>
        <v>-1.8659342267543622</v>
      </c>
      <c r="C91" s="17">
        <f t="shared" si="96"/>
        <v>4.2712081874466179</v>
      </c>
      <c r="D91" s="17">
        <f t="shared" si="96"/>
        <v>-0.18258056469394601</v>
      </c>
      <c r="E91" s="17">
        <f t="shared" si="96"/>
        <v>0.93651203465501265</v>
      </c>
      <c r="F91" s="17">
        <f t="shared" si="97"/>
        <v>0.56209400395605957</v>
      </c>
      <c r="H91" s="17">
        <f t="shared" si="98"/>
        <v>0.56209400395605957</v>
      </c>
      <c r="I91" s="17">
        <f t="shared" si="99"/>
        <v>2.6266613637320635</v>
      </c>
      <c r="J91" s="17">
        <f t="shared" si="100"/>
        <v>3.0225463266102093</v>
      </c>
      <c r="K91" s="39"/>
      <c r="L91" t="str">
        <f t="shared" si="101"/>
        <v>34 Culture, media and sports occupations</v>
      </c>
      <c r="M91" s="17">
        <f t="shared" si="102"/>
        <v>-3.1376474479406946</v>
      </c>
      <c r="N91" s="17">
        <f t="shared" si="102"/>
        <v>-0.55713972817252877</v>
      </c>
      <c r="O91" s="17">
        <f t="shared" si="102"/>
        <v>0.20114803326627406</v>
      </c>
      <c r="P91" s="17">
        <f t="shared" si="102"/>
        <v>1.2349974358057514</v>
      </c>
      <c r="Q91" s="17">
        <f t="shared" si="103"/>
        <v>0.88920114977970588</v>
      </c>
      <c r="S91" s="17">
        <f t="shared" si="104"/>
        <v>0.88920114977970588</v>
      </c>
      <c r="T91" s="17">
        <f t="shared" si="105"/>
        <v>2.3709185786981557</v>
      </c>
      <c r="U91" s="17">
        <f t="shared" si="106"/>
        <v>3.0229851084284443</v>
      </c>
      <c r="W91" t="str">
        <f t="shared" si="107"/>
        <v>34 Culture, media and sports occupations</v>
      </c>
      <c r="X91" s="17">
        <f t="shared" si="108"/>
        <v>-0.4213310163674322</v>
      </c>
      <c r="Y91" s="17">
        <f t="shared" si="108"/>
        <v>9.3896935896591991</v>
      </c>
      <c r="Z91" s="17">
        <f t="shared" si="108"/>
        <v>-0.55804655730556929</v>
      </c>
      <c r="AA91" s="17">
        <f t="shared" si="108"/>
        <v>0.62953856878769088</v>
      </c>
      <c r="AB91" s="17">
        <f t="shared" si="109"/>
        <v>0.23210930763586379</v>
      </c>
      <c r="AD91" s="17">
        <f t="shared" si="110"/>
        <v>0.23210930763584159</v>
      </c>
      <c r="AE91" s="17">
        <f t="shared" si="111"/>
        <v>2.8649542494540992</v>
      </c>
      <c r="AF91" s="17">
        <f t="shared" si="112"/>
        <v>3.0221234495135585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1.5713509151919602</v>
      </c>
      <c r="C92" s="17">
        <f t="shared" si="96"/>
        <v>1.9153753564120857</v>
      </c>
      <c r="D92" s="17">
        <f t="shared" si="96"/>
        <v>-0.61841452455966284</v>
      </c>
      <c r="E92" s="17">
        <f t="shared" si="96"/>
        <v>0.40300048502952546</v>
      </c>
      <c r="F92" s="17">
        <f t="shared" si="97"/>
        <v>6.1367688600677539E-2</v>
      </c>
      <c r="H92" s="17">
        <f t="shared" si="98"/>
        <v>6.1367688600677539E-2</v>
      </c>
      <c r="I92" s="17">
        <f t="shared" si="99"/>
        <v>2.5164119455932221</v>
      </c>
      <c r="J92" s="17">
        <f t="shared" si="100"/>
        <v>2.5598041333057209</v>
      </c>
      <c r="K92" s="39"/>
      <c r="L92" t="str">
        <f t="shared" si="101"/>
        <v>35 Business and public service associate professionals</v>
      </c>
      <c r="M92" s="17">
        <f t="shared" si="102"/>
        <v>0.97486179444667975</v>
      </c>
      <c r="N92" s="17">
        <f t="shared" si="102"/>
        <v>2.7653607872311525</v>
      </c>
      <c r="O92" s="17">
        <f t="shared" si="102"/>
        <v>-1.2045884230668435</v>
      </c>
      <c r="P92" s="17">
        <f t="shared" si="102"/>
        <v>5.6491654434931426E-2</v>
      </c>
      <c r="Q92" s="17">
        <f t="shared" si="103"/>
        <v>-0.36564686993306728</v>
      </c>
      <c r="S92" s="17">
        <f t="shared" si="104"/>
        <v>-0.36564686993306728</v>
      </c>
      <c r="T92" s="17">
        <f t="shared" si="105"/>
        <v>2.0913592735327668</v>
      </c>
      <c r="U92" s="17">
        <f t="shared" si="106"/>
        <v>1.8195845643916408</v>
      </c>
      <c r="W92" t="str">
        <f t="shared" si="107"/>
        <v>35 Business and public service associate professionals</v>
      </c>
      <c r="X92" s="17">
        <f t="shared" si="108"/>
        <v>2.2288933164910096</v>
      </c>
      <c r="Y92" s="17">
        <f t="shared" si="108"/>
        <v>1.0068571725488029</v>
      </c>
      <c r="Z92" s="17">
        <f t="shared" si="108"/>
        <v>3.7196214125900795E-3</v>
      </c>
      <c r="AA92" s="17">
        <f t="shared" si="108"/>
        <v>0.74679509773798447</v>
      </c>
      <c r="AB92" s="17">
        <f t="shared" si="109"/>
        <v>0.49849179998278093</v>
      </c>
      <c r="AD92" s="17">
        <f t="shared" si="110"/>
        <v>0.49849179998278093</v>
      </c>
      <c r="AE92" s="17">
        <f t="shared" si="111"/>
        <v>2.952254544528965</v>
      </c>
      <c r="AF92" s="17">
        <f t="shared" si="112"/>
        <v>3.2880164978732251</v>
      </c>
    </row>
    <row r="93" spans="1:32" x14ac:dyDescent="0.2">
      <c r="A93" t="str">
        <f t="shared" si="95"/>
        <v>41 Administrative occupations</v>
      </c>
      <c r="B93" s="17">
        <f t="shared" si="96"/>
        <v>-0.54305042705055095</v>
      </c>
      <c r="C93" s="17">
        <f t="shared" si="96"/>
        <v>2.2619836349571321</v>
      </c>
      <c r="D93" s="17">
        <f t="shared" si="96"/>
        <v>-1.8846376032801704</v>
      </c>
      <c r="E93" s="17">
        <f t="shared" si="96"/>
        <v>-0.84300582427543347</v>
      </c>
      <c r="F93" s="17">
        <f t="shared" si="97"/>
        <v>-1.1914393640547472</v>
      </c>
      <c r="H93" s="17">
        <f t="shared" si="98"/>
        <v>-1.1914393640547472</v>
      </c>
      <c r="I93" s="17">
        <f t="shared" si="99"/>
        <v>2.4907633766148685</v>
      </c>
      <c r="J93" s="17">
        <f t="shared" si="100"/>
        <v>1.6688122365393854</v>
      </c>
      <c r="K93" s="39"/>
      <c r="L93" t="str">
        <f t="shared" si="101"/>
        <v>41 Administrative occupations</v>
      </c>
      <c r="M93" s="17">
        <f t="shared" si="102"/>
        <v>-1.7705050147718171</v>
      </c>
      <c r="N93" s="17">
        <f t="shared" si="102"/>
        <v>16.057867303433039</v>
      </c>
      <c r="O93" s="17">
        <f t="shared" si="102"/>
        <v>-1.3378770148445795</v>
      </c>
      <c r="P93" s="17">
        <f t="shared" si="102"/>
        <v>0.58492632348421392</v>
      </c>
      <c r="Q93" s="17">
        <f t="shared" si="103"/>
        <v>-6.0136137458710603E-2</v>
      </c>
      <c r="S93" s="17">
        <f t="shared" si="104"/>
        <v>-6.0136137458710603E-2</v>
      </c>
      <c r="T93" s="17">
        <f t="shared" si="105"/>
        <v>2.0368178813306548</v>
      </c>
      <c r="U93" s="17">
        <f t="shared" si="106"/>
        <v>1.9915218006824942</v>
      </c>
      <c r="W93" t="str">
        <f t="shared" si="107"/>
        <v>41 Administrative occupations</v>
      </c>
      <c r="X93" s="17">
        <f t="shared" si="108"/>
        <v>-0.13138919271422633</v>
      </c>
      <c r="Y93" s="17">
        <f t="shared" si="108"/>
        <v>-2.1769544846103495</v>
      </c>
      <c r="Z93" s="17">
        <f t="shared" si="108"/>
        <v>-2.0966088716947162</v>
      </c>
      <c r="AA93" s="17">
        <f t="shared" si="108"/>
        <v>-1.4649761095945513</v>
      </c>
      <c r="AB93" s="17">
        <f t="shared" si="109"/>
        <v>-1.6759718520923061</v>
      </c>
      <c r="AD93" s="17">
        <f t="shared" si="110"/>
        <v>-1.6759718520923061</v>
      </c>
      <c r="AE93" s="17">
        <f t="shared" si="111"/>
        <v>2.6568817941126088</v>
      </c>
      <c r="AF93" s="17">
        <f t="shared" si="112"/>
        <v>1.5417415348655483</v>
      </c>
    </row>
    <row r="94" spans="1:32" x14ac:dyDescent="0.2">
      <c r="A94" t="str">
        <f t="shared" si="95"/>
        <v>42 Secretarial and related occupations</v>
      </c>
      <c r="B94" s="17">
        <f t="shared" si="96"/>
        <v>-2.53483645095961</v>
      </c>
      <c r="C94" s="17">
        <f t="shared" si="96"/>
        <v>-2.9971024645767619</v>
      </c>
      <c r="D94" s="17">
        <f t="shared" si="96"/>
        <v>0.32496093047760244</v>
      </c>
      <c r="E94" s="17">
        <f t="shared" si="96"/>
        <v>-2.3505980287367723</v>
      </c>
      <c r="F94" s="17">
        <f t="shared" si="97"/>
        <v>-1.4667687569689725</v>
      </c>
      <c r="H94" s="17">
        <f t="shared" si="98"/>
        <v>-1.4667687569689725</v>
      </c>
      <c r="I94" s="17">
        <f t="shared" si="99"/>
        <v>2.7416658477766642</v>
      </c>
      <c r="J94" s="17">
        <f t="shared" si="100"/>
        <v>1.7726815880321878</v>
      </c>
      <c r="K94" s="39"/>
      <c r="L94" t="str">
        <f t="shared" si="101"/>
        <v>42 Secretarial and related occupations</v>
      </c>
      <c r="M94" s="17">
        <f t="shared" si="102"/>
        <v>-5.0767496277384971</v>
      </c>
      <c r="N94" s="17">
        <f t="shared" si="102"/>
        <v>-10.139175642704368</v>
      </c>
      <c r="O94" s="17">
        <f t="shared" si="102"/>
        <v>6.2590724616166105</v>
      </c>
      <c r="P94" s="17">
        <f t="shared" si="102"/>
        <v>1.4449813740187167</v>
      </c>
      <c r="Q94" s="17">
        <f t="shared" si="103"/>
        <v>3.0249434233280192</v>
      </c>
      <c r="S94" s="17">
        <f t="shared" si="104"/>
        <v>3.0249434233280192</v>
      </c>
      <c r="T94" s="17">
        <f t="shared" si="105"/>
        <v>2.4891041207744991</v>
      </c>
      <c r="U94" s="17">
        <f t="shared" si="106"/>
        <v>4.7629444842126833</v>
      </c>
      <c r="W94" t="str">
        <f t="shared" si="107"/>
        <v>42 Secretarial and related occupations</v>
      </c>
      <c r="X94" s="17">
        <f t="shared" si="108"/>
        <v>-2.414118922284425</v>
      </c>
      <c r="Y94" s="17">
        <f t="shared" si="108"/>
        <v>-2.6807226036166587</v>
      </c>
      <c r="Z94" s="17">
        <f t="shared" si="108"/>
        <v>5.0274556356222355E-2</v>
      </c>
      <c r="AA94" s="17">
        <f t="shared" si="108"/>
        <v>-2.6040915710540014</v>
      </c>
      <c r="AB94" s="17">
        <f t="shared" si="109"/>
        <v>-1.727221153913272</v>
      </c>
      <c r="AD94" s="17">
        <f t="shared" si="110"/>
        <v>-1.727221153913272</v>
      </c>
      <c r="AE94" s="17">
        <f t="shared" si="111"/>
        <v>2.7518134987221554</v>
      </c>
      <c r="AF94" s="17">
        <f t="shared" si="112"/>
        <v>1.620119695913691</v>
      </c>
    </row>
    <row r="95" spans="1:32" x14ac:dyDescent="0.2">
      <c r="A95" t="str">
        <f t="shared" si="95"/>
        <v>51 Skilled agricultural and related trades</v>
      </c>
      <c r="B95" s="17">
        <f t="shared" si="96"/>
        <v>2.9338908022856991</v>
      </c>
      <c r="C95" s="17">
        <f t="shared" si="96"/>
        <v>-22.853504999645224</v>
      </c>
      <c r="D95" s="17">
        <f t="shared" si="96"/>
        <v>1.2919884274603</v>
      </c>
      <c r="E95" s="17">
        <f t="shared" si="96"/>
        <v>1.5096832876339894</v>
      </c>
      <c r="F95" s="17">
        <f t="shared" si="97"/>
        <v>1.4370663987529619</v>
      </c>
      <c r="H95" s="17">
        <f t="shared" si="98"/>
        <v>1.4370663987529619</v>
      </c>
      <c r="I95" s="17">
        <f t="shared" si="99"/>
        <v>3.296698352507188</v>
      </c>
      <c r="J95" s="17">
        <f t="shared" si="100"/>
        <v>4.2437745855090414</v>
      </c>
      <c r="K95" s="39"/>
      <c r="L95" t="str">
        <f t="shared" si="101"/>
        <v>51 Skilled agricultural and related trades</v>
      </c>
      <c r="M95" s="17">
        <f t="shared" si="102"/>
        <v>5.6087211281151905</v>
      </c>
      <c r="N95" s="17">
        <f t="shared" si="102"/>
        <v>-32.078227484459909</v>
      </c>
      <c r="O95" s="17">
        <f t="shared" si="102"/>
        <v>0.53298338140925772</v>
      </c>
      <c r="P95" s="17">
        <f t="shared" si="102"/>
        <v>1.2267641937402374</v>
      </c>
      <c r="Q95" s="17">
        <f t="shared" si="103"/>
        <v>0.9949735702909912</v>
      </c>
      <c r="S95" s="17">
        <f t="shared" si="104"/>
        <v>0.9949735702909912</v>
      </c>
      <c r="T95" s="17">
        <f t="shared" si="105"/>
        <v>2.9570792817348313</v>
      </c>
      <c r="U95" s="17">
        <f t="shared" si="106"/>
        <v>3.6347240862331986</v>
      </c>
      <c r="W95" t="str">
        <f t="shared" si="107"/>
        <v>51 Skilled agricultural and related trades</v>
      </c>
      <c r="X95" s="17">
        <f t="shared" si="108"/>
        <v>-7.9179972236063882</v>
      </c>
      <c r="Y95" s="17">
        <f t="shared" si="108"/>
        <v>30.254422180479335</v>
      </c>
      <c r="Z95" s="17">
        <f t="shared" si="108"/>
        <v>3.4433432357096727</v>
      </c>
      <c r="AA95" s="17">
        <f t="shared" si="108"/>
        <v>2.2144838677105927</v>
      </c>
      <c r="AB95" s="17">
        <f t="shared" si="109"/>
        <v>2.622473001625214</v>
      </c>
      <c r="AD95" s="17">
        <f t="shared" si="110"/>
        <v>2.622473001625214</v>
      </c>
      <c r="AE95" s="17">
        <f t="shared" si="111"/>
        <v>4.231521815885908</v>
      </c>
      <c r="AF95" s="17">
        <f t="shared" si="112"/>
        <v>5.8208088156710636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1.0125018051442725</v>
      </c>
      <c r="C96" s="17">
        <f t="shared" si="96"/>
        <v>-12.920177314408033</v>
      </c>
      <c r="D96" s="17">
        <f t="shared" si="96"/>
        <v>0.507493745309473</v>
      </c>
      <c r="E96" s="17">
        <f t="shared" si="96"/>
        <v>-0.30280198607672837</v>
      </c>
      <c r="F96" s="17">
        <f t="shared" si="97"/>
        <v>-3.3431870832556498E-2</v>
      </c>
      <c r="H96" s="17">
        <f t="shared" si="98"/>
        <v>-3.3431870832556498E-2</v>
      </c>
      <c r="I96" s="17">
        <f t="shared" si="99"/>
        <v>2.2208282784045963</v>
      </c>
      <c r="J96" s="17">
        <f t="shared" si="100"/>
        <v>2.1962628972833853</v>
      </c>
      <c r="K96" s="39"/>
      <c r="L96" t="str">
        <f t="shared" si="101"/>
        <v>52 Skilled metal, electrical and electronic trades</v>
      </c>
      <c r="M96" s="17">
        <f t="shared" si="102"/>
        <v>0.613752978409976</v>
      </c>
      <c r="N96" s="17">
        <f t="shared" si="102"/>
        <v>-12.423415170178288</v>
      </c>
      <c r="O96" s="17">
        <f t="shared" si="102"/>
        <v>-0.35611466875655751</v>
      </c>
      <c r="P96" s="17">
        <f t="shared" si="102"/>
        <v>-0.58551286774740641</v>
      </c>
      <c r="Q96" s="17">
        <f t="shared" si="103"/>
        <v>-0.50910554109780959</v>
      </c>
      <c r="S96" s="17">
        <f t="shared" si="104"/>
        <v>-0.50910554109780959</v>
      </c>
      <c r="T96" s="17">
        <f t="shared" si="105"/>
        <v>2.0615593421123402</v>
      </c>
      <c r="U96" s="17">
        <f t="shared" si="106"/>
        <v>1.6826123944625238</v>
      </c>
      <c r="W96" t="str">
        <f t="shared" si="107"/>
        <v>52 Skilled metal, electrical and electronic trades</v>
      </c>
      <c r="X96" s="17">
        <f t="shared" si="108"/>
        <v>14.558442375185464</v>
      </c>
      <c r="Y96" s="17">
        <f t="shared" si="108"/>
        <v>-25.240396023180132</v>
      </c>
      <c r="Z96" s="17">
        <f t="shared" si="108"/>
        <v>17.961246549229482</v>
      </c>
      <c r="AA96" s="17">
        <f t="shared" si="108"/>
        <v>2.7333003628631225</v>
      </c>
      <c r="AB96" s="17">
        <f t="shared" si="109"/>
        <v>7.5772928724846977</v>
      </c>
      <c r="AD96" s="17">
        <f t="shared" si="110"/>
        <v>7.5772928724846977</v>
      </c>
      <c r="AE96" s="17">
        <f t="shared" si="111"/>
        <v>5.7829713221014822</v>
      </c>
      <c r="AF96" s="17">
        <f t="shared" si="112"/>
        <v>10.23810255000528</v>
      </c>
    </row>
    <row r="97" spans="1:32" x14ac:dyDescent="0.2">
      <c r="A97" t="str">
        <f t="shared" si="95"/>
        <v>53 Skilled construction and building trades</v>
      </c>
      <c r="B97" s="17">
        <f t="shared" si="96"/>
        <v>-0.58140665133977754</v>
      </c>
      <c r="C97" s="17">
        <f t="shared" si="96"/>
        <v>-10.69186071380468</v>
      </c>
      <c r="D97" s="17">
        <f t="shared" si="96"/>
        <v>1.2292716660424086</v>
      </c>
      <c r="E97" s="17">
        <f t="shared" si="96"/>
        <v>-0.80535558834347043</v>
      </c>
      <c r="F97" s="17">
        <f t="shared" si="97"/>
        <v>-0.13173139549251811</v>
      </c>
      <c r="H97" s="17">
        <f t="shared" si="98"/>
        <v>-0.13173139549251811</v>
      </c>
      <c r="I97" s="17">
        <f t="shared" si="99"/>
        <v>2.4202586543604188</v>
      </c>
      <c r="J97" s="17">
        <f t="shared" si="100"/>
        <v>2.3262702070294461</v>
      </c>
      <c r="K97" s="39"/>
      <c r="L97" t="str">
        <f t="shared" si="101"/>
        <v>53 Skilled construction and building trades</v>
      </c>
      <c r="M97" s="17">
        <f t="shared" si="102"/>
        <v>-0.67761931792404972</v>
      </c>
      <c r="N97" s="17">
        <f t="shared" si="102"/>
        <v>-10.746143392369245</v>
      </c>
      <c r="O97" s="17">
        <f t="shared" si="102"/>
        <v>1.2847632777822193</v>
      </c>
      <c r="P97" s="17">
        <f t="shared" si="102"/>
        <v>-0.86673063164287578</v>
      </c>
      <c r="Q97" s="17">
        <f t="shared" si="103"/>
        <v>-0.15469254949944666</v>
      </c>
      <c r="S97" s="17">
        <f t="shared" si="104"/>
        <v>-0.15469254949944666</v>
      </c>
      <c r="T97" s="17">
        <f t="shared" si="105"/>
        <v>2.4105481636224724</v>
      </c>
      <c r="U97" s="17">
        <f t="shared" si="106"/>
        <v>2.3000835322720237</v>
      </c>
      <c r="W97" t="str">
        <f t="shared" si="107"/>
        <v>53 Skilled construction and building trades</v>
      </c>
      <c r="X97" s="17">
        <f t="shared" si="108"/>
        <v>4.894057217144665</v>
      </c>
      <c r="Y97" s="17">
        <f t="shared" si="108"/>
        <v>-7.9918212258746628</v>
      </c>
      <c r="Z97" s="17">
        <f t="shared" si="108"/>
        <v>-1.6056042612584309</v>
      </c>
      <c r="AA97" s="17">
        <f t="shared" si="108"/>
        <v>2.1718085215124194</v>
      </c>
      <c r="AB97" s="17">
        <f t="shared" si="109"/>
        <v>0.89682686526293409</v>
      </c>
      <c r="AD97" s="17">
        <f t="shared" si="110"/>
        <v>0.89682686526293409</v>
      </c>
      <c r="AE97" s="17">
        <f t="shared" si="111"/>
        <v>2.8741383235450169</v>
      </c>
      <c r="AF97" s="17">
        <f t="shared" si="112"/>
        <v>3.4901557637436076</v>
      </c>
    </row>
    <row r="98" spans="1:32" x14ac:dyDescent="0.2">
      <c r="A98" t="str">
        <f t="shared" si="95"/>
        <v>54 Textiles, printing and other skilled trades</v>
      </c>
      <c r="B98" s="17">
        <f t="shared" si="96"/>
        <v>-2.247005623436471</v>
      </c>
      <c r="C98" s="17">
        <f t="shared" si="96"/>
        <v>-7.9751299315066193</v>
      </c>
      <c r="D98" s="17">
        <f t="shared" si="96"/>
        <v>0.60650764531426926</v>
      </c>
      <c r="E98" s="17">
        <f t="shared" si="96"/>
        <v>0.38849482322840245</v>
      </c>
      <c r="F98" s="17">
        <f t="shared" si="97"/>
        <v>0.46111322101765051</v>
      </c>
      <c r="H98" s="17">
        <f t="shared" si="98"/>
        <v>0.46111322101765051</v>
      </c>
      <c r="I98" s="17">
        <f t="shared" si="99"/>
        <v>2.5083784645486551</v>
      </c>
      <c r="J98" s="17">
        <f t="shared" si="100"/>
        <v>2.8375779692394021</v>
      </c>
      <c r="K98" s="39"/>
      <c r="L98" t="str">
        <f t="shared" si="101"/>
        <v>54 Textiles, printing and other skilled trades</v>
      </c>
      <c r="M98" s="17">
        <f t="shared" si="102"/>
        <v>-2.0342774073033199</v>
      </c>
      <c r="N98" s="17">
        <f t="shared" si="102"/>
        <v>-16.257572805105013</v>
      </c>
      <c r="O98" s="17">
        <f t="shared" si="102"/>
        <v>0.5342643886655063</v>
      </c>
      <c r="P98" s="17">
        <f t="shared" si="102"/>
        <v>0.25399768658680433</v>
      </c>
      <c r="Q98" s="17">
        <f t="shared" si="103"/>
        <v>0.34733299954978758</v>
      </c>
      <c r="S98" s="17">
        <f t="shared" si="104"/>
        <v>0.34733299954978758</v>
      </c>
      <c r="T98" s="17">
        <f t="shared" si="105"/>
        <v>1.9394569555129859</v>
      </c>
      <c r="U98" s="17">
        <f t="shared" si="106"/>
        <v>2.2064883954221015</v>
      </c>
      <c r="W98" t="str">
        <f t="shared" si="107"/>
        <v>54 Textiles, printing and other skilled trades</v>
      </c>
      <c r="X98" s="17">
        <f t="shared" si="108"/>
        <v>-2.6057033369243365</v>
      </c>
      <c r="Y98" s="17">
        <f t="shared" si="108"/>
        <v>6.1963725112301526</v>
      </c>
      <c r="Z98" s="17">
        <f t="shared" si="108"/>
        <v>0.70365437639490214</v>
      </c>
      <c r="AA98" s="17">
        <f t="shared" si="108"/>
        <v>0.56594513568382077</v>
      </c>
      <c r="AB98" s="17">
        <f t="shared" si="109"/>
        <v>0.61182727949675719</v>
      </c>
      <c r="AD98" s="17">
        <f t="shared" si="110"/>
        <v>0.61182727949675719</v>
      </c>
      <c r="AE98" s="17">
        <f t="shared" si="111"/>
        <v>3.2120421509822084</v>
      </c>
      <c r="AF98" s="17">
        <f t="shared" si="112"/>
        <v>3.6113416637097995</v>
      </c>
    </row>
    <row r="99" spans="1:32" x14ac:dyDescent="0.2">
      <c r="A99" t="str">
        <f t="shared" si="95"/>
        <v>61 Caring personal service occupations</v>
      </c>
      <c r="B99" s="17">
        <f t="shared" si="96"/>
        <v>1.0544723419220636</v>
      </c>
      <c r="C99" s="17">
        <f t="shared" si="96"/>
        <v>-4.4012578877813286</v>
      </c>
      <c r="D99" s="17">
        <f t="shared" si="96"/>
        <v>1.4173940360956427</v>
      </c>
      <c r="E99" s="17">
        <f t="shared" si="96"/>
        <v>0.68933938039901221</v>
      </c>
      <c r="F99" s="17">
        <f t="shared" si="97"/>
        <v>0.93144167665073496</v>
      </c>
      <c r="H99" s="17">
        <f t="shared" si="98"/>
        <v>0.93144167665073496</v>
      </c>
      <c r="I99" s="17">
        <f t="shared" si="99"/>
        <v>3.1884806736910853</v>
      </c>
      <c r="J99" s="17">
        <f t="shared" si="100"/>
        <v>3.8031671174864057</v>
      </c>
      <c r="K99" s="39"/>
      <c r="L99" t="str">
        <f t="shared" si="101"/>
        <v>61 Caring personal service occupations</v>
      </c>
      <c r="M99" s="17">
        <f t="shared" si="102"/>
        <v>-9.7544637788438138E-2</v>
      </c>
      <c r="N99" s="17">
        <f t="shared" si="102"/>
        <v>-0.53030643075364647</v>
      </c>
      <c r="O99" s="17">
        <f t="shared" si="102"/>
        <v>4.0758591781825393</v>
      </c>
      <c r="P99" s="17">
        <f t="shared" si="102"/>
        <v>1.5176876467445588</v>
      </c>
      <c r="Q99" s="17">
        <f t="shared" si="103"/>
        <v>2.3633474384917363</v>
      </c>
      <c r="S99" s="17">
        <f t="shared" si="104"/>
        <v>2.3633474384917363</v>
      </c>
      <c r="T99" s="17">
        <f t="shared" si="105"/>
        <v>3.0051650716375278</v>
      </c>
      <c r="U99" s="17">
        <f t="shared" si="106"/>
        <v>4.6548362077565075</v>
      </c>
      <c r="W99" t="str">
        <f t="shared" si="107"/>
        <v>61 Caring personal service occupations</v>
      </c>
      <c r="X99" s="17">
        <f t="shared" si="108"/>
        <v>1.318354125800103</v>
      </c>
      <c r="Y99" s="17">
        <f t="shared" si="108"/>
        <v>-5.2572199399238739</v>
      </c>
      <c r="Z99" s="17">
        <f t="shared" si="108"/>
        <v>0.7584911739254796</v>
      </c>
      <c r="AA99" s="17">
        <f t="shared" si="108"/>
        <v>0.45216525515439088</v>
      </c>
      <c r="AB99" s="17">
        <f t="shared" si="109"/>
        <v>0.55417027779856021</v>
      </c>
      <c r="AD99" s="17">
        <f t="shared" si="110"/>
        <v>0.55417027779856021</v>
      </c>
      <c r="AE99" s="17">
        <f t="shared" si="111"/>
        <v>3.2303940781734264</v>
      </c>
      <c r="AF99" s="17">
        <f t="shared" si="112"/>
        <v>3.5906583394126557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1.0809921759074914</v>
      </c>
      <c r="C100" s="17">
        <f t="shared" si="96"/>
        <v>-8.6490453018646889</v>
      </c>
      <c r="D100" s="17">
        <f t="shared" si="96"/>
        <v>0.23168488740124005</v>
      </c>
      <c r="E100" s="17">
        <f t="shared" si="96"/>
        <v>0.34428209608832194</v>
      </c>
      <c r="F100" s="17">
        <f t="shared" si="97"/>
        <v>0.30673564595387059</v>
      </c>
      <c r="H100" s="17">
        <f t="shared" si="98"/>
        <v>0.30673564595387059</v>
      </c>
      <c r="I100" s="17">
        <f t="shared" si="99"/>
        <v>2.8211553423488578</v>
      </c>
      <c r="J100" s="17">
        <f t="shared" si="100"/>
        <v>3.0304507182536522</v>
      </c>
      <c r="K100" s="39"/>
      <c r="L100" t="str">
        <f t="shared" si="101"/>
        <v>62 Leisure, travel and related personal service occupations</v>
      </c>
      <c r="M100" s="17">
        <f t="shared" si="102"/>
        <v>2.5364389064983728</v>
      </c>
      <c r="N100" s="17">
        <f t="shared" si="102"/>
        <v>-11.432517232787076</v>
      </c>
      <c r="O100" s="17">
        <f t="shared" si="102"/>
        <v>0.9923211236646079</v>
      </c>
      <c r="P100" s="17">
        <f t="shared" si="102"/>
        <v>1.2034737953124486</v>
      </c>
      <c r="Q100" s="17">
        <f t="shared" si="103"/>
        <v>1.1330405643256602</v>
      </c>
      <c r="S100" s="17">
        <f t="shared" si="104"/>
        <v>1.1330405643256602</v>
      </c>
      <c r="T100" s="17">
        <f t="shared" si="105"/>
        <v>2.6328006652781344</v>
      </c>
      <c r="U100" s="17">
        <f t="shared" si="106"/>
        <v>3.4399277109258053</v>
      </c>
      <c r="W100" t="str">
        <f t="shared" si="107"/>
        <v>62 Leisure, travel and related personal service occupations</v>
      </c>
      <c r="X100" s="17">
        <f t="shared" si="108"/>
        <v>0.45136039293525165</v>
      </c>
      <c r="Y100" s="17">
        <f t="shared" si="108"/>
        <v>-7.3815734697547208</v>
      </c>
      <c r="Z100" s="17">
        <f t="shared" si="108"/>
        <v>-0.10687126517711087</v>
      </c>
      <c r="AA100" s="17">
        <f t="shared" si="108"/>
        <v>-7.4233603679751958E-2</v>
      </c>
      <c r="AB100" s="17">
        <f t="shared" si="109"/>
        <v>-8.5114008847497757E-2</v>
      </c>
      <c r="AD100" s="17">
        <f t="shared" si="110"/>
        <v>-8.5114008847497757E-2</v>
      </c>
      <c r="AE100" s="17">
        <f t="shared" si="111"/>
        <v>2.901686093352196</v>
      </c>
      <c r="AF100" s="17">
        <f t="shared" si="112"/>
        <v>2.8447770873917477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-4.0638686277458707</v>
      </c>
      <c r="C101" s="17">
        <f t="shared" si="96"/>
        <v>26.192170952727277</v>
      </c>
      <c r="D101" s="17">
        <f t="shared" si="96"/>
        <v>-4.2110173836206632</v>
      </c>
      <c r="E101" s="17">
        <f t="shared" si="96"/>
        <v>0.59473150657027851</v>
      </c>
      <c r="F101" s="17">
        <f t="shared" si="97"/>
        <v>-1.0333938275950749</v>
      </c>
      <c r="H101" s="17">
        <f t="shared" si="98"/>
        <v>-1.0333938275950749</v>
      </c>
      <c r="I101" s="17">
        <f t="shared" si="99"/>
        <v>2.2836949669226447</v>
      </c>
      <c r="J101" s="17">
        <f t="shared" si="100"/>
        <v>1.5464465861541044</v>
      </c>
      <c r="K101" s="39"/>
      <c r="L101" t="str">
        <f t="shared" si="101"/>
        <v>63 Community and civil enforcement occupations</v>
      </c>
      <c r="M101" s="17">
        <f t="shared" si="102"/>
        <v>-7.4119127849404443</v>
      </c>
      <c r="N101" s="17">
        <f t="shared" si="102"/>
        <v>45.263029304951544</v>
      </c>
      <c r="O101" s="17">
        <f t="shared" si="102"/>
        <v>-8.3010949085526082</v>
      </c>
      <c r="P101" s="17">
        <f t="shared" si="102"/>
        <v>1.0047469450145785</v>
      </c>
      <c r="Q101" s="17">
        <f t="shared" si="103"/>
        <v>-2.1976613022006153</v>
      </c>
      <c r="S101" s="17">
        <f t="shared" si="104"/>
        <v>-2.1976613022006153</v>
      </c>
      <c r="T101" s="17">
        <f t="shared" si="105"/>
        <v>1.6773527980747271</v>
      </c>
      <c r="U101" s="17">
        <f t="shared" si="106"/>
        <v>-3.9216225887761524E-4</v>
      </c>
      <c r="W101" t="str">
        <f t="shared" si="107"/>
        <v>63 Community and civil enforcement occupations</v>
      </c>
      <c r="X101" s="17">
        <f t="shared" si="108"/>
        <v>4.9021775026939052</v>
      </c>
      <c r="Y101" s="17">
        <f t="shared" si="108"/>
        <v>-11.342138242973244</v>
      </c>
      <c r="Z101" s="17">
        <f t="shared" si="108"/>
        <v>5.6492617253524724</v>
      </c>
      <c r="AA101" s="17">
        <f t="shared" si="108"/>
        <v>-8.920062131744233E-2</v>
      </c>
      <c r="AB101" s="17">
        <f t="shared" si="109"/>
        <v>1.7881242690848342</v>
      </c>
      <c r="AD101" s="17">
        <f t="shared" si="110"/>
        <v>1.7881242690848342</v>
      </c>
      <c r="AE101" s="17">
        <f t="shared" si="111"/>
        <v>3.9546178239996177</v>
      </c>
      <c r="AF101" s="17">
        <f t="shared" si="112"/>
        <v>5.049671869300898</v>
      </c>
    </row>
    <row r="102" spans="1:32" x14ac:dyDescent="0.2">
      <c r="A102" t="str">
        <f t="shared" si="95"/>
        <v>71 Sales occupations</v>
      </c>
      <c r="B102" s="17">
        <f t="shared" si="96"/>
        <v>-0.76191510557430675</v>
      </c>
      <c r="C102" s="17">
        <f t="shared" si="96"/>
        <v>-0.3129262230776364</v>
      </c>
      <c r="D102" s="17">
        <f t="shared" si="96"/>
        <v>-1.4731291471374419</v>
      </c>
      <c r="E102" s="17">
        <f t="shared" si="96"/>
        <v>-0.48870142494055191</v>
      </c>
      <c r="F102" s="17">
        <f t="shared" si="97"/>
        <v>-0.81793204897705474</v>
      </c>
      <c r="H102" s="17">
        <f t="shared" si="98"/>
        <v>-0.81793204897705474</v>
      </c>
      <c r="I102" s="17">
        <f t="shared" si="99"/>
        <v>2.2876690709372705</v>
      </c>
      <c r="J102" s="17">
        <f t="shared" si="100"/>
        <v>1.7017649326105388</v>
      </c>
      <c r="K102" s="39"/>
      <c r="L102" t="str">
        <f t="shared" si="101"/>
        <v>71 Sales occupations</v>
      </c>
      <c r="M102" s="17">
        <f t="shared" si="102"/>
        <v>0.42169804186837911</v>
      </c>
      <c r="N102" s="17">
        <f t="shared" si="102"/>
        <v>-0.75880607055338611</v>
      </c>
      <c r="O102" s="17">
        <f t="shared" si="102"/>
        <v>-0.92905285958775341</v>
      </c>
      <c r="P102" s="17">
        <f t="shared" si="102"/>
        <v>-8.1465301597893891E-2</v>
      </c>
      <c r="Q102" s="17">
        <f t="shared" si="103"/>
        <v>-0.36479715207725638</v>
      </c>
      <c r="S102" s="17">
        <f t="shared" si="104"/>
        <v>-0.36479715207725638</v>
      </c>
      <c r="T102" s="17">
        <f t="shared" si="105"/>
        <v>1.8598872994576077</v>
      </c>
      <c r="U102" s="17">
        <f t="shared" si="106"/>
        <v>1.579801787961399</v>
      </c>
      <c r="W102" t="str">
        <f t="shared" si="107"/>
        <v>71 Sales occupations</v>
      </c>
      <c r="X102" s="17">
        <f t="shared" si="108"/>
        <v>-1.6871519483624309</v>
      </c>
      <c r="Y102" s="17">
        <f t="shared" si="108"/>
        <v>5.460128439465084E-2</v>
      </c>
      <c r="Z102" s="17">
        <f t="shared" si="108"/>
        <v>-1.9270549012691651</v>
      </c>
      <c r="AA102" s="17">
        <f t="shared" si="108"/>
        <v>-0.85134606054805273</v>
      </c>
      <c r="AB102" s="17">
        <f t="shared" si="109"/>
        <v>-1.2112203089143736</v>
      </c>
      <c r="AD102" s="17">
        <f t="shared" si="110"/>
        <v>-1.2112203089143736</v>
      </c>
      <c r="AE102" s="17">
        <f t="shared" si="111"/>
        <v>2.6197048048517857</v>
      </c>
      <c r="AF102" s="17">
        <f t="shared" si="112"/>
        <v>1.7999793605139258</v>
      </c>
    </row>
    <row r="103" spans="1:32" x14ac:dyDescent="0.2">
      <c r="A103" t="str">
        <f t="shared" si="95"/>
        <v>72 Customer service occupations</v>
      </c>
      <c r="B103" s="17">
        <f t="shared" si="96"/>
        <v>1.8090474033830795</v>
      </c>
      <c r="C103" s="17">
        <f t="shared" si="96"/>
        <v>1.7858584565888513</v>
      </c>
      <c r="D103" s="17">
        <f t="shared" si="96"/>
        <v>4.9612236551398903</v>
      </c>
      <c r="E103" s="17">
        <f t="shared" si="96"/>
        <v>1.2685966343834343</v>
      </c>
      <c r="F103" s="17">
        <f t="shared" si="97"/>
        <v>2.4848074437776368</v>
      </c>
      <c r="H103" s="17">
        <f t="shared" si="98"/>
        <v>2.4848074437776368</v>
      </c>
      <c r="I103" s="17">
        <f t="shared" si="99"/>
        <v>3.1546700582570475</v>
      </c>
      <c r="J103" s="17">
        <f t="shared" si="100"/>
        <v>4.8626672081120814</v>
      </c>
      <c r="K103" s="39"/>
      <c r="L103" t="str">
        <f t="shared" si="101"/>
        <v>72 Customer service occupations</v>
      </c>
      <c r="M103" s="17">
        <f t="shared" si="102"/>
        <v>-2.1595669382902694</v>
      </c>
      <c r="N103" s="17">
        <f t="shared" si="102"/>
        <v>14.909177984888666</v>
      </c>
      <c r="O103" s="17">
        <f t="shared" si="102"/>
        <v>6.6592011507273563</v>
      </c>
      <c r="P103" s="17">
        <f t="shared" si="102"/>
        <v>1.7721910201702995</v>
      </c>
      <c r="Q103" s="17">
        <f t="shared" si="103"/>
        <v>3.3757940487874505</v>
      </c>
      <c r="S103" s="17">
        <f t="shared" si="104"/>
        <v>3.3757940487874505</v>
      </c>
      <c r="T103" s="17">
        <f t="shared" si="105"/>
        <v>2.6672476538100787</v>
      </c>
      <c r="U103" s="17">
        <f t="shared" si="106"/>
        <v>5.1686959131104437</v>
      </c>
      <c r="W103" t="str">
        <f t="shared" si="107"/>
        <v>72 Customer service occupations</v>
      </c>
      <c r="X103" s="17">
        <f t="shared" si="108"/>
        <v>3.8743681217935588</v>
      </c>
      <c r="Y103" s="17">
        <f t="shared" si="108"/>
        <v>-4.0903566192721952</v>
      </c>
      <c r="Z103" s="17">
        <f t="shared" si="108"/>
        <v>4.0030186710775961</v>
      </c>
      <c r="AA103" s="17">
        <f t="shared" si="108"/>
        <v>0.95072323281517601</v>
      </c>
      <c r="AB103" s="17">
        <f t="shared" si="109"/>
        <v>1.9580697075219478</v>
      </c>
      <c r="AD103" s="17">
        <f t="shared" si="110"/>
        <v>1.9580697075219478</v>
      </c>
      <c r="AE103" s="17">
        <f t="shared" si="111"/>
        <v>3.4034399669686577</v>
      </c>
      <c r="AF103" s="17">
        <f t="shared" si="112"/>
        <v>4.6931909897893975</v>
      </c>
    </row>
    <row r="104" spans="1:32" x14ac:dyDescent="0.2">
      <c r="A104" t="str">
        <f t="shared" si="95"/>
        <v>81 Process, plant and machine operatives</v>
      </c>
      <c r="B104" s="17">
        <f t="shared" si="96"/>
        <v>0.42791778496398258</v>
      </c>
      <c r="C104" s="17">
        <f t="shared" si="96"/>
        <v>-12.545414619217166</v>
      </c>
      <c r="D104" s="17">
        <f t="shared" si="96"/>
        <v>4.1814356997494251</v>
      </c>
      <c r="E104" s="17">
        <f t="shared" si="96"/>
        <v>-2.807410269880517E-2</v>
      </c>
      <c r="F104" s="17">
        <f t="shared" si="97"/>
        <v>1.355849603432735</v>
      </c>
      <c r="H104" s="17">
        <f t="shared" si="98"/>
        <v>1.355849603432735</v>
      </c>
      <c r="I104" s="17">
        <f t="shared" si="99"/>
        <v>2.5382648773095484</v>
      </c>
      <c r="J104" s="17">
        <f t="shared" si="100"/>
        <v>3.5203265545367568</v>
      </c>
      <c r="K104" s="39"/>
      <c r="L104" t="str">
        <f t="shared" si="101"/>
        <v>81 Process, plant and machine operatives</v>
      </c>
      <c r="M104" s="17">
        <f t="shared" si="102"/>
        <v>0.44761261741188552</v>
      </c>
      <c r="N104" s="17">
        <f t="shared" si="102"/>
        <v>-12.566911643899225</v>
      </c>
      <c r="O104" s="17">
        <f t="shared" si="102"/>
        <v>4.3076851712259723</v>
      </c>
      <c r="P104" s="17">
        <f t="shared" si="102"/>
        <v>-4.0612511559856568E-2</v>
      </c>
      <c r="Q104" s="17">
        <f t="shared" si="103"/>
        <v>1.3882966112959805</v>
      </c>
      <c r="S104" s="17">
        <f t="shared" si="104"/>
        <v>1.3882966112959805</v>
      </c>
      <c r="T104" s="17">
        <f t="shared" si="105"/>
        <v>2.4518875675833218</v>
      </c>
      <c r="U104" s="17">
        <f t="shared" si="106"/>
        <v>3.4691998098829169</v>
      </c>
      <c r="W104" t="str">
        <f t="shared" si="107"/>
        <v>81 Process, plant and machine operatives</v>
      </c>
      <c r="X104" s="17">
        <f t="shared" si="108"/>
        <v>0.33047956923935029</v>
      </c>
      <c r="Y104" s="17">
        <f t="shared" si="108"/>
        <v>-12.438749490906599</v>
      </c>
      <c r="Z104" s="17">
        <f t="shared" si="108"/>
        <v>3.5467160983236434</v>
      </c>
      <c r="AA104" s="17">
        <f t="shared" si="108"/>
        <v>3.6142820001905385E-2</v>
      </c>
      <c r="AB104" s="17">
        <f t="shared" si="109"/>
        <v>1.1929061744410108</v>
      </c>
      <c r="AD104" s="17">
        <f t="shared" si="110"/>
        <v>1.1929061744410108</v>
      </c>
      <c r="AE104" s="17">
        <f t="shared" si="111"/>
        <v>2.9518320353856931</v>
      </c>
      <c r="AF104" s="17">
        <f t="shared" si="112"/>
        <v>3.7685547473169212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2.8340864064982707</v>
      </c>
      <c r="C105" s="17">
        <f t="shared" si="96"/>
        <v>-17.999541458886913</v>
      </c>
      <c r="D105" s="17">
        <f t="shared" si="96"/>
        <v>1.327118626042556</v>
      </c>
      <c r="E105" s="17">
        <f t="shared" si="96"/>
        <v>-5.8201154638837238E-2</v>
      </c>
      <c r="F105" s="17">
        <f t="shared" si="97"/>
        <v>0.40145479819722052</v>
      </c>
      <c r="H105" s="17">
        <f t="shared" si="98"/>
        <v>0.40145479819722052</v>
      </c>
      <c r="I105" s="17">
        <f t="shared" si="99"/>
        <v>2.9871546936981241</v>
      </c>
      <c r="J105" s="17">
        <f t="shared" si="100"/>
        <v>3.2556739136174295</v>
      </c>
      <c r="K105" s="39"/>
      <c r="L105" t="str">
        <f t="shared" si="101"/>
        <v>82 Transport and mobile machine drivers and operatives</v>
      </c>
      <c r="M105" s="17">
        <f t="shared" si="102"/>
        <v>3.1088330550815613</v>
      </c>
      <c r="N105" s="17">
        <f t="shared" si="102"/>
        <v>-18.265392734507103</v>
      </c>
      <c r="O105" s="17">
        <f t="shared" si="102"/>
        <v>0.60719186083812993</v>
      </c>
      <c r="P105" s="17">
        <f t="shared" si="102"/>
        <v>-0.27903096980242958</v>
      </c>
      <c r="Q105" s="17">
        <f t="shared" si="103"/>
        <v>1.55058371892558E-2</v>
      </c>
      <c r="S105" s="17">
        <f t="shared" si="104"/>
        <v>1.55058371892558E-2</v>
      </c>
      <c r="T105" s="17">
        <f t="shared" si="105"/>
        <v>2.8523904379015752</v>
      </c>
      <c r="U105" s="17">
        <f t="shared" si="106"/>
        <v>2.8628534306480491</v>
      </c>
      <c r="W105" t="str">
        <f t="shared" si="107"/>
        <v>82 Transport and mobile machine drivers and operatives</v>
      </c>
      <c r="X105" s="17">
        <f t="shared" si="108"/>
        <v>-1.2892195786984306E-2</v>
      </c>
      <c r="Y105" s="17">
        <f t="shared" si="108"/>
        <v>-15.023203723243938</v>
      </c>
      <c r="Z105" s="17">
        <f t="shared" si="108"/>
        <v>8.0243701482105578</v>
      </c>
      <c r="AA105" s="17">
        <f t="shared" si="108"/>
        <v>1.4804904178723488</v>
      </c>
      <c r="AB105" s="17">
        <f t="shared" si="109"/>
        <v>3.6165081262975463</v>
      </c>
      <c r="AD105" s="17">
        <f t="shared" si="110"/>
        <v>3.6165081262975463</v>
      </c>
      <c r="AE105" s="17">
        <f t="shared" si="111"/>
        <v>4.3010464806347182</v>
      </c>
      <c r="AF105" s="17">
        <f t="shared" si="112"/>
        <v>6.5351607490867103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-2.6488822097769149</v>
      </c>
      <c r="C106" s="17">
        <f t="shared" si="96"/>
        <v>-11.190323699790184</v>
      </c>
      <c r="D106" s="17">
        <f t="shared" si="96"/>
        <v>-3.3842059094987942</v>
      </c>
      <c r="E106" s="17">
        <f t="shared" si="96"/>
        <v>-0.59655448474865702</v>
      </c>
      <c r="F106" s="17">
        <f t="shared" si="97"/>
        <v>-1.5345958039832075</v>
      </c>
      <c r="H106" s="17">
        <f t="shared" si="98"/>
        <v>-1.5345958039832075</v>
      </c>
      <c r="I106" s="17">
        <f t="shared" si="99"/>
        <v>1.8134488358348966</v>
      </c>
      <c r="J106" s="17">
        <f t="shared" si="100"/>
        <v>0.65193542893728917</v>
      </c>
      <c r="K106" s="39"/>
      <c r="L106" t="str">
        <f t="shared" si="101"/>
        <v>91 Elementary trades and related occupations</v>
      </c>
      <c r="M106" s="17">
        <f t="shared" si="102"/>
        <v>-1.9979539313297101</v>
      </c>
      <c r="N106" s="17">
        <f t="shared" si="102"/>
        <v>-10.928495947352811</v>
      </c>
      <c r="O106" s="17">
        <f t="shared" si="102"/>
        <v>-3.5887921959000479</v>
      </c>
      <c r="P106" s="17">
        <f t="shared" si="102"/>
        <v>-0.62327526884793372</v>
      </c>
      <c r="Q106" s="17">
        <f t="shared" si="103"/>
        <v>-1.6217799567435187</v>
      </c>
      <c r="S106" s="17">
        <f t="shared" si="104"/>
        <v>-1.6217799567435187</v>
      </c>
      <c r="T106" s="17">
        <f t="shared" si="105"/>
        <v>1.6129117440665697</v>
      </c>
      <c r="U106" s="17">
        <f t="shared" si="106"/>
        <v>0.34969150262307291</v>
      </c>
      <c r="W106" t="str">
        <f t="shared" si="107"/>
        <v>91 Elementary trades and related occupations</v>
      </c>
      <c r="X106" s="17">
        <f t="shared" si="108"/>
        <v>-5.5479077638109109</v>
      </c>
      <c r="Y106" s="17">
        <f t="shared" si="108"/>
        <v>-12.469791825879629</v>
      </c>
      <c r="Z106" s="17">
        <f t="shared" si="108"/>
        <v>-2.3917533533602264</v>
      </c>
      <c r="AA106" s="17">
        <f t="shared" si="108"/>
        <v>-0.47247986583133228</v>
      </c>
      <c r="AB106" s="17">
        <f t="shared" si="109"/>
        <v>-1.1163946566794869</v>
      </c>
      <c r="AD106" s="17">
        <f t="shared" si="110"/>
        <v>-1.1163946566794869</v>
      </c>
      <c r="AE106" s="17">
        <f t="shared" si="111"/>
        <v>2.7361368542203834</v>
      </c>
      <c r="AF106" s="17">
        <f t="shared" si="112"/>
        <v>1.9914474832222417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0.40005316538003211</v>
      </c>
      <c r="C107" s="17">
        <f t="shared" si="96"/>
        <v>-8.9542977525500334</v>
      </c>
      <c r="D107" s="17">
        <f t="shared" si="96"/>
        <v>0.61482583474443686</v>
      </c>
      <c r="E107" s="17">
        <f t="shared" si="96"/>
        <v>-0.30478786079520814</v>
      </c>
      <c r="F107" s="17">
        <f t="shared" si="97"/>
        <v>8.1231073487675332E-4</v>
      </c>
      <c r="H107" s="17">
        <f t="shared" si="98"/>
        <v>8.1231073487675332E-4</v>
      </c>
      <c r="I107" s="17">
        <f t="shared" si="99"/>
        <v>2.7041675909795782</v>
      </c>
      <c r="J107" s="17">
        <f t="shared" si="100"/>
        <v>2.7047267011591991</v>
      </c>
      <c r="K107" s="39"/>
      <c r="L107" t="str">
        <f t="shared" si="101"/>
        <v>92 Elementary administration and service occupations</v>
      </c>
      <c r="M107" s="17">
        <f t="shared" si="102"/>
        <v>-2.2767290415226515E-2</v>
      </c>
      <c r="N107" s="17">
        <f t="shared" si="102"/>
        <v>-7.7649098523853706</v>
      </c>
      <c r="O107" s="17">
        <f t="shared" si="102"/>
        <v>1.3663844646442991</v>
      </c>
      <c r="P107" s="17">
        <f t="shared" si="102"/>
        <v>-0.49922885019537677</v>
      </c>
      <c r="Q107" s="17">
        <f t="shared" si="103"/>
        <v>0.11879560087650898</v>
      </c>
      <c r="S107" s="17">
        <f t="shared" si="104"/>
        <v>0.11879560087650898</v>
      </c>
      <c r="T107" s="17">
        <f t="shared" si="105"/>
        <v>2.3140344877176977</v>
      </c>
      <c r="U107" s="17">
        <f t="shared" si="106"/>
        <v>2.4004819047269477</v>
      </c>
      <c r="W107" t="str">
        <f t="shared" si="107"/>
        <v>92 Elementary administration and service occupations</v>
      </c>
      <c r="X107" s="17">
        <f t="shared" si="108"/>
        <v>0.77665136185234296</v>
      </c>
      <c r="Y107" s="17">
        <f t="shared" si="108"/>
        <v>-9.9927767147444442</v>
      </c>
      <c r="Z107" s="17">
        <f t="shared" si="108"/>
        <v>-7.7192963484129518E-2</v>
      </c>
      <c r="AA107" s="17">
        <f t="shared" si="108"/>
        <v>-0.12104340123316737</v>
      </c>
      <c r="AB107" s="17">
        <f t="shared" si="109"/>
        <v>-0.10642872722990138</v>
      </c>
      <c r="AD107" s="17">
        <f t="shared" si="110"/>
        <v>-0.10642872722990138</v>
      </c>
      <c r="AE107" s="17">
        <f t="shared" si="111"/>
        <v>3.0364688011406349</v>
      </c>
      <c r="AF107" s="17">
        <f t="shared" si="112"/>
        <v>2.9666436765700466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1.2743519168609607</v>
      </c>
      <c r="C109" s="25">
        <f>IF(AND(D$6-C$6 &lt;&gt; 0,C35&lt;&gt;0,D35&lt;&gt;0),(EXP(LN(D35/C35)/(D$6-C$6))-1)*100,0)</f>
        <v>-2.3455040347834744</v>
      </c>
      <c r="D109" s="25">
        <f>IF(AND(E$6-D$6 &lt;&gt; 0,D35&lt;&gt;0,E35&lt;&gt;0),(EXP(LN(E35/D35)/(E$6-D$6))-1)*100,0)</f>
        <v>0.53187372900256324</v>
      </c>
      <c r="E109" s="25">
        <f>IF(AND(F$6-E$6 &lt;&gt; 0,E35&lt;&gt;0,F35&lt;&gt;0),(EXP(LN(F35/E35)/(F$6-E$6))-1)*100,0)</f>
        <v>0.37448658130352364</v>
      </c>
      <c r="F109" s="25">
        <f t="shared" ref="F109" si="113">IF(AND(F$6-D$6 &lt;&gt; 0,D35&lt;&gt;0,F35&lt;&gt;0),(EXP(LN(F35/D35)/(F$6-D$6))-1)*100,0)</f>
        <v>0.42692156740067322</v>
      </c>
      <c r="H109" s="25">
        <f>IF($F$6-$D$6 &lt;&gt; 0,(EXP(LN(1+(H72/100))/($F$6-$D$6))-1)*100,0)</f>
        <v>0.42692156740067322</v>
      </c>
      <c r="I109" s="25">
        <f>IF(D35&gt;0,((1+(I35/D35))^(1/($F$6-$D$6))-1)*100,0)</f>
        <v>2.7254513966255445</v>
      </c>
      <c r="J109" s="25">
        <f t="shared" ref="J109" si="114">IF($F$6-$D$6 &lt;&gt; 0,(EXP(LN(1+(J72/100))/($F$6-$D$6))-1)*100,0)</f>
        <v>3.0213227510607066</v>
      </c>
      <c r="L109" s="23" t="str">
        <f>L35</f>
        <v>All occupations</v>
      </c>
      <c r="M109" s="25">
        <f>IF(AND(N$6-M$6 &lt;&gt; 0,M35&lt;&gt;0,N35&lt;&gt;0),(EXP(LN(N35/M35)/(N$6-M$6))-1)*100,0)</f>
        <v>1.0886848160893248</v>
      </c>
      <c r="N109" s="25">
        <f>IF(AND(O$6-N$6 &lt;&gt; 0,N35&lt;&gt;0,O35&lt;&gt;0),(EXP(LN(O35/N35)/(O$6-N$6))-1)*100,0)</f>
        <v>-3.5352250916432792</v>
      </c>
      <c r="O109" s="25">
        <f>IF(AND(P$6-O$6 &lt;&gt; 0,O35&lt;&gt;0,P35&lt;&gt;0),(EXP(LN(P35/O35)/(P$6-O$6))-1)*100,0)</f>
        <v>0.57559833297797791</v>
      </c>
      <c r="P109" s="25">
        <f>IF(AND(Q$6-P$6 &lt;&gt; 0,P35&lt;&gt;0,Q35&lt;&gt;0),(EXP(LN(Q35/P35)/(Q$6-P$6))-1)*100,0)</f>
        <v>0.36947098750321761</v>
      </c>
      <c r="Q109" s="25">
        <f t="shared" ref="Q109" si="115">IF(AND(Q$6-O$6 &lt;&gt; 0,O35&lt;&gt;0,Q35&lt;&gt;0),(EXP(LN(Q35/O35)/(Q$6-O$6))-1)*100,0)</f>
        <v>0.43813312061078413</v>
      </c>
      <c r="S109" s="25">
        <f t="shared" ref="S109" si="116">IF($F$6-$D$6 &lt;&gt; 0,(EXP(LN(1+(S72/100))/($F$6-$D$6))-1)*100,0)</f>
        <v>0.43813312061078413</v>
      </c>
      <c r="T109" s="25">
        <f t="shared" ref="T109" si="117">IF(O35&gt;0,((1+(T35/O35))^(1/($F$6-$D$6))-1)*100,0)</f>
        <v>2.3474770043345083</v>
      </c>
      <c r="U109" s="25">
        <f t="shared" ref="U109" si="118">IF($F$6-$D$6 &lt;&gt; 0,(EXP(LN(1+(U72/100))/($F$6-$D$6))-1)*100,0)</f>
        <v>2.6669110167407473</v>
      </c>
      <c r="W109" s="23" t="str">
        <f>W35</f>
        <v>All occupations</v>
      </c>
      <c r="X109" s="25">
        <f>IF(AND(Y$6-X$6 &lt;&gt; 0,X35&lt;&gt;0,Y35&lt;&gt;0),(EXP(LN(Y35/X35)/(Y$6-X$6))-1)*100,0)</f>
        <v>1.4725296085250417</v>
      </c>
      <c r="Y109" s="25">
        <f>IF(AND(Z$6-Y$6 &lt;&gt; 0,Y35&lt;&gt;0,Z35&lt;&gt;0),(EXP(LN(Z35/Y35)/(Z$6-Y$6))-1)*100,0)</f>
        <v>-1.0875921236073838</v>
      </c>
      <c r="Z109" s="25">
        <f>IF(AND(AA$6-Z$6 &lt;&gt; 0,Z35&lt;&gt;0,AA35&lt;&gt;0),(EXP(LN(AA35/Z35)/(AA$6-Z$6))-1)*100,0)</f>
        <v>0.48670717462213631</v>
      </c>
      <c r="AA109" s="25">
        <f>IF(AND(AB$6-AA$6 &lt;&gt; 0,AA35&lt;&gt;0,AB35&lt;&gt;0),(EXP(LN(AB35/AA35)/(AB$6-AA$6))-1)*100,0)</f>
        <v>0.37967896425084025</v>
      </c>
      <c r="AB109" s="25">
        <f t="shared" ref="AB109" si="119">IF(AND(AB$6-Z$6 &lt;&gt; 0,Z35&lt;&gt;0,AB35&lt;&gt;0),(EXP(LN(AB35/Z35)/(AB$6-Z$6))-1)*100,0)</f>
        <v>0.41534236220237553</v>
      </c>
      <c r="AD109" s="25">
        <f t="shared" ref="AD109" si="120">IF($F$6-$D$6 &lt;&gt; 0,(EXP(LN(1+(AD72/100))/($F$6-$D$6))-1)*100,0)</f>
        <v>0.41534236220237553</v>
      </c>
      <c r="AE109" s="25">
        <f t="shared" ref="AE109" si="121">IF(Z35&gt;0,((1+(AE35/Z35))^(1/($F$6-$D$6))-1)*100,0)</f>
        <v>3.0958253575354533</v>
      </c>
      <c r="AF109" s="25">
        <f t="shared" ref="AF109" si="122">IF($F$6-$D$6 &lt;&gt; 0,(EXP(LN(1+(AF72/100))/($F$6-$D$6))-1)*100,0)</f>
        <v>3.3697344669242346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South East (Continued)</v>
      </c>
      <c r="L112" s="18" t="str">
        <f>CONCATENATE(L$1," (Continued)")</f>
        <v>Occupation Table 2.1  Males: Employment Change by Occupation (SOC 2020) and Replacement Demand, 2015-2035, South East (Continued)</v>
      </c>
      <c r="W112" s="18" t="str">
        <f>CONCATENATE(W$1," (Continued)")</f>
        <v>Occupation Table 2.2  Females: Employment Change by Occupation (SOC 2020) and Replacement Demand, 2015-2035, South East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62.706159799768159</v>
      </c>
      <c r="C119" s="26">
        <f t="shared" si="124"/>
        <v>2.7115689119051467</v>
      </c>
      <c r="D119" s="26">
        <f t="shared" si="124"/>
        <v>-25.406774427561572</v>
      </c>
      <c r="E119" s="26">
        <f t="shared" si="124"/>
        <v>36.079284008457591</v>
      </c>
      <c r="F119" s="26">
        <f t="shared" ref="F119:F144" si="125">F8-D8</f>
        <v>10.672509580896019</v>
      </c>
      <c r="L119" t="str">
        <f t="shared" ref="L119:L144" si="126">L8</f>
        <v>11 Corporate managers and directors</v>
      </c>
      <c r="M119" s="26">
        <f t="shared" ref="M119:P144" si="127">N8-M8</f>
        <v>30.777155264933924</v>
      </c>
      <c r="N119" s="26">
        <f t="shared" si="127"/>
        <v>-0.19425089707004872</v>
      </c>
      <c r="O119" s="26">
        <f t="shared" si="127"/>
        <v>-24.628614688678283</v>
      </c>
      <c r="P119" s="26">
        <f t="shared" si="127"/>
        <v>12.196900218521421</v>
      </c>
      <c r="Q119" s="26">
        <f t="shared" ref="Q119:Q144" si="128">Q8-O8</f>
        <v>-12.431714470156862</v>
      </c>
      <c r="W119" t="str">
        <f t="shared" ref="W119:W144" si="129">W8</f>
        <v>11 Corporate managers and directors</v>
      </c>
      <c r="X119" s="26">
        <f t="shared" ref="X119:AA144" si="130">Y8-X8</f>
        <v>31.929004534835045</v>
      </c>
      <c r="Y119" s="26">
        <f t="shared" si="130"/>
        <v>2.9058198089751954</v>
      </c>
      <c r="Z119" s="26">
        <f t="shared" si="130"/>
        <v>-0.7781597388845114</v>
      </c>
      <c r="AA119" s="26">
        <f t="shared" si="130"/>
        <v>23.882383789937819</v>
      </c>
      <c r="AB119" s="26">
        <f t="shared" ref="AB119:AB144" si="131">AB8-Z8</f>
        <v>23.104224051053308</v>
      </c>
    </row>
    <row r="120" spans="1:28" x14ac:dyDescent="0.2">
      <c r="A120" t="str">
        <f t="shared" si="123"/>
        <v>12 Other managers and proprietors</v>
      </c>
      <c r="B120" s="26">
        <f t="shared" si="124"/>
        <v>8.4399758929526172</v>
      </c>
      <c r="C120" s="26">
        <f t="shared" si="124"/>
        <v>-3.3492897833689312</v>
      </c>
      <c r="D120" s="26">
        <f t="shared" si="124"/>
        <v>44.692681829812358</v>
      </c>
      <c r="E120" s="26">
        <f t="shared" si="124"/>
        <v>35.089792400412335</v>
      </c>
      <c r="F120" s="26">
        <f t="shared" si="125"/>
        <v>79.782474230224693</v>
      </c>
      <c r="L120" t="str">
        <f t="shared" si="126"/>
        <v>12 Other managers and proprietors</v>
      </c>
      <c r="M120" s="26">
        <f t="shared" si="127"/>
        <v>4.6013158880408156</v>
      </c>
      <c r="N120" s="26">
        <f t="shared" si="127"/>
        <v>-6.4099421919836033</v>
      </c>
      <c r="O120" s="26">
        <f t="shared" si="127"/>
        <v>27.160313672907876</v>
      </c>
      <c r="P120" s="26">
        <f t="shared" si="127"/>
        <v>17.518617671276033</v>
      </c>
      <c r="Q120" s="26">
        <f t="shared" si="128"/>
        <v>44.678931344183908</v>
      </c>
      <c r="W120" t="str">
        <f t="shared" si="129"/>
        <v>12 Other managers and proprietors</v>
      </c>
      <c r="X120" s="26">
        <f t="shared" si="130"/>
        <v>3.8386600049121427</v>
      </c>
      <c r="Y120" s="26">
        <f t="shared" si="130"/>
        <v>3.0606524086151694</v>
      </c>
      <c r="Z120" s="26">
        <f t="shared" si="130"/>
        <v>17.532368156904042</v>
      </c>
      <c r="AA120" s="26">
        <f t="shared" si="130"/>
        <v>17.571174729136217</v>
      </c>
      <c r="AB120" s="26">
        <f t="shared" si="131"/>
        <v>35.103542886040259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33.580323434027036</v>
      </c>
      <c r="C121" s="26">
        <f t="shared" si="124"/>
        <v>10.508144518416657</v>
      </c>
      <c r="D121" s="26">
        <f t="shared" si="124"/>
        <v>22.736236283900951</v>
      </c>
      <c r="E121" s="26">
        <f t="shared" si="124"/>
        <v>38.678829450839373</v>
      </c>
      <c r="F121" s="26">
        <f t="shared" si="125"/>
        <v>61.415065734740324</v>
      </c>
      <c r="L121" t="str">
        <f t="shared" si="126"/>
        <v>21 Science, research, engineering and technology professionals</v>
      </c>
      <c r="M121" s="26">
        <f t="shared" si="127"/>
        <v>28.180312622979841</v>
      </c>
      <c r="N121" s="26">
        <f t="shared" si="127"/>
        <v>-3.2300541828516316</v>
      </c>
      <c r="O121" s="26">
        <f t="shared" si="127"/>
        <v>7.84709519829903</v>
      </c>
      <c r="P121" s="26">
        <f t="shared" si="127"/>
        <v>20.992476705283252</v>
      </c>
      <c r="Q121" s="26">
        <f t="shared" si="128"/>
        <v>28.839571903582282</v>
      </c>
      <c r="W121" t="str">
        <f t="shared" si="129"/>
        <v>21 Science, research, engineering and technology professionals</v>
      </c>
      <c r="X121" s="26">
        <f t="shared" si="130"/>
        <v>5.400010811046954</v>
      </c>
      <c r="Y121" s="26">
        <f t="shared" si="130"/>
        <v>13.738198701269482</v>
      </c>
      <c r="Z121" s="26">
        <f t="shared" si="130"/>
        <v>14.889141085602603</v>
      </c>
      <c r="AA121" s="26">
        <f t="shared" si="130"/>
        <v>17.686352745555979</v>
      </c>
      <c r="AB121" s="26">
        <f t="shared" si="131"/>
        <v>32.575493831158582</v>
      </c>
    </row>
    <row r="122" spans="1:28" x14ac:dyDescent="0.2">
      <c r="A122" t="str">
        <f t="shared" si="123"/>
        <v>22 Health professionals</v>
      </c>
      <c r="B122" s="26">
        <f t="shared" si="124"/>
        <v>33.381688013630679</v>
      </c>
      <c r="C122" s="26">
        <f t="shared" si="124"/>
        <v>-1.5081885250268954</v>
      </c>
      <c r="D122" s="26">
        <f t="shared" si="124"/>
        <v>10.467218380613787</v>
      </c>
      <c r="E122" s="26">
        <f t="shared" si="124"/>
        <v>9.5141197433241302</v>
      </c>
      <c r="F122" s="26">
        <f t="shared" si="125"/>
        <v>19.981338123937917</v>
      </c>
      <c r="L122" t="str">
        <f t="shared" si="126"/>
        <v>22 Health professionals</v>
      </c>
      <c r="M122" s="26">
        <f t="shared" si="127"/>
        <v>6.5403745784903151</v>
      </c>
      <c r="N122" s="26">
        <f t="shared" si="127"/>
        <v>3.1239672704927557</v>
      </c>
      <c r="O122" s="26">
        <f t="shared" si="127"/>
        <v>1.977720493591832</v>
      </c>
      <c r="P122" s="26">
        <f t="shared" si="127"/>
        <v>2.241992971960542</v>
      </c>
      <c r="Q122" s="26">
        <f t="shared" si="128"/>
        <v>4.219713465552374</v>
      </c>
      <c r="W122" t="str">
        <f t="shared" si="129"/>
        <v>22 Health professionals</v>
      </c>
      <c r="X122" s="26">
        <f t="shared" si="130"/>
        <v>26.84131343514008</v>
      </c>
      <c r="Y122" s="26">
        <f t="shared" si="130"/>
        <v>-4.6321557955195942</v>
      </c>
      <c r="Z122" s="26">
        <f t="shared" si="130"/>
        <v>8.4894978870219404</v>
      </c>
      <c r="AA122" s="26">
        <f t="shared" si="130"/>
        <v>7.2721267713636166</v>
      </c>
      <c r="AB122" s="26">
        <f t="shared" si="131"/>
        <v>15.761624658385557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14.400249733505149</v>
      </c>
      <c r="C123" s="26">
        <f t="shared" si="124"/>
        <v>0.18386635887819125</v>
      </c>
      <c r="D123" s="26">
        <f t="shared" si="124"/>
        <v>7.4858852134577489</v>
      </c>
      <c r="E123" s="26">
        <f t="shared" si="124"/>
        <v>19.580799559410849</v>
      </c>
      <c r="F123" s="26">
        <f t="shared" si="125"/>
        <v>27.066684772868598</v>
      </c>
      <c r="L123" t="str">
        <f t="shared" si="126"/>
        <v>23 Teaching and other educational professionals</v>
      </c>
      <c r="M123" s="26">
        <f t="shared" si="127"/>
        <v>0.70394945378581042</v>
      </c>
      <c r="N123" s="26">
        <f t="shared" si="127"/>
        <v>3.9432716487317094</v>
      </c>
      <c r="O123" s="26">
        <f t="shared" si="127"/>
        <v>5.1753281857094038</v>
      </c>
      <c r="P123" s="26">
        <f t="shared" si="127"/>
        <v>5.9573629980987448</v>
      </c>
      <c r="Q123" s="26">
        <f t="shared" si="128"/>
        <v>11.132691183808149</v>
      </c>
      <c r="W123" t="str">
        <f t="shared" si="129"/>
        <v>23 Teaching and other educational professionals</v>
      </c>
      <c r="X123" s="26">
        <f t="shared" si="130"/>
        <v>13.696300279718912</v>
      </c>
      <c r="Y123" s="26">
        <f t="shared" si="130"/>
        <v>-3.7594052898535324</v>
      </c>
      <c r="Z123" s="26">
        <f t="shared" si="130"/>
        <v>2.3105570277490131</v>
      </c>
      <c r="AA123" s="26">
        <f t="shared" si="130"/>
        <v>13.623436561311422</v>
      </c>
      <c r="AB123" s="26">
        <f t="shared" si="131"/>
        <v>15.933993589060435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43.361754069823405</v>
      </c>
      <c r="C124" s="26">
        <f t="shared" si="124"/>
        <v>17.915276378114925</v>
      </c>
      <c r="D124" s="26">
        <f t="shared" si="124"/>
        <v>42.492848362173902</v>
      </c>
      <c r="E124" s="26">
        <f t="shared" si="124"/>
        <v>45.254660134576</v>
      </c>
      <c r="F124" s="26">
        <f t="shared" si="125"/>
        <v>87.747508496749901</v>
      </c>
      <c r="L124" t="str">
        <f t="shared" si="126"/>
        <v>24 Business, media and public service professionals</v>
      </c>
      <c r="M124" s="26">
        <f t="shared" si="127"/>
        <v>15.643788888210224</v>
      </c>
      <c r="N124" s="26">
        <f t="shared" si="127"/>
        <v>7.1574514967787763</v>
      </c>
      <c r="O124" s="26">
        <f t="shared" si="127"/>
        <v>25.992676716649328</v>
      </c>
      <c r="P124" s="26">
        <f t="shared" si="127"/>
        <v>21.242903797832128</v>
      </c>
      <c r="Q124" s="26">
        <f t="shared" si="128"/>
        <v>47.235580514481455</v>
      </c>
      <c r="W124" t="str">
        <f t="shared" si="129"/>
        <v>24 Business, media and public service professionals</v>
      </c>
      <c r="X124" s="26">
        <f t="shared" si="130"/>
        <v>27.717965181611433</v>
      </c>
      <c r="Y124" s="26">
        <f t="shared" si="130"/>
        <v>10.757824881335409</v>
      </c>
      <c r="Z124" s="26">
        <f t="shared" si="130"/>
        <v>16.500171645526223</v>
      </c>
      <c r="AA124" s="26">
        <f t="shared" si="130"/>
        <v>24.011756336742764</v>
      </c>
      <c r="AB124" s="26">
        <f t="shared" si="131"/>
        <v>40.511927982268986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11.657271952414717</v>
      </c>
      <c r="C125" s="26">
        <f t="shared" si="124"/>
        <v>7.0103294952253918</v>
      </c>
      <c r="D125" s="26">
        <f t="shared" si="124"/>
        <v>-10.750024399577612</v>
      </c>
      <c r="E125" s="26">
        <f t="shared" si="124"/>
        <v>6.3215627349706693</v>
      </c>
      <c r="F125" s="26">
        <f t="shared" si="125"/>
        <v>-4.4284616646069423</v>
      </c>
      <c r="L125" t="str">
        <f t="shared" si="126"/>
        <v>31 Science, engineering and technology associate professionals</v>
      </c>
      <c r="M125" s="26">
        <f t="shared" si="127"/>
        <v>10.925207104266569</v>
      </c>
      <c r="N125" s="26">
        <f t="shared" si="127"/>
        <v>1.8890465440324533</v>
      </c>
      <c r="O125" s="26">
        <f t="shared" si="127"/>
        <v>-11.739318965861003</v>
      </c>
      <c r="P125" s="26">
        <f t="shared" si="127"/>
        <v>0.74737504186690984</v>
      </c>
      <c r="Q125" s="26">
        <f t="shared" si="128"/>
        <v>-10.991943923994093</v>
      </c>
      <c r="W125" t="str">
        <f t="shared" si="129"/>
        <v>31 Science, engineering and technology associate professionals</v>
      </c>
      <c r="X125" s="26">
        <f t="shared" si="130"/>
        <v>0.73206484814806316</v>
      </c>
      <c r="Y125" s="26">
        <f t="shared" si="130"/>
        <v>5.1212829511924802</v>
      </c>
      <c r="Z125" s="26">
        <f t="shared" si="130"/>
        <v>0.98929456628421519</v>
      </c>
      <c r="AA125" s="26">
        <f t="shared" si="130"/>
        <v>5.5741876931033829</v>
      </c>
      <c r="AB125" s="26">
        <f t="shared" si="131"/>
        <v>6.5634822593875981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10.944470397846672</v>
      </c>
      <c r="C126" s="26">
        <f t="shared" si="124"/>
        <v>1.6479744467040973</v>
      </c>
      <c r="D126" s="26">
        <f t="shared" si="124"/>
        <v>-0.45997433019023504</v>
      </c>
      <c r="E126" s="26">
        <f t="shared" si="124"/>
        <v>5.2286195189341953</v>
      </c>
      <c r="F126" s="26">
        <f t="shared" si="125"/>
        <v>4.7686451887439603</v>
      </c>
      <c r="L126" t="str">
        <f t="shared" si="126"/>
        <v>32 Health and social care associate professionals</v>
      </c>
      <c r="M126" s="26">
        <f t="shared" si="127"/>
        <v>0.38309345327179578</v>
      </c>
      <c r="N126" s="26">
        <f t="shared" si="127"/>
        <v>2.1325693739327054</v>
      </c>
      <c r="O126" s="26">
        <f t="shared" si="127"/>
        <v>-1.9272535929344201</v>
      </c>
      <c r="P126" s="26">
        <f t="shared" si="127"/>
        <v>0.62455492850206795</v>
      </c>
      <c r="Q126" s="26">
        <f t="shared" si="128"/>
        <v>-1.3026986644323522</v>
      </c>
      <c r="W126" t="str">
        <f t="shared" si="129"/>
        <v>32 Health and social care associate professionals</v>
      </c>
      <c r="X126" s="26">
        <f t="shared" si="130"/>
        <v>10.561376944575095</v>
      </c>
      <c r="Y126" s="26">
        <f t="shared" si="130"/>
        <v>-0.4845949272287271</v>
      </c>
      <c r="Z126" s="26">
        <f t="shared" si="130"/>
        <v>1.467279262744043</v>
      </c>
      <c r="AA126" s="26">
        <f t="shared" si="130"/>
        <v>4.6040645904323014</v>
      </c>
      <c r="AB126" s="26">
        <f t="shared" si="131"/>
        <v>6.0713438531763444</v>
      </c>
    </row>
    <row r="127" spans="1:28" x14ac:dyDescent="0.2">
      <c r="A127" t="str">
        <f t="shared" si="123"/>
        <v>33 Protective service occupations</v>
      </c>
      <c r="B127" s="26">
        <f t="shared" si="124"/>
        <v>-0.97194790541105647</v>
      </c>
      <c r="C127" s="26">
        <f t="shared" si="124"/>
        <v>2.8126001294948679</v>
      </c>
      <c r="D127" s="26">
        <f t="shared" si="124"/>
        <v>11.713916110602561</v>
      </c>
      <c r="E127" s="26">
        <f t="shared" si="124"/>
        <v>10.126617505190779</v>
      </c>
      <c r="F127" s="26">
        <f t="shared" si="125"/>
        <v>21.840533615793341</v>
      </c>
      <c r="L127" t="str">
        <f t="shared" si="126"/>
        <v>33 Protective service occupations</v>
      </c>
      <c r="M127" s="26">
        <f t="shared" si="127"/>
        <v>-2.2735302739663794</v>
      </c>
      <c r="N127" s="26">
        <f t="shared" si="127"/>
        <v>1.3665692484595979</v>
      </c>
      <c r="O127" s="26">
        <f t="shared" si="127"/>
        <v>6.5876489752713709</v>
      </c>
      <c r="P127" s="26">
        <f t="shared" si="127"/>
        <v>3.9364249167565504</v>
      </c>
      <c r="Q127" s="26">
        <f t="shared" si="128"/>
        <v>10.524073892027921</v>
      </c>
      <c r="W127" t="str">
        <f t="shared" si="129"/>
        <v>33 Protective service occupations</v>
      </c>
      <c r="X127" s="26">
        <f t="shared" si="130"/>
        <v>1.3015823685553336</v>
      </c>
      <c r="Y127" s="26">
        <f t="shared" si="130"/>
        <v>1.4460308810351847</v>
      </c>
      <c r="Z127" s="26">
        <f t="shared" si="130"/>
        <v>5.1262671353314069</v>
      </c>
      <c r="AA127" s="26">
        <f t="shared" si="130"/>
        <v>6.1901925884344671</v>
      </c>
      <c r="AB127" s="26">
        <f t="shared" si="131"/>
        <v>11.316459723765874</v>
      </c>
    </row>
    <row r="128" spans="1:28" x14ac:dyDescent="0.2">
      <c r="A128" t="str">
        <f t="shared" si="123"/>
        <v>34 Culture, media and sports occupations</v>
      </c>
      <c r="B128" s="26">
        <f t="shared" si="124"/>
        <v>-8.4080683905384745</v>
      </c>
      <c r="C128" s="26">
        <f t="shared" si="124"/>
        <v>4.589272436176671</v>
      </c>
      <c r="D128" s="26">
        <f t="shared" si="124"/>
        <v>-1.0190516152499072</v>
      </c>
      <c r="E128" s="26">
        <f t="shared" si="124"/>
        <v>10.846148034334462</v>
      </c>
      <c r="F128" s="26">
        <f t="shared" si="125"/>
        <v>9.8270964190845547</v>
      </c>
      <c r="L128" t="str">
        <f t="shared" si="126"/>
        <v>34 Culture, media and sports occupations</v>
      </c>
      <c r="M128" s="26">
        <f t="shared" si="127"/>
        <v>-7.5197282548940194</v>
      </c>
      <c r="N128" s="26">
        <f t="shared" si="127"/>
        <v>-0.30804478157421755</v>
      </c>
      <c r="O128" s="26">
        <f t="shared" si="127"/>
        <v>0.55520872052456127</v>
      </c>
      <c r="P128" s="26">
        <f t="shared" si="127"/>
        <v>7.2528849401098441</v>
      </c>
      <c r="Q128" s="26">
        <f t="shared" si="128"/>
        <v>7.8080936606344054</v>
      </c>
      <c r="W128" t="str">
        <f t="shared" si="129"/>
        <v>34 Culture, media and sports occupations</v>
      </c>
      <c r="X128" s="26">
        <f t="shared" si="130"/>
        <v>-0.88834013564439118</v>
      </c>
      <c r="Y128" s="26">
        <f t="shared" si="130"/>
        <v>4.8973172177511444</v>
      </c>
      <c r="Z128" s="26">
        <f t="shared" si="130"/>
        <v>-1.5742603357747029</v>
      </c>
      <c r="AA128" s="26">
        <f t="shared" si="130"/>
        <v>3.5932630942247457</v>
      </c>
      <c r="AB128" s="26">
        <f t="shared" si="131"/>
        <v>2.0190027584500427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19.608135243752258</v>
      </c>
      <c r="C129" s="26">
        <f t="shared" si="124"/>
        <v>6.2118234824727665</v>
      </c>
      <c r="D129" s="26">
        <f t="shared" si="124"/>
        <v>-10.094461562535514</v>
      </c>
      <c r="E129" s="26">
        <f t="shared" si="124"/>
        <v>13.15010385870977</v>
      </c>
      <c r="F129" s="26">
        <f t="shared" si="125"/>
        <v>3.0556422961742555</v>
      </c>
      <c r="L129" t="str">
        <f t="shared" si="126"/>
        <v>35 Business and public service associate professionals</v>
      </c>
      <c r="M129" s="26">
        <f t="shared" si="127"/>
        <v>6.3775076604568142</v>
      </c>
      <c r="N129" s="26">
        <f t="shared" si="127"/>
        <v>4.6334808210367271</v>
      </c>
      <c r="O129" s="26">
        <f t="shared" si="127"/>
        <v>-10.12391156510688</v>
      </c>
      <c r="P129" s="26">
        <f t="shared" si="127"/>
        <v>0.91785648129123842</v>
      </c>
      <c r="Q129" s="26">
        <f t="shared" si="128"/>
        <v>-9.2060550838156416</v>
      </c>
      <c r="W129" t="str">
        <f t="shared" si="129"/>
        <v>35 Business and public service associate professionals</v>
      </c>
      <c r="X129" s="26">
        <f t="shared" si="130"/>
        <v>13.230627583294307</v>
      </c>
      <c r="Y129" s="26">
        <f t="shared" si="130"/>
        <v>1.5783426614347889</v>
      </c>
      <c r="Z129" s="26">
        <f t="shared" si="130"/>
        <v>2.9450002573526035E-2</v>
      </c>
      <c r="AA129" s="26">
        <f t="shared" si="130"/>
        <v>12.232247377416741</v>
      </c>
      <c r="AB129" s="26">
        <f t="shared" si="131"/>
        <v>12.261697379990267</v>
      </c>
    </row>
    <row r="130" spans="1:28" x14ac:dyDescent="0.2">
      <c r="A130" t="str">
        <f t="shared" si="123"/>
        <v>41 Administrative occupations</v>
      </c>
      <c r="B130" s="26">
        <f t="shared" si="124"/>
        <v>-8.3830959921838826</v>
      </c>
      <c r="C130" s="26">
        <f t="shared" si="124"/>
        <v>8.6113955009982419</v>
      </c>
      <c r="D130" s="26">
        <f t="shared" si="124"/>
        <v>-35.328676845353868</v>
      </c>
      <c r="E130" s="26">
        <f t="shared" si="124"/>
        <v>-28.73408696203262</v>
      </c>
      <c r="F130" s="26">
        <f t="shared" si="125"/>
        <v>-64.062763807386489</v>
      </c>
      <c r="L130" t="str">
        <f t="shared" si="126"/>
        <v>41 Administrative occupations</v>
      </c>
      <c r="M130" s="26">
        <f t="shared" si="127"/>
        <v>-6.8643691794212458</v>
      </c>
      <c r="N130" s="26">
        <f t="shared" si="127"/>
        <v>14.881595975729908</v>
      </c>
      <c r="O130" s="26">
        <f t="shared" si="127"/>
        <v>-7.0049029817180894</v>
      </c>
      <c r="P130" s="26">
        <f t="shared" si="127"/>
        <v>6.0387725525462628</v>
      </c>
      <c r="Q130" s="26">
        <f t="shared" si="128"/>
        <v>-0.96613042917182668</v>
      </c>
      <c r="W130" t="str">
        <f t="shared" si="129"/>
        <v>41 Administrative occupations</v>
      </c>
      <c r="X130" s="26">
        <f t="shared" si="130"/>
        <v>-1.5187268127631341</v>
      </c>
      <c r="Y130" s="26">
        <f t="shared" si="130"/>
        <v>-6.2702004747326896</v>
      </c>
      <c r="Z130" s="26">
        <f t="shared" si="130"/>
        <v>-28.323773863634926</v>
      </c>
      <c r="AA130" s="26">
        <f t="shared" si="130"/>
        <v>-34.772859514578812</v>
      </c>
      <c r="AB130" s="26">
        <f t="shared" si="131"/>
        <v>-63.096633378213738</v>
      </c>
    </row>
    <row r="131" spans="1:28" x14ac:dyDescent="0.2">
      <c r="A131" t="str">
        <f t="shared" si="123"/>
        <v>42 Secretarial and related occupations</v>
      </c>
      <c r="B131" s="26">
        <f t="shared" si="124"/>
        <v>-11.433014730571088</v>
      </c>
      <c r="C131" s="26">
        <f t="shared" si="124"/>
        <v>-3.168086581884296</v>
      </c>
      <c r="D131" s="26">
        <f t="shared" si="124"/>
        <v>1.6768873252864438</v>
      </c>
      <c r="E131" s="26">
        <f t="shared" si="124"/>
        <v>-22.061234202851125</v>
      </c>
      <c r="F131" s="26">
        <f t="shared" si="125"/>
        <v>-20.384346877564681</v>
      </c>
      <c r="L131" t="str">
        <f t="shared" si="126"/>
        <v>42 Secretarial and related occupations</v>
      </c>
      <c r="M131" s="26">
        <f t="shared" si="127"/>
        <v>-1.0389778765035462</v>
      </c>
      <c r="N131" s="26">
        <f t="shared" si="127"/>
        <v>-0.45463008224056356</v>
      </c>
      <c r="O131" s="26">
        <f t="shared" si="127"/>
        <v>1.4290168534899914</v>
      </c>
      <c r="P131" s="26">
        <f t="shared" si="127"/>
        <v>0.84202401471124499</v>
      </c>
      <c r="Q131" s="26">
        <f t="shared" si="128"/>
        <v>2.2710408682012364</v>
      </c>
      <c r="W131" t="str">
        <f t="shared" si="129"/>
        <v>42 Secretarial and related occupations</v>
      </c>
      <c r="X131" s="26">
        <f t="shared" si="130"/>
        <v>-10.394036854067409</v>
      </c>
      <c r="Y131" s="26">
        <f t="shared" si="130"/>
        <v>-2.7134564996439252</v>
      </c>
      <c r="Z131" s="26">
        <f t="shared" si="130"/>
        <v>0.24787047179653143</v>
      </c>
      <c r="AA131" s="26">
        <f t="shared" si="130"/>
        <v>-22.903258217562311</v>
      </c>
      <c r="AB131" s="26">
        <f t="shared" si="131"/>
        <v>-22.655387745765779</v>
      </c>
    </row>
    <row r="132" spans="1:28" x14ac:dyDescent="0.2">
      <c r="A132" t="str">
        <f t="shared" si="123"/>
        <v>51 Skilled agricultural and related trades</v>
      </c>
      <c r="B132" s="26">
        <f t="shared" si="124"/>
        <v>5.804823359709367</v>
      </c>
      <c r="C132" s="26">
        <f t="shared" si="124"/>
        <v>-12.145262901739486</v>
      </c>
      <c r="D132" s="26">
        <f t="shared" si="124"/>
        <v>2.7178200006912547</v>
      </c>
      <c r="E132" s="26">
        <f t="shared" si="124"/>
        <v>7.0667122281645334</v>
      </c>
      <c r="F132" s="26">
        <f t="shared" si="125"/>
        <v>9.7845322288557881</v>
      </c>
      <c r="L132" t="str">
        <f t="shared" si="126"/>
        <v>51 Skilled agricultural and related trades</v>
      </c>
      <c r="M132" s="26">
        <f t="shared" si="127"/>
        <v>8.8793306188159278</v>
      </c>
      <c r="N132" s="26">
        <f t="shared" si="127"/>
        <v>-14.524735390656907</v>
      </c>
      <c r="O132" s="26">
        <f t="shared" si="127"/>
        <v>0.82836160779576673</v>
      </c>
      <c r="P132" s="26">
        <f t="shared" si="127"/>
        <v>4.09549330144986</v>
      </c>
      <c r="Q132" s="26">
        <f t="shared" si="128"/>
        <v>4.9238549092456267</v>
      </c>
      <c r="W132" t="str">
        <f t="shared" si="129"/>
        <v>51 Skilled agricultural and related trades</v>
      </c>
      <c r="X132" s="26">
        <f t="shared" si="130"/>
        <v>-3.0745072591064977</v>
      </c>
      <c r="Y132" s="26">
        <f t="shared" si="130"/>
        <v>2.3794724889175347</v>
      </c>
      <c r="Z132" s="26">
        <f t="shared" si="130"/>
        <v>1.8894583928954418</v>
      </c>
      <c r="AA132" s="26">
        <f t="shared" si="130"/>
        <v>2.9712189267146751</v>
      </c>
      <c r="AB132" s="26">
        <f t="shared" si="131"/>
        <v>4.860677319610117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6.3961315373159096</v>
      </c>
      <c r="C133" s="26">
        <f t="shared" si="124"/>
        <v>-20.923789148094158</v>
      </c>
      <c r="D133" s="26">
        <f t="shared" si="124"/>
        <v>3.6149151783678235</v>
      </c>
      <c r="E133" s="26">
        <f t="shared" si="124"/>
        <v>-4.3204610747077652</v>
      </c>
      <c r="F133" s="26">
        <f t="shared" si="125"/>
        <v>-0.70554589633994169</v>
      </c>
      <c r="L133" t="str">
        <f t="shared" si="126"/>
        <v>52 Skilled metal, electrical and electronic trades</v>
      </c>
      <c r="M133" s="26">
        <f t="shared" si="127"/>
        <v>3.763786126923037</v>
      </c>
      <c r="N133" s="26">
        <f t="shared" si="127"/>
        <v>-19.339513366732888</v>
      </c>
      <c r="O133" s="26">
        <f t="shared" si="127"/>
        <v>-2.410234227726761</v>
      </c>
      <c r="P133" s="26">
        <f t="shared" si="127"/>
        <v>-7.6377876205549029</v>
      </c>
      <c r="Q133" s="26">
        <f t="shared" si="128"/>
        <v>-10.048021848281664</v>
      </c>
      <c r="W133" t="str">
        <f t="shared" si="129"/>
        <v>52 Skilled metal, electrical and electronic trades</v>
      </c>
      <c r="X133" s="26">
        <f t="shared" si="130"/>
        <v>2.6323454103930262</v>
      </c>
      <c r="Y133" s="26">
        <f t="shared" si="130"/>
        <v>-1.5842757813606694</v>
      </c>
      <c r="Z133" s="26">
        <f t="shared" si="130"/>
        <v>6.0251494060945658</v>
      </c>
      <c r="AA133" s="26">
        <f t="shared" si="130"/>
        <v>3.31732654584704</v>
      </c>
      <c r="AB133" s="26">
        <f t="shared" si="131"/>
        <v>9.342475951941605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-3.1016109053933576</v>
      </c>
      <c r="C134" s="26">
        <f t="shared" si="124"/>
        <v>-14.052721085236669</v>
      </c>
      <c r="D134" s="26">
        <f t="shared" si="124"/>
        <v>7.3942324996832554</v>
      </c>
      <c r="E134" s="26">
        <f t="shared" si="124"/>
        <v>-9.6923827274041798</v>
      </c>
      <c r="F134" s="26">
        <f t="shared" si="125"/>
        <v>-2.2981502277209245</v>
      </c>
      <c r="L134" t="str">
        <f t="shared" si="126"/>
        <v>53 Skilled construction and building trades</v>
      </c>
      <c r="M134" s="26">
        <f t="shared" si="127"/>
        <v>-3.5522459601203025</v>
      </c>
      <c r="N134" s="26">
        <f t="shared" si="127"/>
        <v>-13.845707223559302</v>
      </c>
      <c r="O134" s="26">
        <f t="shared" si="127"/>
        <v>7.5795187194243852</v>
      </c>
      <c r="P134" s="26">
        <f t="shared" si="127"/>
        <v>-10.219212108358377</v>
      </c>
      <c r="Q134" s="26">
        <f t="shared" si="128"/>
        <v>-2.639693388933992</v>
      </c>
      <c r="W134" t="str">
        <f t="shared" si="129"/>
        <v>53 Skilled construction and building trades</v>
      </c>
      <c r="X134" s="26">
        <f t="shared" si="130"/>
        <v>0.45063505472714915</v>
      </c>
      <c r="Y134" s="26">
        <f t="shared" si="130"/>
        <v>-0.20701386167721392</v>
      </c>
      <c r="Z134" s="26">
        <f t="shared" si="130"/>
        <v>-0.18528621974158588</v>
      </c>
      <c r="AA134" s="26">
        <f t="shared" si="130"/>
        <v>0.52682938095453924</v>
      </c>
      <c r="AB134" s="26">
        <f t="shared" si="131"/>
        <v>0.34154316121295336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-9.4123129093460705</v>
      </c>
      <c r="C135" s="26">
        <f t="shared" si="124"/>
        <v>-7.8877832043702796</v>
      </c>
      <c r="D135" s="26">
        <f t="shared" si="124"/>
        <v>2.7938090604300214</v>
      </c>
      <c r="E135" s="26">
        <f t="shared" si="124"/>
        <v>3.708879217983224</v>
      </c>
      <c r="F135" s="26">
        <f t="shared" si="125"/>
        <v>6.5026882784132454</v>
      </c>
      <c r="L135" t="str">
        <f t="shared" si="126"/>
        <v>54 Textiles, printing and other skilled trades</v>
      </c>
      <c r="M135" s="26">
        <f t="shared" si="127"/>
        <v>-5.3485970932979043</v>
      </c>
      <c r="N135" s="26">
        <f t="shared" si="127"/>
        <v>-10.148366454006023</v>
      </c>
      <c r="O135" s="26">
        <f t="shared" si="127"/>
        <v>1.4114085663560729</v>
      </c>
      <c r="P135" s="26">
        <f t="shared" si="127"/>
        <v>1.3792895221013666</v>
      </c>
      <c r="Q135" s="26">
        <f t="shared" si="128"/>
        <v>2.7906980884574395</v>
      </c>
      <c r="W135" t="str">
        <f t="shared" si="129"/>
        <v>54 Textiles, printing and other skilled trades</v>
      </c>
      <c r="X135" s="26">
        <f t="shared" si="130"/>
        <v>-4.0637158160480098</v>
      </c>
      <c r="Y135" s="26">
        <f t="shared" si="130"/>
        <v>2.2605832496355163</v>
      </c>
      <c r="Z135" s="26">
        <f t="shared" si="130"/>
        <v>1.3824004940738703</v>
      </c>
      <c r="AA135" s="26">
        <f t="shared" si="130"/>
        <v>2.3295896958817863</v>
      </c>
      <c r="AB135" s="26">
        <f t="shared" si="131"/>
        <v>3.7119901899556567</v>
      </c>
    </row>
    <row r="136" spans="1:28" x14ac:dyDescent="0.2">
      <c r="A136" t="str">
        <f t="shared" si="123"/>
        <v>61 Caring personal service occupations</v>
      </c>
      <c r="B136" s="26">
        <f t="shared" si="124"/>
        <v>14.560874575363357</v>
      </c>
      <c r="C136" s="26">
        <f t="shared" si="124"/>
        <v>-15.596533216340674</v>
      </c>
      <c r="D136" s="26">
        <f t="shared" si="124"/>
        <v>24.698749236053857</v>
      </c>
      <c r="E136" s="26">
        <f t="shared" si="124"/>
        <v>25.846932805949393</v>
      </c>
      <c r="F136" s="26">
        <f t="shared" si="125"/>
        <v>50.54568204200325</v>
      </c>
      <c r="L136" t="str">
        <f t="shared" si="126"/>
        <v>61 Caring personal service occupations</v>
      </c>
      <c r="M136" s="26">
        <f t="shared" si="127"/>
        <v>-0.25098707542586851</v>
      </c>
      <c r="N136" s="26">
        <f t="shared" si="127"/>
        <v>-0.34029456051661811</v>
      </c>
      <c r="O136" s="26">
        <f t="shared" si="127"/>
        <v>14.112402968017484</v>
      </c>
      <c r="P136" s="26">
        <f t="shared" si="127"/>
        <v>12.670548926806802</v>
      </c>
      <c r="Q136" s="26">
        <f t="shared" si="128"/>
        <v>26.782951894824286</v>
      </c>
      <c r="W136" t="str">
        <f t="shared" si="129"/>
        <v>61 Caring personal service occupations</v>
      </c>
      <c r="X136" s="26">
        <f t="shared" si="130"/>
        <v>14.811861650788387</v>
      </c>
      <c r="Y136" s="26">
        <f t="shared" si="130"/>
        <v>-15.256238655824916</v>
      </c>
      <c r="Z136" s="26">
        <f t="shared" si="130"/>
        <v>10.586346268036834</v>
      </c>
      <c r="AA136" s="26">
        <f t="shared" si="130"/>
        <v>13.176383879142463</v>
      </c>
      <c r="AB136" s="26">
        <f t="shared" si="131"/>
        <v>23.762730147179298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5.3667954465384042</v>
      </c>
      <c r="C137" s="26">
        <f t="shared" si="124"/>
        <v>-11.026635907874208</v>
      </c>
      <c r="D137" s="26">
        <f t="shared" si="124"/>
        <v>1.3554017788778481</v>
      </c>
      <c r="E137" s="26">
        <f t="shared" si="124"/>
        <v>4.1196995412641542</v>
      </c>
      <c r="F137" s="26">
        <f t="shared" si="125"/>
        <v>5.4751013201420022</v>
      </c>
      <c r="L137" t="str">
        <f t="shared" si="126"/>
        <v>62 Leisure, travel and related personal service occupations</v>
      </c>
      <c r="M137" s="26">
        <f t="shared" si="127"/>
        <v>3.8029102047275885</v>
      </c>
      <c r="N137" s="26">
        <f t="shared" si="127"/>
        <v>-4.5603568723017105</v>
      </c>
      <c r="O137" s="26">
        <f t="shared" si="127"/>
        <v>1.7880207665022567</v>
      </c>
      <c r="P137" s="26">
        <f t="shared" si="127"/>
        <v>4.7167777202385466</v>
      </c>
      <c r="Q137" s="26">
        <f t="shared" si="128"/>
        <v>6.5047984867408033</v>
      </c>
      <c r="W137" t="str">
        <f t="shared" si="129"/>
        <v>62 Leisure, travel and related personal service occupations</v>
      </c>
      <c r="X137" s="26">
        <f t="shared" si="130"/>
        <v>1.5638852418108655</v>
      </c>
      <c r="Y137" s="26">
        <f t="shared" si="130"/>
        <v>-6.4662790355725264</v>
      </c>
      <c r="Z137" s="26">
        <f t="shared" si="130"/>
        <v>-0.4326189876244797</v>
      </c>
      <c r="AA137" s="26">
        <f t="shared" si="130"/>
        <v>-0.59707817897434268</v>
      </c>
      <c r="AB137" s="26">
        <f t="shared" si="131"/>
        <v>-1.0296971665988224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-0.75402636915918908</v>
      </c>
      <c r="C138" s="26">
        <f t="shared" si="124"/>
        <v>1.0940742604834064</v>
      </c>
      <c r="D138" s="26">
        <f t="shared" si="124"/>
        <v>-1.0202330897869123</v>
      </c>
      <c r="E138" s="26">
        <f t="shared" si="124"/>
        <v>0.25969166744175176</v>
      </c>
      <c r="F138" s="26">
        <f t="shared" si="125"/>
        <v>-0.76054142234516053</v>
      </c>
      <c r="L138" t="str">
        <f t="shared" si="126"/>
        <v>63 Community and civil enforcement occupations</v>
      </c>
      <c r="M138" s="26">
        <f t="shared" si="127"/>
        <v>-0.99921409213672563</v>
      </c>
      <c r="N138" s="26">
        <f t="shared" si="127"/>
        <v>1.2536931925231145</v>
      </c>
      <c r="O138" s="26">
        <f t="shared" si="127"/>
        <v>-1.4147921900624061</v>
      </c>
      <c r="P138" s="26">
        <f t="shared" si="127"/>
        <v>0.27428197033708823</v>
      </c>
      <c r="Q138" s="26">
        <f t="shared" si="128"/>
        <v>-1.1405102197253179</v>
      </c>
      <c r="W138" t="str">
        <f t="shared" si="129"/>
        <v>63 Community and civil enforcement occupations</v>
      </c>
      <c r="X138" s="26">
        <f t="shared" si="130"/>
        <v>0.24518772297754032</v>
      </c>
      <c r="Y138" s="26">
        <f t="shared" si="130"/>
        <v>-0.15961893203969657</v>
      </c>
      <c r="Z138" s="26">
        <f t="shared" si="130"/>
        <v>0.3945591002754838</v>
      </c>
      <c r="AA138" s="26">
        <f t="shared" si="130"/>
        <v>-1.4590302895335139E-2</v>
      </c>
      <c r="AB138" s="26">
        <f t="shared" si="131"/>
        <v>0.37996879738014866</v>
      </c>
    </row>
    <row r="139" spans="1:28" x14ac:dyDescent="0.2">
      <c r="A139" t="str">
        <f t="shared" si="123"/>
        <v>71 Sales occupations</v>
      </c>
      <c r="B139" s="26">
        <f t="shared" si="124"/>
        <v>-9.0022144372974253</v>
      </c>
      <c r="C139" s="26">
        <f t="shared" si="124"/>
        <v>-0.90678597756891577</v>
      </c>
      <c r="D139" s="26">
        <f t="shared" si="124"/>
        <v>-20.65939225905322</v>
      </c>
      <c r="E139" s="26">
        <f t="shared" si="124"/>
        <v>-12.822936948899127</v>
      </c>
      <c r="F139" s="26">
        <f t="shared" si="125"/>
        <v>-33.482329207952347</v>
      </c>
      <c r="L139" t="str">
        <f t="shared" si="126"/>
        <v>71 Sales occupations</v>
      </c>
      <c r="M139" s="26">
        <f t="shared" si="127"/>
        <v>2.1854560252291719</v>
      </c>
      <c r="N139" s="26">
        <f t="shared" si="127"/>
        <v>-0.99351719547638595</v>
      </c>
      <c r="O139" s="26">
        <f t="shared" si="127"/>
        <v>-5.9248514606533433</v>
      </c>
      <c r="P139" s="26">
        <f t="shared" si="127"/>
        <v>-1.0065822332615824</v>
      </c>
      <c r="Q139" s="26">
        <f t="shared" si="128"/>
        <v>-6.9314336939149257</v>
      </c>
      <c r="W139" t="str">
        <f t="shared" si="129"/>
        <v>71 Sales occupations</v>
      </c>
      <c r="X139" s="26">
        <f t="shared" si="130"/>
        <v>-11.187670462525631</v>
      </c>
      <c r="Y139" s="26">
        <f t="shared" si="130"/>
        <v>8.6731217906532265E-2</v>
      </c>
      <c r="Z139" s="26">
        <f t="shared" si="130"/>
        <v>-14.734540798399735</v>
      </c>
      <c r="AA139" s="26">
        <f t="shared" si="130"/>
        <v>-11.816354715636948</v>
      </c>
      <c r="AB139" s="26">
        <f t="shared" si="131"/>
        <v>-26.550895514036682</v>
      </c>
    </row>
    <row r="140" spans="1:28" x14ac:dyDescent="0.2">
      <c r="A140" t="str">
        <f t="shared" si="123"/>
        <v>72 Customer service occupations</v>
      </c>
      <c r="B140" s="26">
        <f t="shared" si="124"/>
        <v>5.2127168364280152</v>
      </c>
      <c r="C140" s="26">
        <f t="shared" si="124"/>
        <v>1.3451785044401987</v>
      </c>
      <c r="D140" s="26">
        <f t="shared" si="124"/>
        <v>21.001708533109721</v>
      </c>
      <c r="E140" s="26">
        <f t="shared" si="124"/>
        <v>13.122286771698697</v>
      </c>
      <c r="F140" s="26">
        <f t="shared" si="125"/>
        <v>34.123995304808417</v>
      </c>
      <c r="L140" t="str">
        <f t="shared" si="126"/>
        <v>72 Customer service occupations</v>
      </c>
      <c r="M140" s="26">
        <f t="shared" si="127"/>
        <v>-2.1259239255174691</v>
      </c>
      <c r="N140" s="26">
        <f t="shared" si="127"/>
        <v>3.473292060449932</v>
      </c>
      <c r="O140" s="26">
        <f t="shared" si="127"/>
        <v>10.182033027868183</v>
      </c>
      <c r="P140" s="26">
        <f t="shared" si="127"/>
        <v>7.0962389309527012</v>
      </c>
      <c r="Q140" s="26">
        <f t="shared" si="128"/>
        <v>17.278271958820884</v>
      </c>
      <c r="W140" t="str">
        <f t="shared" si="129"/>
        <v>72 Customer service occupations</v>
      </c>
      <c r="X140" s="26">
        <f t="shared" si="130"/>
        <v>7.3386407619458112</v>
      </c>
      <c r="Y140" s="26">
        <f t="shared" si="130"/>
        <v>-2.1281135560099855</v>
      </c>
      <c r="Z140" s="26">
        <f t="shared" si="130"/>
        <v>10.819675505241484</v>
      </c>
      <c r="AA140" s="26">
        <f t="shared" si="130"/>
        <v>6.0260478407459672</v>
      </c>
      <c r="AB140" s="26">
        <f t="shared" si="131"/>
        <v>16.845723345987452</v>
      </c>
    </row>
    <row r="141" spans="1:28" x14ac:dyDescent="0.2">
      <c r="A141" t="str">
        <f t="shared" si="123"/>
        <v>81 Process, plant and machine operatives</v>
      </c>
      <c r="B141" s="26">
        <f t="shared" si="124"/>
        <v>1.2495422690854241</v>
      </c>
      <c r="C141" s="26">
        <f t="shared" si="124"/>
        <v>-9.2565007271729769</v>
      </c>
      <c r="D141" s="26">
        <f t="shared" si="124"/>
        <v>14.66726043080665</v>
      </c>
      <c r="E141" s="26">
        <f t="shared" si="124"/>
        <v>-0.22205133324894177</v>
      </c>
      <c r="F141" s="26">
        <f t="shared" si="125"/>
        <v>14.445209097557708</v>
      </c>
      <c r="L141" t="str">
        <f t="shared" si="126"/>
        <v>81 Process, plant and machine operatives</v>
      </c>
      <c r="M141" s="26">
        <f t="shared" si="127"/>
        <v>1.0872844169655735</v>
      </c>
      <c r="N141" s="26">
        <f t="shared" si="127"/>
        <v>-7.7170808051567548</v>
      </c>
      <c r="O141" s="26">
        <f t="shared" si="127"/>
        <v>12.604309821818383</v>
      </c>
      <c r="P141" s="26">
        <f t="shared" si="127"/>
        <v>-0.26874978440265807</v>
      </c>
      <c r="Q141" s="26">
        <f t="shared" si="128"/>
        <v>12.335560037415725</v>
      </c>
      <c r="W141" t="str">
        <f t="shared" si="129"/>
        <v>81 Process, plant and machine operatives</v>
      </c>
      <c r="X141" s="26">
        <f t="shared" si="130"/>
        <v>0.16225785211960186</v>
      </c>
      <c r="Y141" s="26">
        <f t="shared" si="130"/>
        <v>-1.5394199220160001</v>
      </c>
      <c r="Z141" s="26">
        <f t="shared" si="130"/>
        <v>2.062950608988249</v>
      </c>
      <c r="AA141" s="26">
        <f t="shared" si="130"/>
        <v>4.6698451153899256E-2</v>
      </c>
      <c r="AB141" s="26">
        <f t="shared" si="131"/>
        <v>2.1096490601421483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18.229344367420452</v>
      </c>
      <c r="C142" s="26">
        <f t="shared" si="124"/>
        <v>-31.023455990361271</v>
      </c>
      <c r="D142" s="26">
        <f t="shared" si="124"/>
        <v>9.6305620724566836</v>
      </c>
      <c r="E142" s="26">
        <f t="shared" si="124"/>
        <v>-0.87633048114346934</v>
      </c>
      <c r="F142" s="26">
        <f t="shared" si="125"/>
        <v>8.7542315913132143</v>
      </c>
      <c r="L142" t="str">
        <f t="shared" si="126"/>
        <v>82 Transport and mobile machine drivers and operatives</v>
      </c>
      <c r="M142" s="26">
        <f t="shared" si="127"/>
        <v>18.236634845796033</v>
      </c>
      <c r="N142" s="26">
        <f t="shared" si="127"/>
        <v>-28.900252055858289</v>
      </c>
      <c r="O142" s="26">
        <f t="shared" si="127"/>
        <v>3.9741889451015879</v>
      </c>
      <c r="P142" s="26">
        <f t="shared" si="127"/>
        <v>-3.6730710800816269</v>
      </c>
      <c r="Q142" s="26">
        <f t="shared" si="128"/>
        <v>0.30111786501996107</v>
      </c>
      <c r="W142" t="str">
        <f t="shared" si="129"/>
        <v>82 Transport and mobile machine drivers and operatives</v>
      </c>
      <c r="X142" s="26">
        <f t="shared" si="130"/>
        <v>-7.2904783756762015E-3</v>
      </c>
      <c r="Y142" s="26">
        <f t="shared" si="130"/>
        <v>-2.1232039345032518</v>
      </c>
      <c r="Z142" s="26">
        <f t="shared" si="130"/>
        <v>5.6563731273548399</v>
      </c>
      <c r="AA142" s="26">
        <f t="shared" si="130"/>
        <v>2.7967405989377667</v>
      </c>
      <c r="AB142" s="26">
        <f t="shared" si="131"/>
        <v>8.4531137262926066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-6.6152565216823476</v>
      </c>
      <c r="C143" s="26">
        <f t="shared" si="124"/>
        <v>-6.5301544478967131</v>
      </c>
      <c r="D143" s="26">
        <f t="shared" si="124"/>
        <v>-8.1955623820025068</v>
      </c>
      <c r="E143" s="26">
        <f t="shared" si="124"/>
        <v>-2.533975728001316</v>
      </c>
      <c r="F143" s="26">
        <f t="shared" si="125"/>
        <v>-10.729538110003823</v>
      </c>
      <c r="L143" t="str">
        <f t="shared" si="126"/>
        <v>91 Elementary trades and related occupations</v>
      </c>
      <c r="M143" s="26">
        <f t="shared" si="127"/>
        <v>-4.0727937014190516</v>
      </c>
      <c r="N143" s="26">
        <f t="shared" si="127"/>
        <v>-5.2940087333627588</v>
      </c>
      <c r="O143" s="26">
        <f t="shared" si="127"/>
        <v>-7.2063664426212952</v>
      </c>
      <c r="P143" s="26">
        <f t="shared" si="127"/>
        <v>-2.1783699613912617</v>
      </c>
      <c r="Q143" s="26">
        <f t="shared" si="128"/>
        <v>-9.3847364040125569</v>
      </c>
      <c r="W143" t="str">
        <f t="shared" si="129"/>
        <v>91 Elementary trades and related occupations</v>
      </c>
      <c r="X143" s="26">
        <f t="shared" si="130"/>
        <v>-2.5424628202630863</v>
      </c>
      <c r="Y143" s="26">
        <f t="shared" si="130"/>
        <v>-1.2361457145341141</v>
      </c>
      <c r="Z143" s="26">
        <f t="shared" si="130"/>
        <v>-0.989195939381041</v>
      </c>
      <c r="AA143" s="26">
        <f t="shared" si="130"/>
        <v>-0.35560576661017063</v>
      </c>
      <c r="AB143" s="26">
        <f t="shared" si="131"/>
        <v>-1.3448017059912116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7.6742912307668689</v>
      </c>
      <c r="C144" s="26">
        <f t="shared" si="124"/>
        <v>-43.37331692594995</v>
      </c>
      <c r="D144" s="26">
        <f t="shared" si="124"/>
        <v>13.725018617892601</v>
      </c>
      <c r="E144" s="26">
        <f t="shared" si="124"/>
        <v>-13.671279726793955</v>
      </c>
      <c r="F144" s="26">
        <f t="shared" si="125"/>
        <v>5.3738891098646491E-2</v>
      </c>
      <c r="L144" t="str">
        <f t="shared" si="126"/>
        <v>92 Elementary administration and service occupations</v>
      </c>
      <c r="M144" s="26">
        <f t="shared" si="127"/>
        <v>-0.20573972106174665</v>
      </c>
      <c r="N144" s="26">
        <f t="shared" si="127"/>
        <v>-17.532182839528758</v>
      </c>
      <c r="O144" s="26">
        <f t="shared" si="127"/>
        <v>14.621992874976883</v>
      </c>
      <c r="P144" s="26">
        <f t="shared" si="127"/>
        <v>-10.880004822441464</v>
      </c>
      <c r="Q144" s="26">
        <f t="shared" si="128"/>
        <v>3.7419880525354188</v>
      </c>
      <c r="W144" t="str">
        <f t="shared" si="129"/>
        <v>92 Elementary administration and service occupations</v>
      </c>
      <c r="X144" s="26">
        <f t="shared" si="130"/>
        <v>7.8800309518280471</v>
      </c>
      <c r="Y144" s="26">
        <f t="shared" si="130"/>
        <v>-25.841134086420823</v>
      </c>
      <c r="Z144" s="26">
        <f t="shared" si="130"/>
        <v>-0.89697425708362744</v>
      </c>
      <c r="AA144" s="26">
        <f t="shared" si="130"/>
        <v>-2.7912749043529175</v>
      </c>
      <c r="AB144" s="26">
        <f t="shared" si="131"/>
        <v>-3.6882491614365449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244.49299999876712</v>
      </c>
      <c r="C146" s="28">
        <f t="shared" ref="C146" si="132">D35-C35</f>
        <v>-116.10699999957524</v>
      </c>
      <c r="D146" s="28">
        <f>E35-D35</f>
        <v>129.93100000290542</v>
      </c>
      <c r="E146" s="28">
        <f>F35-E35</f>
        <v>189.05999999657979</v>
      </c>
      <c r="F146" s="28">
        <f t="shared" ref="F146" si="133">F35-D35</f>
        <v>318.99099999948521</v>
      </c>
      <c r="L146" s="23" t="str">
        <f>L35</f>
        <v>All occupations</v>
      </c>
      <c r="M146" s="28">
        <f>N35-M35</f>
        <v>107.8359999991294</v>
      </c>
      <c r="N146" s="28">
        <f t="shared" ref="N146" si="134">O35-N35</f>
        <v>-89.938000000709053</v>
      </c>
      <c r="O146" s="28">
        <f>P35-O35</f>
        <v>71.446999998941919</v>
      </c>
      <c r="P146" s="28">
        <f>Q35-P35</f>
        <v>94.879000000150882</v>
      </c>
      <c r="Q146" s="28">
        <f t="shared" ref="Q146" si="135">Q35-O35</f>
        <v>166.3259999990928</v>
      </c>
      <c r="W146" s="23" t="str">
        <f>W35</f>
        <v>All occupations</v>
      </c>
      <c r="X146" s="28">
        <f>Y35-X35</f>
        <v>136.65699999963499</v>
      </c>
      <c r="Y146" s="28">
        <f t="shared" ref="Y146" si="136">Z35-Y35</f>
        <v>-26.168999998870277</v>
      </c>
      <c r="Z146" s="28">
        <f>AA35-Z35</f>
        <v>58.484000003969868</v>
      </c>
      <c r="AA146" s="28">
        <f>AB35-AA35</f>
        <v>94.18099999642709</v>
      </c>
      <c r="AB146" s="28">
        <f t="shared" ref="AB146" si="137">AB35-Z35</f>
        <v>152.66500000039696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363.35891127987952</v>
      </c>
      <c r="C153" s="11">
        <f t="shared" ref="C153:F153" si="142">C8</f>
        <v>426.06507107964768</v>
      </c>
      <c r="D153" s="11">
        <f t="shared" si="142"/>
        <v>428.77663999155283</v>
      </c>
      <c r="E153" s="11">
        <f t="shared" si="142"/>
        <v>403.36986556399125</v>
      </c>
      <c r="F153" s="11">
        <f t="shared" si="142"/>
        <v>439.44914957244885</v>
      </c>
      <c r="H153" s="39">
        <f>IF(D$151-B$151 &lt;&gt; 0,(EXP(LN(D153/B153)/(D$151-B$151))-1)*100,0)</f>
        <v>3.3663212426097822</v>
      </c>
      <c r="I153" s="39">
        <f>IF(F$151-D$151 &lt;&gt; 0,(EXP(LN(F153/D153)/(F$151-D$151))-1)*100,0)</f>
        <v>0.16404026013498996</v>
      </c>
      <c r="L153" s="10" t="str">
        <f>L8</f>
        <v>11 Corporate managers and directors</v>
      </c>
      <c r="M153" s="11">
        <f>M8</f>
        <v>248.48410930040552</v>
      </c>
      <c r="N153" s="11">
        <f t="shared" ref="N153:Q153" si="143">N8</f>
        <v>279.26126456533945</v>
      </c>
      <c r="O153" s="11">
        <f t="shared" si="143"/>
        <v>279.0670136682694</v>
      </c>
      <c r="P153" s="11">
        <f t="shared" si="143"/>
        <v>254.43839897959111</v>
      </c>
      <c r="Q153" s="11">
        <f t="shared" si="143"/>
        <v>266.63529919811253</v>
      </c>
      <c r="S153" s="39">
        <f>IF(O$151-M$151 &lt;&gt; 0,(EXP(LN(O153/M153)/(O$151-M$151))-1)*100,0)</f>
        <v>2.3486166002491426</v>
      </c>
      <c r="T153" s="39">
        <f>IF(Q$151-O$151 &lt;&gt; 0,(EXP(LN(Q153/O153)/(Q$151-O$151))-1)*100,0)</f>
        <v>-0.30333993367381851</v>
      </c>
      <c r="W153" s="10" t="str">
        <f>W8</f>
        <v>11 Corporate managers and directors</v>
      </c>
      <c r="X153" s="11">
        <f>X8</f>
        <v>114.87480197947345</v>
      </c>
      <c r="Y153" s="11">
        <f t="shared" ref="Y153:AB153" si="144">Y8</f>
        <v>146.80380651430849</v>
      </c>
      <c r="Z153" s="11">
        <f t="shared" si="144"/>
        <v>149.70962632328369</v>
      </c>
      <c r="AA153" s="11">
        <f t="shared" si="144"/>
        <v>148.93146658439917</v>
      </c>
      <c r="AB153" s="11">
        <f t="shared" si="144"/>
        <v>172.81385037433699</v>
      </c>
      <c r="AD153" s="39">
        <f>IF(Z$151-X$151 &lt;&gt; 0,(EXP(LN(Z153/X153)/(Z$151-X$151))-1)*100,0)</f>
        <v>5.4399011551354626</v>
      </c>
      <c r="AE153" s="39">
        <f>IF(AB$151-Z$151 &lt;&gt; 0,(EXP(LN(AB153/Z153)/(AB$151-Z$151))-1)*100,0)</f>
        <v>0.96137454785418797</v>
      </c>
    </row>
    <row r="154" spans="1:31" x14ac:dyDescent="0.2">
      <c r="A154" s="10" t="str">
        <f t="shared" si="141"/>
        <v>12 Other managers and proprietors</v>
      </c>
      <c r="B154" s="11">
        <f t="shared" si="141"/>
        <v>166.75242462672384</v>
      </c>
      <c r="C154" s="11">
        <f t="shared" ref="C154:F178" si="145">C9</f>
        <v>175.19240051967645</v>
      </c>
      <c r="D154" s="11">
        <f t="shared" si="145"/>
        <v>171.84311073630752</v>
      </c>
      <c r="E154" s="11">
        <f t="shared" si="145"/>
        <v>216.53579256611988</v>
      </c>
      <c r="F154" s="11">
        <f t="shared" si="145"/>
        <v>251.62558496653222</v>
      </c>
      <c r="H154" s="39">
        <f t="shared" ref="H154:H180" si="146">IF(D$151-B$151 &lt;&gt; 0,(EXP(LN(D154/B154)/(D$151-B$151))-1)*100,0)</f>
        <v>0.6032460140712681</v>
      </c>
      <c r="I154" s="39">
        <f t="shared" ref="I154:I180" si="147">IF(F$151-D$151 &lt;&gt; 0,(EXP(LN(F154/D154)/(F$151-D$151))-1)*100,0)</f>
        <v>2.5749966487906173</v>
      </c>
      <c r="L154" s="10" t="str">
        <f t="shared" ref="L154:Q154" si="148">L9</f>
        <v>12 Other managers and proprietors</v>
      </c>
      <c r="M154" s="11">
        <f t="shared" si="148"/>
        <v>96.210372281282773</v>
      </c>
      <c r="N154" s="11">
        <f t="shared" si="148"/>
        <v>100.81168816932359</v>
      </c>
      <c r="O154" s="11">
        <f t="shared" si="148"/>
        <v>94.401745977339985</v>
      </c>
      <c r="P154" s="11">
        <f t="shared" si="148"/>
        <v>121.56205965024786</v>
      </c>
      <c r="Q154" s="11">
        <f t="shared" si="148"/>
        <v>139.08067732152389</v>
      </c>
      <c r="S154" s="39">
        <f t="shared" ref="S154:S177" si="149">IF(O$151-M$151 &lt;&gt; 0,(EXP(LN(O154/M154)/(O$151-M$151))-1)*100,0)</f>
        <v>-0.3788326781463458</v>
      </c>
      <c r="T154" s="39">
        <f t="shared" ref="T154:T177" si="150">IF(Q$151-O$151 &lt;&gt; 0,(EXP(LN(Q154/O154)/(Q$151-O$151))-1)*100,0)</f>
        <v>2.6169537072515014</v>
      </c>
      <c r="W154" s="10" t="str">
        <f t="shared" ref="W154:AB154" si="151">W9</f>
        <v>12 Other managers and proprietors</v>
      </c>
      <c r="X154" s="11">
        <f t="shared" si="151"/>
        <v>70.542052345440524</v>
      </c>
      <c r="Y154" s="11">
        <f t="shared" si="151"/>
        <v>74.380712350352667</v>
      </c>
      <c r="Z154" s="11">
        <f t="shared" si="151"/>
        <v>77.441364758967836</v>
      </c>
      <c r="AA154" s="11">
        <f t="shared" si="151"/>
        <v>94.973732915871878</v>
      </c>
      <c r="AB154" s="11">
        <f t="shared" si="151"/>
        <v>112.5449076450081</v>
      </c>
      <c r="AD154" s="39">
        <f t="shared" ref="AD154:AD177" si="152">IF(Z$151-X$151 &lt;&gt; 0,(EXP(LN(Z154/X154)/(Z$151-X$151))-1)*100,0)</f>
        <v>1.88376405617523</v>
      </c>
      <c r="AE154" s="39">
        <f t="shared" ref="AE154:AE177" si="153">IF(AB$151-Z$151 &lt;&gt; 0,(EXP(LN(AB154/Z154)/(AB$151-Z$151))-1)*100,0)</f>
        <v>2.5235234829002806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312.76852676878184</v>
      </c>
      <c r="C155" s="11">
        <f t="shared" si="145"/>
        <v>346.34885020280888</v>
      </c>
      <c r="D155" s="11">
        <f t="shared" si="145"/>
        <v>356.85699472122553</v>
      </c>
      <c r="E155" s="11">
        <f t="shared" si="145"/>
        <v>379.59323100512648</v>
      </c>
      <c r="F155" s="11">
        <f t="shared" si="145"/>
        <v>418.27206045596586</v>
      </c>
      <c r="H155" s="39">
        <f t="shared" si="146"/>
        <v>2.6725229212269941</v>
      </c>
      <c r="I155" s="39">
        <f t="shared" si="147"/>
        <v>1.0642698650134896</v>
      </c>
      <c r="L155" s="10" t="str">
        <f t="shared" ref="L155:Q155" si="154">L10</f>
        <v>21 Science, research, engineering and technology professionals</v>
      </c>
      <c r="M155" s="11">
        <f t="shared" si="154"/>
        <v>247.71964604463619</v>
      </c>
      <c r="N155" s="11">
        <f t="shared" si="154"/>
        <v>275.89995866761603</v>
      </c>
      <c r="O155" s="11">
        <f t="shared" si="154"/>
        <v>272.6699044847644</v>
      </c>
      <c r="P155" s="11">
        <f t="shared" si="154"/>
        <v>280.51699968306343</v>
      </c>
      <c r="Q155" s="11">
        <f t="shared" si="154"/>
        <v>301.50947638834668</v>
      </c>
      <c r="S155" s="39">
        <f t="shared" si="149"/>
        <v>1.9378221907095261</v>
      </c>
      <c r="T155" s="39">
        <f t="shared" si="150"/>
        <v>0.67251478599064107</v>
      </c>
      <c r="W155" s="10" t="str">
        <f t="shared" ref="W155:AB155" si="155">W10</f>
        <v>21 Science, research, engineering and technology professionals</v>
      </c>
      <c r="X155" s="11">
        <f t="shared" si="155"/>
        <v>65.048880724145391</v>
      </c>
      <c r="Y155" s="11">
        <f t="shared" si="155"/>
        <v>70.448891535192345</v>
      </c>
      <c r="Z155" s="11">
        <f t="shared" si="155"/>
        <v>84.187090236461827</v>
      </c>
      <c r="AA155" s="11">
        <f t="shared" si="155"/>
        <v>99.07623132206443</v>
      </c>
      <c r="AB155" s="11">
        <f t="shared" si="155"/>
        <v>116.76258406762041</v>
      </c>
      <c r="AD155" s="39">
        <f t="shared" si="152"/>
        <v>5.2933962693316516</v>
      </c>
      <c r="AE155" s="39">
        <f t="shared" si="153"/>
        <v>2.2046244064681142</v>
      </c>
    </row>
    <row r="156" spans="1:31" x14ac:dyDescent="0.2">
      <c r="A156" s="10" t="str">
        <f t="shared" si="141"/>
        <v>22 Health professionals</v>
      </c>
      <c r="B156" s="11">
        <f t="shared" si="141"/>
        <v>162.91033782858162</v>
      </c>
      <c r="C156" s="11">
        <f t="shared" si="145"/>
        <v>196.2920258422123</v>
      </c>
      <c r="D156" s="11">
        <f t="shared" si="145"/>
        <v>194.7838373171854</v>
      </c>
      <c r="E156" s="11">
        <f t="shared" si="145"/>
        <v>205.25105569779919</v>
      </c>
      <c r="F156" s="11">
        <f t="shared" si="145"/>
        <v>214.76517544112332</v>
      </c>
      <c r="H156" s="39">
        <f t="shared" si="146"/>
        <v>3.6384369920140935</v>
      </c>
      <c r="I156" s="39">
        <f t="shared" si="147"/>
        <v>0.65315586583067908</v>
      </c>
      <c r="L156" s="10" t="str">
        <f t="shared" ref="L156:Q156" si="156">L11</f>
        <v>22 Health professionals</v>
      </c>
      <c r="M156" s="11">
        <f t="shared" si="156"/>
        <v>34.567737364804515</v>
      </c>
      <c r="N156" s="11">
        <f t="shared" si="156"/>
        <v>41.10811194329483</v>
      </c>
      <c r="O156" s="11">
        <f t="shared" si="156"/>
        <v>44.232079213787586</v>
      </c>
      <c r="P156" s="11">
        <f t="shared" si="156"/>
        <v>46.209799707379418</v>
      </c>
      <c r="Q156" s="11">
        <f t="shared" si="156"/>
        <v>48.45179267933996</v>
      </c>
      <c r="S156" s="39">
        <f t="shared" si="149"/>
        <v>5.0541662065361148</v>
      </c>
      <c r="T156" s="39">
        <f t="shared" si="150"/>
        <v>0.60930903714111473</v>
      </c>
      <c r="W156" s="10" t="str">
        <f t="shared" ref="W156:AB156" si="157">W11</f>
        <v>22 Health professionals</v>
      </c>
      <c r="X156" s="11">
        <f t="shared" si="157"/>
        <v>128.34260046377722</v>
      </c>
      <c r="Y156" s="11">
        <f t="shared" si="157"/>
        <v>155.1839138989173</v>
      </c>
      <c r="Z156" s="11">
        <f t="shared" si="157"/>
        <v>150.5517581033977</v>
      </c>
      <c r="AA156" s="11">
        <f t="shared" si="157"/>
        <v>159.04125599041964</v>
      </c>
      <c r="AB156" s="11">
        <f t="shared" si="157"/>
        <v>166.31338276178326</v>
      </c>
      <c r="AD156" s="39">
        <f t="shared" si="152"/>
        <v>3.243566673235998</v>
      </c>
      <c r="AE156" s="39">
        <f t="shared" si="153"/>
        <v>0.6659873908523517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223.59325749963625</v>
      </c>
      <c r="C157" s="11">
        <f t="shared" si="145"/>
        <v>237.9935072331414</v>
      </c>
      <c r="D157" s="11">
        <f t="shared" si="145"/>
        <v>238.17737359201959</v>
      </c>
      <c r="E157" s="11">
        <f t="shared" si="145"/>
        <v>245.66325880547734</v>
      </c>
      <c r="F157" s="11">
        <f t="shared" si="145"/>
        <v>265.24405836488819</v>
      </c>
      <c r="H157" s="39">
        <f t="shared" si="146"/>
        <v>1.2717604925637893</v>
      </c>
      <c r="I157" s="39">
        <f t="shared" si="147"/>
        <v>0.72014542366767298</v>
      </c>
      <c r="L157" s="10" t="str">
        <f t="shared" ref="L157:Q157" si="158">L12</f>
        <v>23 Teaching and other educational professionals</v>
      </c>
      <c r="M157" s="11">
        <f t="shared" si="158"/>
        <v>69.835314617602549</v>
      </c>
      <c r="N157" s="11">
        <f t="shared" si="158"/>
        <v>70.539264071388359</v>
      </c>
      <c r="O157" s="11">
        <f t="shared" si="158"/>
        <v>74.482535720120069</v>
      </c>
      <c r="P157" s="11">
        <f t="shared" si="158"/>
        <v>79.657863905829473</v>
      </c>
      <c r="Q157" s="11">
        <f t="shared" si="158"/>
        <v>85.615226903928217</v>
      </c>
      <c r="S157" s="39">
        <f t="shared" si="149"/>
        <v>1.2968340153027391</v>
      </c>
      <c r="T157" s="39">
        <f t="shared" si="150"/>
        <v>0.93298188456782949</v>
      </c>
      <c r="W157" s="10" t="str">
        <f t="shared" ref="W157:AB157" si="159">W12</f>
        <v>23 Teaching and other educational professionals</v>
      </c>
      <c r="X157" s="11">
        <f t="shared" si="159"/>
        <v>153.7579428820338</v>
      </c>
      <c r="Y157" s="11">
        <f t="shared" si="159"/>
        <v>167.45424316175271</v>
      </c>
      <c r="Z157" s="11">
        <f t="shared" si="159"/>
        <v>163.69483787189918</v>
      </c>
      <c r="AA157" s="11">
        <f t="shared" si="159"/>
        <v>166.00539489964819</v>
      </c>
      <c r="AB157" s="11">
        <f t="shared" si="159"/>
        <v>179.62883146095962</v>
      </c>
      <c r="AD157" s="39">
        <f t="shared" si="152"/>
        <v>1.2603641450373404</v>
      </c>
      <c r="AE157" s="39">
        <f t="shared" si="153"/>
        <v>0.62117953206231036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295.30840821101862</v>
      </c>
      <c r="C158" s="11">
        <f t="shared" si="145"/>
        <v>338.67016228084202</v>
      </c>
      <c r="D158" s="11">
        <f t="shared" si="145"/>
        <v>356.58543865895695</v>
      </c>
      <c r="E158" s="11">
        <f t="shared" si="145"/>
        <v>399.07828702113085</v>
      </c>
      <c r="F158" s="11">
        <f t="shared" si="145"/>
        <v>444.33294715570685</v>
      </c>
      <c r="H158" s="39">
        <f t="shared" si="146"/>
        <v>3.8430794029126858</v>
      </c>
      <c r="I158" s="39">
        <f t="shared" si="147"/>
        <v>1.4774769711679347</v>
      </c>
      <c r="L158" s="10" t="str">
        <f t="shared" ref="L158:Q158" si="160">L13</f>
        <v>24 Business, media and public service professionals</v>
      </c>
      <c r="M158" s="11">
        <f t="shared" si="160"/>
        <v>174.80909379710232</v>
      </c>
      <c r="N158" s="11">
        <f t="shared" si="160"/>
        <v>190.45288268531255</v>
      </c>
      <c r="O158" s="11">
        <f t="shared" si="160"/>
        <v>197.61033418209132</v>
      </c>
      <c r="P158" s="11">
        <f t="shared" si="160"/>
        <v>223.60301089874065</v>
      </c>
      <c r="Q158" s="11">
        <f t="shared" si="160"/>
        <v>244.84591469657278</v>
      </c>
      <c r="S158" s="39">
        <f t="shared" si="149"/>
        <v>2.4823619566945121</v>
      </c>
      <c r="T158" s="39">
        <f t="shared" si="150"/>
        <v>1.4391373588210854</v>
      </c>
      <c r="W158" s="10" t="str">
        <f t="shared" ref="W158:AB158" si="161">W13</f>
        <v>24 Business, media and public service professionals</v>
      </c>
      <c r="X158" s="11">
        <f t="shared" si="161"/>
        <v>120.49931441391767</v>
      </c>
      <c r="Y158" s="11">
        <f t="shared" si="161"/>
        <v>148.21727959552911</v>
      </c>
      <c r="Z158" s="11">
        <f t="shared" si="161"/>
        <v>158.97510447686452</v>
      </c>
      <c r="AA158" s="11">
        <f t="shared" si="161"/>
        <v>175.47527612239074</v>
      </c>
      <c r="AB158" s="11">
        <f t="shared" si="161"/>
        <v>199.4870324591335</v>
      </c>
      <c r="AD158" s="39">
        <f t="shared" si="152"/>
        <v>5.6985205591597587</v>
      </c>
      <c r="AE158" s="39">
        <f t="shared" si="153"/>
        <v>1.5248531672373611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78.35688097718716</v>
      </c>
      <c r="C159" s="11">
        <f t="shared" si="145"/>
        <v>90.014152929601877</v>
      </c>
      <c r="D159" s="11">
        <f t="shared" si="145"/>
        <v>97.024482424827269</v>
      </c>
      <c r="E159" s="11">
        <f t="shared" si="145"/>
        <v>86.274458025249658</v>
      </c>
      <c r="F159" s="11">
        <f t="shared" si="145"/>
        <v>92.596020760220327</v>
      </c>
      <c r="H159" s="39">
        <f t="shared" si="146"/>
        <v>4.3664325909983814</v>
      </c>
      <c r="I159" s="39">
        <f t="shared" si="147"/>
        <v>-0.31096333377609309</v>
      </c>
      <c r="L159" s="10" t="str">
        <f t="shared" ref="L159:Q159" si="162">L14</f>
        <v>31 Science, engineering and technology associate professionals</v>
      </c>
      <c r="M159" s="11">
        <f t="shared" si="162"/>
        <v>54.011508491348202</v>
      </c>
      <c r="N159" s="11">
        <f t="shared" si="162"/>
        <v>64.936715595614771</v>
      </c>
      <c r="O159" s="11">
        <f t="shared" si="162"/>
        <v>66.825762139647225</v>
      </c>
      <c r="P159" s="11">
        <f t="shared" si="162"/>
        <v>55.086443173786222</v>
      </c>
      <c r="Q159" s="11">
        <f t="shared" si="162"/>
        <v>55.833818215653132</v>
      </c>
      <c r="S159" s="39">
        <f t="shared" si="149"/>
        <v>4.3497763828775904</v>
      </c>
      <c r="T159" s="39">
        <f t="shared" si="150"/>
        <v>-1.1909113087725798</v>
      </c>
      <c r="W159" s="10" t="str">
        <f t="shared" ref="W159:AB159" si="163">W14</f>
        <v>31 Science, engineering and technology associate professionals</v>
      </c>
      <c r="X159" s="11">
        <f t="shared" si="163"/>
        <v>24.345372485839054</v>
      </c>
      <c r="Y159" s="11">
        <f t="shared" si="163"/>
        <v>25.077437333987117</v>
      </c>
      <c r="Z159" s="11">
        <f t="shared" si="163"/>
        <v>30.198720285179597</v>
      </c>
      <c r="AA159" s="11">
        <f t="shared" si="163"/>
        <v>31.188014851463812</v>
      </c>
      <c r="AB159" s="11">
        <f t="shared" si="163"/>
        <v>36.762202544567195</v>
      </c>
      <c r="AD159" s="39">
        <f t="shared" si="152"/>
        <v>4.4033473619318197</v>
      </c>
      <c r="AE159" s="39">
        <f t="shared" si="153"/>
        <v>1.319770858819691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73.533541294347643</v>
      </c>
      <c r="C160" s="11">
        <f t="shared" si="145"/>
        <v>84.478011692194315</v>
      </c>
      <c r="D160" s="11">
        <f t="shared" si="145"/>
        <v>86.125986138898412</v>
      </c>
      <c r="E160" s="11">
        <f t="shared" si="145"/>
        <v>85.666011808708177</v>
      </c>
      <c r="F160" s="11">
        <f t="shared" si="145"/>
        <v>90.894631327642372</v>
      </c>
      <c r="H160" s="39">
        <f t="shared" si="146"/>
        <v>3.2118934077498551</v>
      </c>
      <c r="I160" s="39">
        <f t="shared" si="147"/>
        <v>0.35991118898739405</v>
      </c>
      <c r="L160" s="10" t="str">
        <f t="shared" ref="L160:Q160" si="164">L15</f>
        <v>32 Health and social care associate professionals</v>
      </c>
      <c r="M160" s="11">
        <f t="shared" si="164"/>
        <v>14.879815903135132</v>
      </c>
      <c r="N160" s="11">
        <f t="shared" si="164"/>
        <v>15.262909356406928</v>
      </c>
      <c r="O160" s="11">
        <f t="shared" si="164"/>
        <v>17.395478730339633</v>
      </c>
      <c r="P160" s="11">
        <f t="shared" si="164"/>
        <v>15.468225137405213</v>
      </c>
      <c r="Q160" s="11">
        <f t="shared" si="164"/>
        <v>16.092780065907281</v>
      </c>
      <c r="S160" s="39">
        <f t="shared" si="149"/>
        <v>3.1734054198222506</v>
      </c>
      <c r="T160" s="39">
        <f t="shared" si="150"/>
        <v>-0.51758655462024183</v>
      </c>
      <c r="W160" s="10" t="str">
        <f t="shared" ref="W160:AB160" si="165">W15</f>
        <v>32 Health and social care associate professionals</v>
      </c>
      <c r="X160" s="11">
        <f t="shared" si="165"/>
        <v>58.653725391212411</v>
      </c>
      <c r="Y160" s="11">
        <f t="shared" si="165"/>
        <v>69.215102335787506</v>
      </c>
      <c r="Z160" s="11">
        <f t="shared" si="165"/>
        <v>68.730507408558779</v>
      </c>
      <c r="AA160" s="11">
        <f t="shared" si="165"/>
        <v>70.197786671302822</v>
      </c>
      <c r="AB160" s="11">
        <f t="shared" si="165"/>
        <v>74.801851261735123</v>
      </c>
      <c r="AD160" s="39">
        <f t="shared" si="152"/>
        <v>3.221648270698485</v>
      </c>
      <c r="AE160" s="39">
        <f t="shared" si="153"/>
        <v>0.56592511619928398</v>
      </c>
    </row>
    <row r="161" spans="1:31" x14ac:dyDescent="0.2">
      <c r="A161" s="10" t="str">
        <f t="shared" si="141"/>
        <v>33 Protective service occupations</v>
      </c>
      <c r="B161" s="11">
        <f t="shared" si="141"/>
        <v>52.502233305024085</v>
      </c>
      <c r="C161" s="11">
        <f t="shared" si="145"/>
        <v>51.530285399613028</v>
      </c>
      <c r="D161" s="11">
        <f t="shared" si="145"/>
        <v>54.342885529107896</v>
      </c>
      <c r="E161" s="11">
        <f t="shared" si="145"/>
        <v>66.056801639710457</v>
      </c>
      <c r="F161" s="11">
        <f t="shared" si="145"/>
        <v>76.183419144901237</v>
      </c>
      <c r="H161" s="39">
        <f t="shared" si="146"/>
        <v>0.69154009427172536</v>
      </c>
      <c r="I161" s="39">
        <f t="shared" si="147"/>
        <v>2.2777544467775579</v>
      </c>
      <c r="L161" s="10" t="str">
        <f t="shared" ref="L161:Q161" si="166">L16</f>
        <v>33 Protective service occupations</v>
      </c>
      <c r="M161" s="11">
        <f t="shared" si="166"/>
        <v>40.917338482130489</v>
      </c>
      <c r="N161" s="11">
        <f t="shared" si="166"/>
        <v>38.64380820816411</v>
      </c>
      <c r="O161" s="11">
        <f t="shared" si="166"/>
        <v>40.010377456623708</v>
      </c>
      <c r="P161" s="11">
        <f t="shared" si="166"/>
        <v>46.598026431895079</v>
      </c>
      <c r="Q161" s="11">
        <f t="shared" si="166"/>
        <v>50.534451348651629</v>
      </c>
      <c r="S161" s="39">
        <f t="shared" si="149"/>
        <v>-0.44729743398748134</v>
      </c>
      <c r="T161" s="39">
        <f t="shared" si="150"/>
        <v>1.5689572354419257</v>
      </c>
      <c r="W161" s="10" t="str">
        <f t="shared" ref="W161:AB161" si="167">W16</f>
        <v>33 Protective service occupations</v>
      </c>
      <c r="X161" s="11">
        <f t="shared" si="167"/>
        <v>11.584894822893553</v>
      </c>
      <c r="Y161" s="11">
        <f t="shared" si="167"/>
        <v>12.886477191448886</v>
      </c>
      <c r="Z161" s="11">
        <f t="shared" si="167"/>
        <v>14.332508072484071</v>
      </c>
      <c r="AA161" s="11">
        <f t="shared" si="167"/>
        <v>19.458775207815478</v>
      </c>
      <c r="AB161" s="11">
        <f t="shared" si="167"/>
        <v>25.648967796249945</v>
      </c>
      <c r="AD161" s="39">
        <f t="shared" si="152"/>
        <v>4.3484542173503948</v>
      </c>
      <c r="AE161" s="39">
        <f t="shared" si="153"/>
        <v>3.9560684675039814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115.85477280698125</v>
      </c>
      <c r="C162" s="11">
        <f t="shared" si="145"/>
        <v>107.44670441644277</v>
      </c>
      <c r="D162" s="11">
        <f t="shared" si="145"/>
        <v>112.03597685261944</v>
      </c>
      <c r="E162" s="11">
        <f t="shared" si="145"/>
        <v>111.01692523736953</v>
      </c>
      <c r="F162" s="11">
        <f t="shared" si="145"/>
        <v>121.863073271704</v>
      </c>
      <c r="H162" s="39">
        <f t="shared" si="146"/>
        <v>-0.66810631060946202</v>
      </c>
      <c r="I162" s="39">
        <f t="shared" si="147"/>
        <v>0.56209400395605957</v>
      </c>
      <c r="L162" s="10" t="str">
        <f t="shared" ref="L162:Q162" si="168">L17</f>
        <v>34 Culture, media and sports occupations</v>
      </c>
      <c r="M162" s="11">
        <f t="shared" si="168"/>
        <v>62.810127771840115</v>
      </c>
      <c r="N162" s="11">
        <f t="shared" si="168"/>
        <v>55.290399516946096</v>
      </c>
      <c r="O162" s="11">
        <f t="shared" si="168"/>
        <v>54.982354735371878</v>
      </c>
      <c r="P162" s="11">
        <f t="shared" si="168"/>
        <v>55.537563455896439</v>
      </c>
      <c r="Q162" s="11">
        <f t="shared" si="168"/>
        <v>62.790448396006283</v>
      </c>
      <c r="S162" s="39">
        <f t="shared" si="149"/>
        <v>-2.6269593789917112</v>
      </c>
      <c r="T162" s="39">
        <f t="shared" si="150"/>
        <v>0.88920114977970588</v>
      </c>
      <c r="W162" s="10" t="str">
        <f t="shared" ref="W162:AB162" si="169">W17</f>
        <v>34 Culture, media and sports occupations</v>
      </c>
      <c r="X162" s="11">
        <f t="shared" si="169"/>
        <v>53.044645035141016</v>
      </c>
      <c r="Y162" s="11">
        <f t="shared" si="169"/>
        <v>52.156304899496625</v>
      </c>
      <c r="Z162" s="11">
        <f t="shared" si="169"/>
        <v>57.05362211724777</v>
      </c>
      <c r="AA162" s="11">
        <f t="shared" si="169"/>
        <v>55.479361781473067</v>
      </c>
      <c r="AB162" s="11">
        <f t="shared" si="169"/>
        <v>59.072624875697812</v>
      </c>
      <c r="AD162" s="39">
        <f t="shared" si="152"/>
        <v>1.4678211556733212</v>
      </c>
      <c r="AE162" s="39">
        <f t="shared" si="153"/>
        <v>0.23210930763586379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304.70550185497541</v>
      </c>
      <c r="C163" s="11">
        <f t="shared" si="145"/>
        <v>324.31363709872767</v>
      </c>
      <c r="D163" s="11">
        <f t="shared" si="145"/>
        <v>330.52546058120043</v>
      </c>
      <c r="E163" s="11">
        <f t="shared" si="145"/>
        <v>320.43099901866492</v>
      </c>
      <c r="F163" s="11">
        <f t="shared" si="145"/>
        <v>333.58110287737469</v>
      </c>
      <c r="H163" s="39">
        <f t="shared" si="146"/>
        <v>1.6400627749465935</v>
      </c>
      <c r="I163" s="39">
        <f t="shared" si="147"/>
        <v>6.1367688600677539E-2</v>
      </c>
      <c r="L163" s="10" t="str">
        <f t="shared" ref="L163:Q163" si="170">L18</f>
        <v>35 Business and public service associate professionals</v>
      </c>
      <c r="M163" s="11">
        <f t="shared" si="170"/>
        <v>161.17678913985549</v>
      </c>
      <c r="N163" s="11">
        <f t="shared" si="170"/>
        <v>167.5542968003123</v>
      </c>
      <c r="O163" s="11">
        <f t="shared" si="170"/>
        <v>172.18777762134903</v>
      </c>
      <c r="P163" s="11">
        <f t="shared" si="170"/>
        <v>162.06386605624215</v>
      </c>
      <c r="Q163" s="11">
        <f t="shared" si="170"/>
        <v>162.98172253753339</v>
      </c>
      <c r="S163" s="39">
        <f t="shared" si="149"/>
        <v>1.3304483369173337</v>
      </c>
      <c r="T163" s="39">
        <f t="shared" si="150"/>
        <v>-0.36564686993306728</v>
      </c>
      <c r="W163" s="10" t="str">
        <f t="shared" ref="W163:AB163" si="171">W18</f>
        <v>35 Business and public service associate professionals</v>
      </c>
      <c r="X163" s="11">
        <f t="shared" si="171"/>
        <v>143.52871271512063</v>
      </c>
      <c r="Y163" s="11">
        <f t="shared" si="171"/>
        <v>156.75934029841494</v>
      </c>
      <c r="Z163" s="11">
        <f t="shared" si="171"/>
        <v>158.33768295984973</v>
      </c>
      <c r="AA163" s="11">
        <f t="shared" si="171"/>
        <v>158.36713296242326</v>
      </c>
      <c r="AB163" s="11">
        <f t="shared" si="171"/>
        <v>170.59938033984</v>
      </c>
      <c r="AD163" s="39">
        <f t="shared" si="152"/>
        <v>1.9833089850416652</v>
      </c>
      <c r="AE163" s="39">
        <f t="shared" si="153"/>
        <v>0.49849179998278093</v>
      </c>
    </row>
    <row r="164" spans="1:31" x14ac:dyDescent="0.2">
      <c r="A164" s="10" t="str">
        <f t="shared" si="141"/>
        <v>41 Administrative occupations</v>
      </c>
      <c r="B164" s="11">
        <f t="shared" si="141"/>
        <v>389.08414828611348</v>
      </c>
      <c r="C164" s="11">
        <f t="shared" si="145"/>
        <v>380.70105229392959</v>
      </c>
      <c r="D164" s="11">
        <f t="shared" si="145"/>
        <v>389.31244779492783</v>
      </c>
      <c r="E164" s="11">
        <f t="shared" si="145"/>
        <v>353.98377094957397</v>
      </c>
      <c r="F164" s="11">
        <f t="shared" si="145"/>
        <v>325.24968398754135</v>
      </c>
      <c r="H164" s="39">
        <f t="shared" si="146"/>
        <v>1.1732472050196563E-2</v>
      </c>
      <c r="I164" s="39">
        <f t="shared" si="147"/>
        <v>-1.1914393640547472</v>
      </c>
      <c r="L164" s="10" t="str">
        <f t="shared" ref="L164:Q164" si="172">L19</f>
        <v>41 Administrative occupations</v>
      </c>
      <c r="M164" s="11">
        <f t="shared" si="172"/>
        <v>99.539166489200625</v>
      </c>
      <c r="N164" s="11">
        <f t="shared" si="172"/>
        <v>92.674797309779379</v>
      </c>
      <c r="O164" s="11">
        <f t="shared" si="172"/>
        <v>107.55639328550929</v>
      </c>
      <c r="P164" s="11">
        <f t="shared" si="172"/>
        <v>100.5514903037912</v>
      </c>
      <c r="Q164" s="11">
        <f t="shared" si="172"/>
        <v>106.59026285633746</v>
      </c>
      <c r="S164" s="39">
        <f t="shared" si="149"/>
        <v>1.5613455714829971</v>
      </c>
      <c r="T164" s="39">
        <f t="shared" si="150"/>
        <v>-6.0136137458710603E-2</v>
      </c>
      <c r="W164" s="10" t="str">
        <f t="shared" ref="W164:AB164" si="173">W19</f>
        <v>41 Administrative occupations</v>
      </c>
      <c r="X164" s="11">
        <f t="shared" si="173"/>
        <v>289.54498179691348</v>
      </c>
      <c r="Y164" s="11">
        <f t="shared" si="173"/>
        <v>288.02625498415034</v>
      </c>
      <c r="Z164" s="11">
        <f t="shared" si="173"/>
        <v>281.75605450941765</v>
      </c>
      <c r="AA164" s="11">
        <f t="shared" si="173"/>
        <v>253.43228064578273</v>
      </c>
      <c r="AB164" s="11">
        <f t="shared" si="173"/>
        <v>218.65942113120391</v>
      </c>
      <c r="AD164" s="39">
        <f t="shared" si="152"/>
        <v>-0.54389591793252423</v>
      </c>
      <c r="AE164" s="39">
        <f t="shared" si="153"/>
        <v>-1.6759718520923061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117.13799543538246</v>
      </c>
      <c r="C165" s="11">
        <f t="shared" si="145"/>
        <v>105.70498070481138</v>
      </c>
      <c r="D165" s="11">
        <f t="shared" si="145"/>
        <v>102.53689412292708</v>
      </c>
      <c r="E165" s="11">
        <f t="shared" si="145"/>
        <v>104.21378144821352</v>
      </c>
      <c r="F165" s="11">
        <f t="shared" si="145"/>
        <v>82.152547245362399</v>
      </c>
      <c r="H165" s="39">
        <f t="shared" si="146"/>
        <v>-2.6274655524264112</v>
      </c>
      <c r="I165" s="39">
        <f t="shared" si="147"/>
        <v>-1.4667687569689725</v>
      </c>
      <c r="L165" s="10" t="str">
        <f t="shared" ref="L165:Q165" si="174">L20</f>
        <v>42 Secretarial and related occupations</v>
      </c>
      <c r="M165" s="11">
        <f t="shared" si="174"/>
        <v>5.5228737893600544</v>
      </c>
      <c r="N165" s="11">
        <f t="shared" si="174"/>
        <v>4.4838959128565081</v>
      </c>
      <c r="O165" s="11">
        <f t="shared" si="174"/>
        <v>4.0292658306159446</v>
      </c>
      <c r="P165" s="11">
        <f t="shared" si="174"/>
        <v>5.458282684105936</v>
      </c>
      <c r="Q165" s="11">
        <f t="shared" si="174"/>
        <v>6.300306698817181</v>
      </c>
      <c r="S165" s="39">
        <f t="shared" si="149"/>
        <v>-6.1115519307777593</v>
      </c>
      <c r="T165" s="39">
        <f t="shared" si="150"/>
        <v>3.0249434233280192</v>
      </c>
      <c r="W165" s="10" t="str">
        <f t="shared" ref="W165:AB165" si="175">W20</f>
        <v>42 Secretarial and related occupations</v>
      </c>
      <c r="X165" s="11">
        <f t="shared" si="175"/>
        <v>111.61512164602236</v>
      </c>
      <c r="Y165" s="11">
        <f t="shared" si="175"/>
        <v>101.22108479195495</v>
      </c>
      <c r="Z165" s="11">
        <f t="shared" si="175"/>
        <v>98.507628292311026</v>
      </c>
      <c r="AA165" s="11">
        <f t="shared" si="175"/>
        <v>98.755498764107557</v>
      </c>
      <c r="AB165" s="11">
        <f t="shared" si="175"/>
        <v>75.852240546545247</v>
      </c>
      <c r="AD165" s="39">
        <f t="shared" si="152"/>
        <v>-2.4674980229415056</v>
      </c>
      <c r="AE165" s="39">
        <f t="shared" si="153"/>
        <v>-1.727221153913272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47.339160033332639</v>
      </c>
      <c r="C166" s="11">
        <f t="shared" si="145"/>
        <v>53.143983393042006</v>
      </c>
      <c r="D166" s="11">
        <f t="shared" si="145"/>
        <v>40.998720491302521</v>
      </c>
      <c r="E166" s="11">
        <f t="shared" si="145"/>
        <v>43.716540491993776</v>
      </c>
      <c r="F166" s="11">
        <f t="shared" si="145"/>
        <v>50.783252720158309</v>
      </c>
      <c r="H166" s="39">
        <f t="shared" si="146"/>
        <v>-2.8349784994732508</v>
      </c>
      <c r="I166" s="39">
        <f t="shared" si="147"/>
        <v>1.4370663987529619</v>
      </c>
      <c r="L166" s="10" t="str">
        <f t="shared" ref="L166:Q166" si="176">L21</f>
        <v>51 Skilled agricultural and related trades</v>
      </c>
      <c r="M166" s="11">
        <f t="shared" si="176"/>
        <v>36.399777766126235</v>
      </c>
      <c r="N166" s="11">
        <f t="shared" si="176"/>
        <v>45.279108384942163</v>
      </c>
      <c r="O166" s="11">
        <f t="shared" si="176"/>
        <v>30.754372994285255</v>
      </c>
      <c r="P166" s="11">
        <f t="shared" si="176"/>
        <v>31.582734602081022</v>
      </c>
      <c r="Q166" s="11">
        <f t="shared" si="176"/>
        <v>35.678227903530882</v>
      </c>
      <c r="S166" s="39">
        <f t="shared" si="149"/>
        <v>-3.3144373212953382</v>
      </c>
      <c r="T166" s="39">
        <f t="shared" si="150"/>
        <v>0.9949735702909912</v>
      </c>
      <c r="W166" s="10" t="str">
        <f t="shared" ref="W166:AB166" si="177">W21</f>
        <v>51 Skilled agricultural and related trades</v>
      </c>
      <c r="X166" s="11">
        <f t="shared" si="177"/>
        <v>10.939382267206341</v>
      </c>
      <c r="Y166" s="11">
        <f t="shared" si="177"/>
        <v>7.8648750080998431</v>
      </c>
      <c r="Z166" s="11">
        <f t="shared" si="177"/>
        <v>10.244347497017378</v>
      </c>
      <c r="AA166" s="11">
        <f t="shared" si="177"/>
        <v>12.13380588991282</v>
      </c>
      <c r="AB166" s="11">
        <f t="shared" si="177"/>
        <v>15.105024816627495</v>
      </c>
      <c r="AD166" s="39">
        <f t="shared" si="152"/>
        <v>-1.3042843233776913</v>
      </c>
      <c r="AE166" s="39">
        <f t="shared" si="153"/>
        <v>2.622473001625214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155.5504783188882</v>
      </c>
      <c r="C167" s="11">
        <f t="shared" si="145"/>
        <v>161.94660985620411</v>
      </c>
      <c r="D167" s="11">
        <f t="shared" si="145"/>
        <v>141.02282070810995</v>
      </c>
      <c r="E167" s="11">
        <f t="shared" si="145"/>
        <v>144.63773588647777</v>
      </c>
      <c r="F167" s="11">
        <f t="shared" si="145"/>
        <v>140.31727481177001</v>
      </c>
      <c r="H167" s="39">
        <f t="shared" si="146"/>
        <v>-1.9418694618593801</v>
      </c>
      <c r="I167" s="39">
        <f t="shared" si="147"/>
        <v>-3.3431870832556498E-2</v>
      </c>
      <c r="L167" s="10" t="str">
        <f t="shared" ref="L167:Q167" si="178">L22</f>
        <v>52 Skilled metal, electrical and electronic trades</v>
      </c>
      <c r="M167" s="11">
        <f t="shared" si="178"/>
        <v>151.9060768038137</v>
      </c>
      <c r="N167" s="11">
        <f t="shared" si="178"/>
        <v>155.66986293073674</v>
      </c>
      <c r="O167" s="11">
        <f t="shared" si="178"/>
        <v>136.33034956400385</v>
      </c>
      <c r="P167" s="11">
        <f t="shared" si="178"/>
        <v>133.92011533627709</v>
      </c>
      <c r="Q167" s="11">
        <f t="shared" si="178"/>
        <v>126.28232771572219</v>
      </c>
      <c r="S167" s="39">
        <f t="shared" si="149"/>
        <v>-2.1403901114795842</v>
      </c>
      <c r="T167" s="39">
        <f t="shared" si="150"/>
        <v>-0.50910554109780959</v>
      </c>
      <c r="W167" s="10" t="str">
        <f t="shared" ref="W167:AB167" si="179">W22</f>
        <v>52 Skilled metal, electrical and electronic trades</v>
      </c>
      <c r="X167" s="11">
        <f t="shared" si="179"/>
        <v>3.6444015150740361</v>
      </c>
      <c r="Y167" s="11">
        <f t="shared" si="179"/>
        <v>6.2767469254670623</v>
      </c>
      <c r="Z167" s="11">
        <f t="shared" si="179"/>
        <v>4.6924711441063929</v>
      </c>
      <c r="AA167" s="11">
        <f t="shared" si="179"/>
        <v>10.717620550200959</v>
      </c>
      <c r="AB167" s="11">
        <f t="shared" si="179"/>
        <v>14.034947096047999</v>
      </c>
      <c r="AD167" s="39">
        <f t="shared" si="152"/>
        <v>5.1853068991720264</v>
      </c>
      <c r="AE167" s="39">
        <f t="shared" si="153"/>
        <v>7.5772928724846977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134.53543202777902</v>
      </c>
      <c r="C168" s="11">
        <f t="shared" si="145"/>
        <v>131.43382112238567</v>
      </c>
      <c r="D168" s="11">
        <f t="shared" si="145"/>
        <v>117.381100037149</v>
      </c>
      <c r="E168" s="11">
        <f t="shared" si="145"/>
        <v>124.77533253683225</v>
      </c>
      <c r="F168" s="11">
        <f t="shared" si="145"/>
        <v>115.08294980942807</v>
      </c>
      <c r="H168" s="39">
        <f t="shared" si="146"/>
        <v>-2.6911590924661999</v>
      </c>
      <c r="I168" s="39">
        <f t="shared" si="147"/>
        <v>-0.13173139549251811</v>
      </c>
      <c r="L168" s="10" t="str">
        <f t="shared" ref="L168:Q168" si="180">L23</f>
        <v>53 Skilled construction and building trades</v>
      </c>
      <c r="M168" s="11">
        <f t="shared" si="180"/>
        <v>132.39574560475592</v>
      </c>
      <c r="N168" s="11">
        <f t="shared" si="180"/>
        <v>128.84349964463561</v>
      </c>
      <c r="O168" s="11">
        <f t="shared" si="180"/>
        <v>114.99779242107631</v>
      </c>
      <c r="P168" s="11">
        <f t="shared" si="180"/>
        <v>122.5773111405007</v>
      </c>
      <c r="Q168" s="11">
        <f t="shared" si="180"/>
        <v>112.35809903214232</v>
      </c>
      <c r="S168" s="39">
        <f t="shared" si="149"/>
        <v>-2.7783259815827854</v>
      </c>
      <c r="T168" s="39">
        <f t="shared" si="150"/>
        <v>-0.15469254949944666</v>
      </c>
      <c r="W168" s="10" t="str">
        <f t="shared" ref="W168:AB168" si="181">W23</f>
        <v>53 Skilled construction and building trades</v>
      </c>
      <c r="X168" s="11">
        <f t="shared" si="181"/>
        <v>2.1396864230228414</v>
      </c>
      <c r="Y168" s="11">
        <f t="shared" si="181"/>
        <v>2.5903214777499906</v>
      </c>
      <c r="Z168" s="11">
        <f t="shared" si="181"/>
        <v>2.3833076160727766</v>
      </c>
      <c r="AA168" s="11">
        <f t="shared" si="181"/>
        <v>2.1980213963311908</v>
      </c>
      <c r="AB168" s="11">
        <f t="shared" si="181"/>
        <v>2.72485077728573</v>
      </c>
      <c r="AD168" s="39">
        <f t="shared" si="152"/>
        <v>2.1800224989870109</v>
      </c>
      <c r="AE168" s="39">
        <f t="shared" si="153"/>
        <v>0.89682686526293409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108.31707398676417</v>
      </c>
      <c r="C169" s="11">
        <f t="shared" si="145"/>
        <v>98.904761077418101</v>
      </c>
      <c r="D169" s="11">
        <f t="shared" si="145"/>
        <v>91.016977873047821</v>
      </c>
      <c r="E169" s="11">
        <f t="shared" si="145"/>
        <v>93.810786933477843</v>
      </c>
      <c r="F169" s="11">
        <f t="shared" si="145"/>
        <v>97.519666151461067</v>
      </c>
      <c r="H169" s="39">
        <f t="shared" si="146"/>
        <v>-3.4204676249289911</v>
      </c>
      <c r="I169" s="39">
        <f t="shared" si="147"/>
        <v>0.46111322101765051</v>
      </c>
      <c r="L169" s="10" t="str">
        <f t="shared" ref="L169:Q169" si="182">L24</f>
        <v>54 Textiles, printing and other skilled trades</v>
      </c>
      <c r="M169" s="11">
        <f t="shared" si="182"/>
        <v>67.770992955608605</v>
      </c>
      <c r="N169" s="11">
        <f t="shared" si="182"/>
        <v>62.422395862310701</v>
      </c>
      <c r="O169" s="11">
        <f t="shared" si="182"/>
        <v>52.274029408304678</v>
      </c>
      <c r="P169" s="11">
        <f t="shared" si="182"/>
        <v>53.685437974660751</v>
      </c>
      <c r="Q169" s="11">
        <f t="shared" si="182"/>
        <v>55.064727496762117</v>
      </c>
      <c r="S169" s="39">
        <f t="shared" si="149"/>
        <v>-5.0601752297171787</v>
      </c>
      <c r="T169" s="39">
        <f t="shared" si="150"/>
        <v>0.34733299954978758</v>
      </c>
      <c r="W169" s="10" t="str">
        <f t="shared" ref="W169:AB169" si="183">W24</f>
        <v>54 Textiles, printing and other skilled trades</v>
      </c>
      <c r="X169" s="11">
        <f t="shared" si="183"/>
        <v>40.546081031155623</v>
      </c>
      <c r="Y169" s="11">
        <f t="shared" si="183"/>
        <v>36.482365215107613</v>
      </c>
      <c r="Z169" s="11">
        <f t="shared" si="183"/>
        <v>38.742948464743129</v>
      </c>
      <c r="AA169" s="11">
        <f t="shared" si="183"/>
        <v>40.125348958817</v>
      </c>
      <c r="AB169" s="11">
        <f t="shared" si="183"/>
        <v>42.454938654698786</v>
      </c>
      <c r="AD169" s="39">
        <f t="shared" si="152"/>
        <v>-0.90568110431035187</v>
      </c>
      <c r="AE169" s="39">
        <f t="shared" si="153"/>
        <v>0.61182727949675719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339.80448219319618</v>
      </c>
      <c r="C170" s="11">
        <f t="shared" si="145"/>
        <v>354.36535676855954</v>
      </c>
      <c r="D170" s="11">
        <f t="shared" si="145"/>
        <v>338.76882355221886</v>
      </c>
      <c r="E170" s="11">
        <f t="shared" si="145"/>
        <v>363.46757278827272</v>
      </c>
      <c r="F170" s="11">
        <f t="shared" si="145"/>
        <v>389.31450559422211</v>
      </c>
      <c r="H170" s="39">
        <f t="shared" si="146"/>
        <v>-6.1030598735456465E-2</v>
      </c>
      <c r="I170" s="39">
        <f t="shared" si="147"/>
        <v>0.93144167665073496</v>
      </c>
      <c r="L170" s="10" t="str">
        <f t="shared" ref="L170:Q170" si="184">L25</f>
        <v>61 Caring personal service occupations</v>
      </c>
      <c r="M170" s="11">
        <f t="shared" si="184"/>
        <v>64.420407014951067</v>
      </c>
      <c r="N170" s="11">
        <f t="shared" si="184"/>
        <v>64.169419939525199</v>
      </c>
      <c r="O170" s="11">
        <f t="shared" si="184"/>
        <v>63.82912537900858</v>
      </c>
      <c r="P170" s="11">
        <f t="shared" si="184"/>
        <v>77.941528347026065</v>
      </c>
      <c r="Q170" s="11">
        <f t="shared" si="184"/>
        <v>90.612077273832867</v>
      </c>
      <c r="S170" s="39">
        <f t="shared" si="149"/>
        <v>-0.18424735986750651</v>
      </c>
      <c r="T170" s="39">
        <f t="shared" si="150"/>
        <v>2.3633474384917363</v>
      </c>
      <c r="W170" s="10" t="str">
        <f t="shared" ref="W170:AB170" si="185">W25</f>
        <v>61 Caring personal service occupations</v>
      </c>
      <c r="X170" s="11">
        <f t="shared" si="185"/>
        <v>275.38407517824652</v>
      </c>
      <c r="Y170" s="11">
        <f t="shared" si="185"/>
        <v>290.19593682903491</v>
      </c>
      <c r="Z170" s="11">
        <f t="shared" si="185"/>
        <v>274.93969817320999</v>
      </c>
      <c r="AA170" s="11">
        <f t="shared" si="185"/>
        <v>285.52604444124682</v>
      </c>
      <c r="AB170" s="11">
        <f t="shared" si="185"/>
        <v>298.70242832038929</v>
      </c>
      <c r="AD170" s="39">
        <f t="shared" si="152"/>
        <v>-3.2294105068086942E-2</v>
      </c>
      <c r="AE170" s="39">
        <f t="shared" si="153"/>
        <v>0.55417027779856021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122.12283517774475</v>
      </c>
      <c r="C171" s="11">
        <f t="shared" si="145"/>
        <v>127.48963062428315</v>
      </c>
      <c r="D171" s="11">
        <f t="shared" si="145"/>
        <v>116.46299471640894</v>
      </c>
      <c r="E171" s="11">
        <f t="shared" si="145"/>
        <v>117.81839649528679</v>
      </c>
      <c r="F171" s="11">
        <f t="shared" si="145"/>
        <v>121.93809603655095</v>
      </c>
      <c r="H171" s="39">
        <f t="shared" si="146"/>
        <v>-0.94458655320814877</v>
      </c>
      <c r="I171" s="39">
        <f t="shared" si="147"/>
        <v>0.30673564595387059</v>
      </c>
      <c r="L171" s="10" t="str">
        <f t="shared" ref="L171:Q171" si="186">L26</f>
        <v>62 Leisure, travel and related personal service occupations</v>
      </c>
      <c r="M171" s="11">
        <f t="shared" si="186"/>
        <v>36.086440315761116</v>
      </c>
      <c r="N171" s="11">
        <f t="shared" si="186"/>
        <v>39.889350520488705</v>
      </c>
      <c r="O171" s="11">
        <f t="shared" si="186"/>
        <v>35.328993648186994</v>
      </c>
      <c r="P171" s="11">
        <f t="shared" si="186"/>
        <v>37.117014414689251</v>
      </c>
      <c r="Q171" s="11">
        <f t="shared" si="186"/>
        <v>41.833792134927798</v>
      </c>
      <c r="S171" s="39">
        <f t="shared" si="149"/>
        <v>-0.42336534408858872</v>
      </c>
      <c r="T171" s="39">
        <f t="shared" si="150"/>
        <v>1.1330405643256602</v>
      </c>
      <c r="W171" s="10" t="str">
        <f t="shared" ref="W171:AB171" si="187">W26</f>
        <v>62 Leisure, travel and related personal service occupations</v>
      </c>
      <c r="X171" s="11">
        <f t="shared" si="187"/>
        <v>86.036394861983695</v>
      </c>
      <c r="Y171" s="11">
        <f t="shared" si="187"/>
        <v>87.60028010379456</v>
      </c>
      <c r="Z171" s="11">
        <f t="shared" si="187"/>
        <v>81.134001068222034</v>
      </c>
      <c r="AA171" s="11">
        <f t="shared" si="187"/>
        <v>80.701382080597554</v>
      </c>
      <c r="AB171" s="11">
        <f t="shared" si="187"/>
        <v>80.104303901623211</v>
      </c>
      <c r="AD171" s="39">
        <f t="shared" si="152"/>
        <v>-1.1665085285459842</v>
      </c>
      <c r="AE171" s="39">
        <f t="shared" si="153"/>
        <v>-8.5114008847497757E-2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4.9311305216100774</v>
      </c>
      <c r="C172" s="11">
        <f t="shared" si="145"/>
        <v>4.1771041524508883</v>
      </c>
      <c r="D172" s="11">
        <f t="shared" si="145"/>
        <v>5.2711784129342947</v>
      </c>
      <c r="E172" s="11">
        <f t="shared" si="145"/>
        <v>4.2509453231473824</v>
      </c>
      <c r="F172" s="11">
        <f t="shared" si="145"/>
        <v>4.5106369905891341</v>
      </c>
      <c r="H172" s="39">
        <f t="shared" si="146"/>
        <v>1.3426470056084661</v>
      </c>
      <c r="I172" s="39">
        <f t="shared" si="147"/>
        <v>-1.0333938275950749</v>
      </c>
      <c r="L172" s="10" t="str">
        <f t="shared" ref="L172:Q172" si="188">L27</f>
        <v>63 Community and civil enforcement occupations</v>
      </c>
      <c r="M172" s="11">
        <f t="shared" si="188"/>
        <v>3.7690092467574683</v>
      </c>
      <c r="N172" s="11">
        <f t="shared" si="188"/>
        <v>2.7697951546207427</v>
      </c>
      <c r="O172" s="11">
        <f t="shared" si="188"/>
        <v>4.0234883471438572</v>
      </c>
      <c r="P172" s="11">
        <f t="shared" si="188"/>
        <v>2.6086961570814511</v>
      </c>
      <c r="Q172" s="11">
        <f t="shared" si="188"/>
        <v>2.8829781274185393</v>
      </c>
      <c r="S172" s="39">
        <f t="shared" si="149"/>
        <v>1.3153173211319702</v>
      </c>
      <c r="T172" s="39">
        <f t="shared" si="150"/>
        <v>-2.1976613022006153</v>
      </c>
      <c r="W172" s="10" t="str">
        <f t="shared" ref="W172:AB172" si="189">W27</f>
        <v>63 Community and civil enforcement occupations</v>
      </c>
      <c r="X172" s="11">
        <f t="shared" si="189"/>
        <v>1.1621212748526062</v>
      </c>
      <c r="Y172" s="11">
        <f t="shared" si="189"/>
        <v>1.4073089978301465</v>
      </c>
      <c r="Z172" s="11">
        <f t="shared" si="189"/>
        <v>1.2476900657904499</v>
      </c>
      <c r="AA172" s="11">
        <f t="shared" si="189"/>
        <v>1.6422491660659337</v>
      </c>
      <c r="AB172" s="11">
        <f t="shared" si="189"/>
        <v>1.6276588631705986</v>
      </c>
      <c r="AD172" s="39">
        <f t="shared" si="152"/>
        <v>1.4310807841863449</v>
      </c>
      <c r="AE172" s="39">
        <f t="shared" si="153"/>
        <v>1.7881242690848342</v>
      </c>
    </row>
    <row r="173" spans="1:31" x14ac:dyDescent="0.2">
      <c r="A173" s="10" t="str">
        <f t="shared" si="141"/>
        <v>71 Sales occupations</v>
      </c>
      <c r="B173" s="11">
        <f t="shared" si="141"/>
        <v>298.77849737410855</v>
      </c>
      <c r="C173" s="11">
        <f t="shared" si="145"/>
        <v>289.77628293681113</v>
      </c>
      <c r="D173" s="11">
        <f t="shared" si="145"/>
        <v>288.86949695924221</v>
      </c>
      <c r="E173" s="11">
        <f t="shared" si="145"/>
        <v>268.21010470018899</v>
      </c>
      <c r="F173" s="11">
        <f t="shared" si="145"/>
        <v>255.38716775128987</v>
      </c>
      <c r="H173" s="39">
        <f t="shared" si="146"/>
        <v>-0.67227940032150713</v>
      </c>
      <c r="I173" s="39">
        <f t="shared" si="147"/>
        <v>-0.81793204897705474</v>
      </c>
      <c r="L173" s="10" t="str">
        <f t="shared" ref="L173:Q173" si="190">L28</f>
        <v>71 Sales occupations</v>
      </c>
      <c r="M173" s="11">
        <f t="shared" si="190"/>
        <v>128.7461790830441</v>
      </c>
      <c r="N173" s="11">
        <f t="shared" si="190"/>
        <v>130.93163510827327</v>
      </c>
      <c r="O173" s="11">
        <f t="shared" si="190"/>
        <v>129.93811791279688</v>
      </c>
      <c r="P173" s="11">
        <f t="shared" si="190"/>
        <v>124.01326645214354</v>
      </c>
      <c r="Q173" s="11">
        <f t="shared" si="190"/>
        <v>123.00668421888196</v>
      </c>
      <c r="S173" s="39">
        <f t="shared" si="149"/>
        <v>0.18447913356605117</v>
      </c>
      <c r="T173" s="39">
        <f t="shared" si="150"/>
        <v>-0.36479715207725638</v>
      </c>
      <c r="W173" s="10" t="str">
        <f t="shared" ref="W173:AB173" si="191">W28</f>
        <v>71 Sales occupations</v>
      </c>
      <c r="X173" s="11">
        <f t="shared" si="191"/>
        <v>170.03231829106412</v>
      </c>
      <c r="Y173" s="11">
        <f t="shared" si="191"/>
        <v>158.84464782853848</v>
      </c>
      <c r="Z173" s="11">
        <f t="shared" si="191"/>
        <v>158.93137904644502</v>
      </c>
      <c r="AA173" s="11">
        <f t="shared" si="191"/>
        <v>144.19683824804528</v>
      </c>
      <c r="AB173" s="11">
        <f t="shared" si="191"/>
        <v>132.38048353240833</v>
      </c>
      <c r="AD173" s="39">
        <f t="shared" si="152"/>
        <v>-1.3412439946142607</v>
      </c>
      <c r="AE173" s="39">
        <f t="shared" si="153"/>
        <v>-1.2112203089143736</v>
      </c>
    </row>
    <row r="174" spans="1:31" x14ac:dyDescent="0.2">
      <c r="A174" s="10" t="str">
        <f t="shared" si="141"/>
        <v>72 Customer service occupations</v>
      </c>
      <c r="B174" s="11">
        <f t="shared" si="141"/>
        <v>70.111198083996754</v>
      </c>
      <c r="C174" s="11">
        <f t="shared" si="145"/>
        <v>75.32391492042477</v>
      </c>
      <c r="D174" s="11">
        <f t="shared" si="145"/>
        <v>76.669093424864968</v>
      </c>
      <c r="E174" s="11">
        <f t="shared" si="145"/>
        <v>97.670801957974689</v>
      </c>
      <c r="F174" s="11">
        <f t="shared" si="145"/>
        <v>110.79308872967339</v>
      </c>
      <c r="H174" s="39">
        <f t="shared" si="146"/>
        <v>1.8044091914285909</v>
      </c>
      <c r="I174" s="39">
        <f t="shared" si="147"/>
        <v>2.4848074437776368</v>
      </c>
      <c r="L174" s="10" t="str">
        <f t="shared" ref="L174:Q174" si="192">L29</f>
        <v>72 Customer service occupations</v>
      </c>
      <c r="M174" s="11">
        <f t="shared" si="192"/>
        <v>25.422259001604949</v>
      </c>
      <c r="N174" s="11">
        <f t="shared" si="192"/>
        <v>23.29633507608748</v>
      </c>
      <c r="O174" s="11">
        <f t="shared" si="192"/>
        <v>26.769627136537412</v>
      </c>
      <c r="P174" s="11">
        <f t="shared" si="192"/>
        <v>36.951660164405595</v>
      </c>
      <c r="Q174" s="11">
        <f t="shared" si="192"/>
        <v>44.047899095358297</v>
      </c>
      <c r="S174" s="39">
        <f t="shared" si="149"/>
        <v>1.0382083715217094</v>
      </c>
      <c r="T174" s="39">
        <f t="shared" si="150"/>
        <v>3.3757940487874505</v>
      </c>
      <c r="W174" s="10" t="str">
        <f t="shared" ref="W174:AB174" si="193">W29</f>
        <v>72 Customer service occupations</v>
      </c>
      <c r="X174" s="11">
        <f t="shared" si="193"/>
        <v>44.688939082391634</v>
      </c>
      <c r="Y174" s="11">
        <f t="shared" si="193"/>
        <v>52.027579844337446</v>
      </c>
      <c r="Z174" s="11">
        <f t="shared" si="193"/>
        <v>49.89946628832746</v>
      </c>
      <c r="AA174" s="11">
        <f t="shared" si="193"/>
        <v>60.719141793568944</v>
      </c>
      <c r="AB174" s="11">
        <f t="shared" si="193"/>
        <v>66.745189634314912</v>
      </c>
      <c r="AD174" s="39">
        <f t="shared" si="152"/>
        <v>2.2301907612225058</v>
      </c>
      <c r="AE174" s="39">
        <f t="shared" si="153"/>
        <v>1.9580697075219478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72.534393998702768</v>
      </c>
      <c r="C175" s="11">
        <f t="shared" si="145"/>
        <v>73.783936267788192</v>
      </c>
      <c r="D175" s="11">
        <f t="shared" si="145"/>
        <v>64.527435540615215</v>
      </c>
      <c r="E175" s="11">
        <f t="shared" si="145"/>
        <v>79.194695971421865</v>
      </c>
      <c r="F175" s="11">
        <f t="shared" si="145"/>
        <v>78.972644638172923</v>
      </c>
      <c r="H175" s="39">
        <f t="shared" si="146"/>
        <v>-2.3122551896765708</v>
      </c>
      <c r="I175" s="39">
        <f t="shared" si="147"/>
        <v>1.355849603432735</v>
      </c>
      <c r="L175" s="10" t="str">
        <f t="shared" ref="L175:Q175" si="194">L30</f>
        <v>81 Process, plant and machine operatives</v>
      </c>
      <c r="M175" s="11">
        <f t="shared" si="194"/>
        <v>60.320649559423238</v>
      </c>
      <c r="N175" s="11">
        <f t="shared" si="194"/>
        <v>61.407933976388811</v>
      </c>
      <c r="O175" s="11">
        <f t="shared" si="194"/>
        <v>53.690853171232057</v>
      </c>
      <c r="P175" s="11">
        <f t="shared" si="194"/>
        <v>66.29516299305044</v>
      </c>
      <c r="Q175" s="11">
        <f t="shared" si="194"/>
        <v>66.026413208647782</v>
      </c>
      <c r="S175" s="39">
        <f t="shared" si="149"/>
        <v>-2.3017332315383388</v>
      </c>
      <c r="T175" s="39">
        <f t="shared" si="150"/>
        <v>1.3882966112959805</v>
      </c>
      <c r="W175" s="10" t="str">
        <f t="shared" ref="W175:AB175" si="195">W30</f>
        <v>81 Process, plant and machine operatives</v>
      </c>
      <c r="X175" s="11">
        <f t="shared" si="195"/>
        <v>12.213744439279539</v>
      </c>
      <c r="Y175" s="11">
        <f t="shared" si="195"/>
        <v>12.376002291399141</v>
      </c>
      <c r="Z175" s="11">
        <f t="shared" si="195"/>
        <v>10.836582369383141</v>
      </c>
      <c r="AA175" s="11">
        <f t="shared" si="195"/>
        <v>12.89953297837139</v>
      </c>
      <c r="AB175" s="11">
        <f t="shared" si="195"/>
        <v>12.946231429525289</v>
      </c>
      <c r="AD175" s="39">
        <f t="shared" si="152"/>
        <v>-2.3642871211328131</v>
      </c>
      <c r="AE175" s="39">
        <f t="shared" si="153"/>
        <v>1.1929061744410108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154.12757961990735</v>
      </c>
      <c r="C176" s="11">
        <f t="shared" si="145"/>
        <v>172.3569239873278</v>
      </c>
      <c r="D176" s="11">
        <f t="shared" si="145"/>
        <v>141.33346799696653</v>
      </c>
      <c r="E176" s="11">
        <f t="shared" si="145"/>
        <v>150.96403006942322</v>
      </c>
      <c r="F176" s="11">
        <f t="shared" si="145"/>
        <v>150.08769958827975</v>
      </c>
      <c r="H176" s="39">
        <f t="shared" si="146"/>
        <v>-1.7182385607186657</v>
      </c>
      <c r="I176" s="39">
        <f t="shared" si="147"/>
        <v>0.40145479819722052</v>
      </c>
      <c r="L176" s="10" t="str">
        <f t="shared" ref="L176:Q176" si="196">L31</f>
        <v>82 Transport and mobile machine drivers and operatives</v>
      </c>
      <c r="M176" s="11">
        <f t="shared" si="196"/>
        <v>139.98745853085353</v>
      </c>
      <c r="N176" s="11">
        <f t="shared" si="196"/>
        <v>158.22409337664956</v>
      </c>
      <c r="O176" s="11">
        <f t="shared" si="196"/>
        <v>129.32384132079127</v>
      </c>
      <c r="P176" s="11">
        <f t="shared" si="196"/>
        <v>133.29803026589286</v>
      </c>
      <c r="Q176" s="11">
        <f t="shared" si="196"/>
        <v>129.62495918581124</v>
      </c>
      <c r="S176" s="39">
        <f t="shared" si="149"/>
        <v>-1.5721738719761791</v>
      </c>
      <c r="T176" s="39">
        <f t="shared" si="150"/>
        <v>1.55058371892558E-2</v>
      </c>
      <c r="W176" s="10" t="str">
        <f t="shared" ref="W176:AB176" si="197">W31</f>
        <v>82 Transport and mobile machine drivers and operatives</v>
      </c>
      <c r="X176" s="11">
        <f t="shared" si="197"/>
        <v>14.140121089054446</v>
      </c>
      <c r="Y176" s="11">
        <f t="shared" si="197"/>
        <v>14.13283061067877</v>
      </c>
      <c r="Z176" s="11">
        <f t="shared" si="197"/>
        <v>12.009626676175518</v>
      </c>
      <c r="AA176" s="11">
        <f t="shared" si="197"/>
        <v>17.665999803530358</v>
      </c>
      <c r="AB176" s="11">
        <f t="shared" si="197"/>
        <v>20.462740402468125</v>
      </c>
      <c r="AD176" s="39">
        <f t="shared" si="152"/>
        <v>-3.2133906624316588</v>
      </c>
      <c r="AE176" s="39">
        <f t="shared" si="153"/>
        <v>3.6165081262975463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64.970623382241982</v>
      </c>
      <c r="C177" s="11">
        <f t="shared" si="145"/>
        <v>58.355366860559634</v>
      </c>
      <c r="D177" s="11">
        <f t="shared" si="145"/>
        <v>51.825212412662921</v>
      </c>
      <c r="E177" s="11">
        <f t="shared" si="145"/>
        <v>43.629650030660414</v>
      </c>
      <c r="F177" s="11">
        <f t="shared" si="145"/>
        <v>41.095674302659098</v>
      </c>
      <c r="H177" s="39">
        <f>IF(D$151-B$151 &lt;&gt; 0,(EXP(LN(D177/B177)/(D$151-B$151))-1)*100,0)</f>
        <v>-4.420487430273468</v>
      </c>
      <c r="I177" s="39">
        <f t="shared" si="147"/>
        <v>-1.5345958039832075</v>
      </c>
      <c r="L177" s="10" t="str">
        <f t="shared" ref="L177:Q178" si="198">L32</f>
        <v>91 Elementary trades and related occupations</v>
      </c>
      <c r="M177" s="11">
        <f t="shared" si="198"/>
        <v>52.515038259739242</v>
      </c>
      <c r="N177" s="11">
        <f t="shared" si="198"/>
        <v>48.442244558320191</v>
      </c>
      <c r="O177" s="11">
        <f t="shared" si="198"/>
        <v>43.148235824957432</v>
      </c>
      <c r="P177" s="11">
        <f t="shared" si="198"/>
        <v>35.941869382336137</v>
      </c>
      <c r="Q177" s="11">
        <f t="shared" si="198"/>
        <v>33.763499420944875</v>
      </c>
      <c r="S177" s="39">
        <f t="shared" si="149"/>
        <v>-3.8529704096893047</v>
      </c>
      <c r="T177" s="39">
        <f t="shared" si="150"/>
        <v>-1.6217799567435187</v>
      </c>
      <c r="W177" s="10" t="str">
        <f t="shared" ref="W177:AB178" si="199">W32</f>
        <v>91 Elementary trades and related occupations</v>
      </c>
      <c r="X177" s="11">
        <f t="shared" si="199"/>
        <v>12.455585122502606</v>
      </c>
      <c r="Y177" s="11">
        <f t="shared" si="199"/>
        <v>9.9131223022395201</v>
      </c>
      <c r="Z177" s="11">
        <f t="shared" si="199"/>
        <v>8.6769765877054059</v>
      </c>
      <c r="AA177" s="11">
        <f t="shared" si="199"/>
        <v>7.6877806483243649</v>
      </c>
      <c r="AB177" s="11">
        <f t="shared" si="199"/>
        <v>7.3321748817141943</v>
      </c>
      <c r="AD177" s="39">
        <f t="shared" si="152"/>
        <v>-6.9747473279758498</v>
      </c>
      <c r="AE177" s="39">
        <f t="shared" si="153"/>
        <v>-1.1163946566794869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476.71117510686912</v>
      </c>
      <c r="C178" s="11">
        <f t="shared" si="145"/>
        <v>484.38546633763599</v>
      </c>
      <c r="D178" s="11">
        <f t="shared" si="145"/>
        <v>441.01214941168604</v>
      </c>
      <c r="E178" s="11">
        <f t="shared" si="145"/>
        <v>454.73716802957864</v>
      </c>
      <c r="F178" s="11">
        <f t="shared" si="145"/>
        <v>441.06588830278469</v>
      </c>
      <c r="H178" s="39">
        <f>IF(D$151-B$151 &lt;&gt; 0,(EXP(LN(D178/B178)/(D$151-B$151))-1)*100,0)</f>
        <v>-1.5447126068420913</v>
      </c>
      <c r="I178" s="39">
        <f t="shared" ref="I178" si="200">IF(F$151-D$151 &lt;&gt; 0,(EXP(LN(F178/D178)/(F$151-D$151))-1)*100,0)</f>
        <v>8.1231073487675332E-4</v>
      </c>
      <c r="L178" s="10" t="str">
        <f t="shared" si="198"/>
        <v>92 Elementary administration and service occupations</v>
      </c>
      <c r="M178" s="11">
        <f t="shared" si="198"/>
        <v>225.99307238588199</v>
      </c>
      <c r="N178" s="11">
        <f t="shared" si="198"/>
        <v>225.78733266482024</v>
      </c>
      <c r="O178" s="11">
        <f t="shared" si="198"/>
        <v>208.25514982529148</v>
      </c>
      <c r="P178" s="11">
        <f t="shared" si="198"/>
        <v>222.87714270026837</v>
      </c>
      <c r="Q178" s="11">
        <f t="shared" si="198"/>
        <v>211.9971378778269</v>
      </c>
      <c r="S178" s="39">
        <f t="shared" ref="S178" si="201">IF(O$151-M$151 &lt;&gt; 0,(EXP(LN(O178/M178)/(O$151-M$151))-1)*100,0)</f>
        <v>-1.6215162748651313</v>
      </c>
      <c r="T178" s="39">
        <f t="shared" ref="T178" si="202">IF(Q$151-O$151 &lt;&gt; 0,(EXP(LN(Q178/O178)/(Q$151-O$151))-1)*100,0)</f>
        <v>0.11879560087650898</v>
      </c>
      <c r="W178" s="10" t="str">
        <f t="shared" si="199"/>
        <v>92 Elementary administration and service occupations</v>
      </c>
      <c r="X178" s="11">
        <f t="shared" si="199"/>
        <v>250.71810272098739</v>
      </c>
      <c r="Y178" s="11">
        <f t="shared" si="199"/>
        <v>258.59813367281544</v>
      </c>
      <c r="Z178" s="11">
        <f t="shared" si="199"/>
        <v>232.75699958639461</v>
      </c>
      <c r="AA178" s="11">
        <f t="shared" si="199"/>
        <v>231.86002532931099</v>
      </c>
      <c r="AB178" s="11">
        <f t="shared" si="199"/>
        <v>229.06875042495807</v>
      </c>
      <c r="AD178" s="39">
        <f t="shared" ref="AD178" si="203">IF(Z$151-X$151 &lt;&gt; 0,(EXP(LN(Z178/X178)/(Z$151-X$151))-1)*100,0)</f>
        <v>-1.4756878519727845</v>
      </c>
      <c r="AE178" s="39">
        <f t="shared" ref="AE178" si="204">IF(AB$151-Z$151 &lt;&gt; 0,(EXP(LN(AB178/Z178)/(AB$151-Z$151))-1)*100,0)</f>
        <v>-0.10642872722990138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4705.7009999997736</v>
      </c>
      <c r="C180" s="33">
        <f t="shared" si="205"/>
        <v>4950.1939999985407</v>
      </c>
      <c r="D180" s="33">
        <f t="shared" si="205"/>
        <v>4834.0869999989654</v>
      </c>
      <c r="E180" s="33">
        <f t="shared" si="205"/>
        <v>4964.0180000018709</v>
      </c>
      <c r="F180" s="33">
        <f t="shared" si="205"/>
        <v>5153.0779999984507</v>
      </c>
      <c r="H180" s="42">
        <f t="shared" si="146"/>
        <v>0.53980225570928742</v>
      </c>
      <c r="I180" s="42">
        <f t="shared" si="147"/>
        <v>0.42692156740067322</v>
      </c>
      <c r="L180" s="231" t="str">
        <f t="shared" ref="L180:Q180" si="206">L35</f>
        <v>All occupations</v>
      </c>
      <c r="M180" s="33">
        <f t="shared" si="206"/>
        <v>2436.2170000010251</v>
      </c>
      <c r="N180" s="33">
        <f t="shared" si="206"/>
        <v>2544.0530000001545</v>
      </c>
      <c r="O180" s="33">
        <f t="shared" si="206"/>
        <v>2454.1149999994454</v>
      </c>
      <c r="P180" s="33">
        <f t="shared" si="206"/>
        <v>2525.5619999983874</v>
      </c>
      <c r="Q180" s="33">
        <f t="shared" si="206"/>
        <v>2620.4409999985382</v>
      </c>
      <c r="S180" s="42">
        <f t="shared" ref="S180" si="207">IF(O$151-M$151 &lt;&gt; 0,(EXP(LN(O180/M180)/(O$151-M$151))-1)*100,0)</f>
        <v>0.14650283301740341</v>
      </c>
      <c r="T180" s="42">
        <f t="shared" ref="T180" si="208">IF(Q$151-O$151 &lt;&gt; 0,(EXP(LN(Q180/O180)/(Q$151-O$151))-1)*100,0)</f>
        <v>0.43813312061078413</v>
      </c>
      <c r="W180" s="231" t="str">
        <f t="shared" ref="W180:AB180" si="209">W35</f>
        <v>All occupations</v>
      </c>
      <c r="X180" s="33">
        <f t="shared" si="209"/>
        <v>2269.4839999987516</v>
      </c>
      <c r="Y180" s="33">
        <f t="shared" si="209"/>
        <v>2406.1409999983866</v>
      </c>
      <c r="Z180" s="33">
        <f t="shared" si="209"/>
        <v>2379.9719999995164</v>
      </c>
      <c r="AA180" s="33">
        <f t="shared" si="209"/>
        <v>2438.4560000034862</v>
      </c>
      <c r="AB180" s="33">
        <f t="shared" si="209"/>
        <v>2532.6369999999133</v>
      </c>
      <c r="AD180" s="42">
        <f t="shared" ref="AD180" si="210">IF(Z$151-X$151 &lt;&gt; 0,(EXP(LN(Z180/X180)/(Z$151-X$151))-1)*100,0)</f>
        <v>0.95525834334562187</v>
      </c>
      <c r="AE180" s="42">
        <f t="shared" ref="AE180" si="211">IF(AB$151-Z$151 &lt;&gt; 0,(EXP(LN(AB180/Z180)/(AB$151-Z$151))-1)*100,0)</f>
        <v>0.41534236220237553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South East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530.11133590660336</v>
      </c>
      <c r="C7" s="30">
        <f>'Occ T1'!C8</f>
        <v>601.25747159932416</v>
      </c>
      <c r="D7" s="30">
        <f>'Occ T1'!D8</f>
        <v>600.61975072786038</v>
      </c>
      <c r="E7" s="30">
        <f>'Occ T1'!E8</f>
        <v>619.90565813011108</v>
      </c>
      <c r="F7" s="30">
        <f>'Occ T1'!F8</f>
        <v>691.07473453898103</v>
      </c>
      <c r="H7" s="30">
        <f>C7-B7</f>
        <v>71.146135692720804</v>
      </c>
      <c r="I7" s="30">
        <f>D7-C7</f>
        <v>-0.63772087146378453</v>
      </c>
      <c r="J7" s="30">
        <f>E7-D7</f>
        <v>19.2859074022507</v>
      </c>
      <c r="K7" s="30">
        <f>F7-E7</f>
        <v>71.169076408869955</v>
      </c>
      <c r="L7" s="30">
        <f>F7-D7</f>
        <v>90.454983811120655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363.35891127987952</v>
      </c>
      <c r="C8" s="31">
        <f>'Occ T2'!C8</f>
        <v>426.06507107964768</v>
      </c>
      <c r="D8" s="31">
        <f>'Occ T2'!D8</f>
        <v>428.77663999155283</v>
      </c>
      <c r="E8" s="31">
        <f>'Occ T2'!E8</f>
        <v>403.36986556399125</v>
      </c>
      <c r="F8" s="31">
        <f>'Occ T2'!F8</f>
        <v>439.44914957244885</v>
      </c>
      <c r="H8" s="30">
        <f t="shared" ref="H8:H9" si="0">C8-B8</f>
        <v>62.706159799768159</v>
      </c>
      <c r="I8" s="30">
        <f t="shared" ref="I8:I9" si="1">D8-C8</f>
        <v>2.7115689119051467</v>
      </c>
      <c r="J8" s="30">
        <f t="shared" ref="J8:J9" si="2">E8-D8</f>
        <v>-25.406774427561572</v>
      </c>
      <c r="K8" s="30">
        <f t="shared" ref="K8:K9" si="3">F8-E8</f>
        <v>36.079284008457591</v>
      </c>
      <c r="L8" s="30">
        <f t="shared" ref="L8:L49" si="4">F8-D8</f>
        <v>10.672509580896019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166.75242462672384</v>
      </c>
      <c r="C9" s="31">
        <f>'Occ T2'!C9</f>
        <v>175.19240051967645</v>
      </c>
      <c r="D9" s="31">
        <f>'Occ T2'!D9</f>
        <v>171.84311073630752</v>
      </c>
      <c r="E9" s="31">
        <f>'Occ T2'!E9</f>
        <v>216.53579256611988</v>
      </c>
      <c r="F9" s="31">
        <f>'Occ T2'!F9</f>
        <v>251.62558496653222</v>
      </c>
      <c r="H9" s="30">
        <f t="shared" si="0"/>
        <v>8.4399758929526172</v>
      </c>
      <c r="I9" s="30">
        <f t="shared" si="1"/>
        <v>-3.3492897833689312</v>
      </c>
      <c r="J9" s="30">
        <f t="shared" si="2"/>
        <v>44.692681829812358</v>
      </c>
      <c r="K9" s="30">
        <f t="shared" si="3"/>
        <v>35.089792400412335</v>
      </c>
      <c r="L9" s="30">
        <f t="shared" si="4"/>
        <v>79.782474230224693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994.5805303080183</v>
      </c>
      <c r="C11" s="30">
        <f>'Occ T1'!C9</f>
        <v>1119.3045455590045</v>
      </c>
      <c r="D11" s="30">
        <f>'Occ T1'!D9</f>
        <v>1146.4036442893876</v>
      </c>
      <c r="E11" s="30">
        <f>'Occ T1'!E9</f>
        <v>1229.5858325295339</v>
      </c>
      <c r="F11" s="30">
        <f>'Occ T1'!F9</f>
        <v>1342.6142414176843</v>
      </c>
      <c r="H11" s="30">
        <f>C11-B11</f>
        <v>124.72401525098621</v>
      </c>
      <c r="I11" s="30">
        <f t="shared" ref="I11:I49" si="5">D11-C11</f>
        <v>27.099098730383048</v>
      </c>
      <c r="J11" s="30">
        <f>E11-D11</f>
        <v>83.182188240146388</v>
      </c>
      <c r="K11" s="30">
        <f>F11-E11</f>
        <v>113.02840888815035</v>
      </c>
      <c r="L11" s="30">
        <f t="shared" si="4"/>
        <v>196.21059712829674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312.76852676878184</v>
      </c>
      <c r="C12" s="10">
        <f>'Occ T2'!C10</f>
        <v>346.34885020280888</v>
      </c>
      <c r="D12" s="10">
        <f>'Occ T2'!D10</f>
        <v>356.85699472122553</v>
      </c>
      <c r="E12" s="10">
        <f>'Occ T2'!E10</f>
        <v>379.59323100512648</v>
      </c>
      <c r="F12" s="10">
        <f>'Occ T2'!F10</f>
        <v>418.27206045596586</v>
      </c>
      <c r="H12" s="11">
        <f t="shared" ref="H12:K14" si="6">C12-B12</f>
        <v>33.580323434027036</v>
      </c>
      <c r="I12" s="30">
        <f t="shared" si="5"/>
        <v>10.508144518416657</v>
      </c>
      <c r="J12" s="11">
        <f t="shared" si="6"/>
        <v>22.736236283900951</v>
      </c>
      <c r="K12" s="11">
        <f t="shared" si="6"/>
        <v>38.678829450839373</v>
      </c>
      <c r="L12" s="30">
        <f t="shared" si="4"/>
        <v>61.415065734740324</v>
      </c>
    </row>
    <row r="13" spans="1:12" x14ac:dyDescent="0.2">
      <c r="A13" s="10" t="str">
        <f>'Occ T2'!A11</f>
        <v>22 Health professionals</v>
      </c>
      <c r="B13" s="10">
        <f>'Occ T2'!B11</f>
        <v>162.91033782858162</v>
      </c>
      <c r="C13" s="10">
        <f>'Occ T2'!C11</f>
        <v>196.2920258422123</v>
      </c>
      <c r="D13" s="10">
        <f>'Occ T2'!D11</f>
        <v>194.7838373171854</v>
      </c>
      <c r="E13" s="10">
        <f>'Occ T2'!E11</f>
        <v>205.25105569779919</v>
      </c>
      <c r="F13" s="10">
        <f>'Occ T2'!F11</f>
        <v>214.76517544112332</v>
      </c>
      <c r="H13" s="11">
        <f t="shared" si="6"/>
        <v>33.381688013630679</v>
      </c>
      <c r="I13" s="30">
        <f t="shared" si="5"/>
        <v>-1.5081885250268954</v>
      </c>
      <c r="J13" s="11">
        <f t="shared" si="6"/>
        <v>10.467218380613787</v>
      </c>
      <c r="K13" s="11">
        <f t="shared" si="6"/>
        <v>9.5141197433241302</v>
      </c>
      <c r="L13" s="30">
        <f t="shared" si="4"/>
        <v>19.981338123937917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223.59325749963625</v>
      </c>
      <c r="C14" s="10">
        <f>'Occ T2'!C12</f>
        <v>237.9935072331414</v>
      </c>
      <c r="D14" s="10">
        <f>'Occ T2'!D12</f>
        <v>238.17737359201959</v>
      </c>
      <c r="E14" s="10">
        <f>'Occ T2'!E12</f>
        <v>245.66325880547734</v>
      </c>
      <c r="F14" s="10">
        <f>'Occ T2'!F12</f>
        <v>265.24405836488819</v>
      </c>
      <c r="H14" s="11">
        <f t="shared" si="6"/>
        <v>14.400249733505149</v>
      </c>
      <c r="I14" s="30">
        <f t="shared" si="5"/>
        <v>0.18386635887819125</v>
      </c>
      <c r="J14" s="11">
        <f t="shared" si="6"/>
        <v>7.4858852134577489</v>
      </c>
      <c r="K14" s="11">
        <f t="shared" si="6"/>
        <v>19.580799559410849</v>
      </c>
      <c r="L14" s="30">
        <f t="shared" si="4"/>
        <v>27.066684772868598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295.30840821101862</v>
      </c>
      <c r="C15" s="10">
        <f>'Occ T2'!C13</f>
        <v>338.67016228084202</v>
      </c>
      <c r="D15" s="10">
        <f>'Occ T2'!D13</f>
        <v>356.58543865895695</v>
      </c>
      <c r="E15" s="10">
        <f>'Occ T2'!E13</f>
        <v>399.07828702113085</v>
      </c>
      <c r="F15" s="10">
        <f>'Occ T2'!F13</f>
        <v>444.33294715570685</v>
      </c>
      <c r="H15" s="11">
        <f t="shared" ref="H15" si="7">C15-B15</f>
        <v>43.361754069823405</v>
      </c>
      <c r="I15" s="30">
        <f t="shared" si="5"/>
        <v>17.915276378114925</v>
      </c>
      <c r="J15" s="11">
        <f t="shared" ref="J15" si="8">E15-D15</f>
        <v>42.492848362173902</v>
      </c>
      <c r="K15" s="11">
        <f t="shared" ref="K15" si="9">F15-E15</f>
        <v>45.254660134576</v>
      </c>
      <c r="L15" s="30">
        <f t="shared" si="4"/>
        <v>87.747508496749901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624.95293023851559</v>
      </c>
      <c r="C17" s="30">
        <f>'Occ T1'!C10</f>
        <v>657.78279153657968</v>
      </c>
      <c r="D17" s="30">
        <f>'Occ T1'!D10</f>
        <v>680.05479152665339</v>
      </c>
      <c r="E17" s="30">
        <f>'Occ T1'!E10</f>
        <v>669.44519572970273</v>
      </c>
      <c r="F17" s="30">
        <f>'Occ T1'!F10</f>
        <v>715.11824738184259</v>
      </c>
      <c r="H17" s="30">
        <f t="shared" ref="H17:K21" si="10">C17-B17</f>
        <v>32.829861298064088</v>
      </c>
      <c r="I17" s="30">
        <f t="shared" si="5"/>
        <v>22.271999990073709</v>
      </c>
      <c r="J17" s="30">
        <f t="shared" si="10"/>
        <v>-10.609595796950657</v>
      </c>
      <c r="K17" s="30">
        <f t="shared" si="10"/>
        <v>45.673051652139861</v>
      </c>
      <c r="L17" s="30">
        <f t="shared" si="4"/>
        <v>35.063455855189204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78.35688097718716</v>
      </c>
      <c r="C18" s="10">
        <f>'Occ T2'!C14</f>
        <v>90.014152929601877</v>
      </c>
      <c r="D18" s="10">
        <f>'Occ T2'!D14</f>
        <v>97.024482424827269</v>
      </c>
      <c r="E18" s="10">
        <f>'Occ T2'!E14</f>
        <v>86.274458025249658</v>
      </c>
      <c r="F18" s="10">
        <f>'Occ T2'!F14</f>
        <v>92.596020760220327</v>
      </c>
      <c r="H18" s="11">
        <f t="shared" si="10"/>
        <v>11.657271952414717</v>
      </c>
      <c r="I18" s="30">
        <f t="shared" si="5"/>
        <v>7.0103294952253918</v>
      </c>
      <c r="J18" s="11">
        <f t="shared" si="10"/>
        <v>-10.750024399577612</v>
      </c>
      <c r="K18" s="11">
        <f t="shared" si="10"/>
        <v>6.3215627349706693</v>
      </c>
      <c r="L18" s="30">
        <f t="shared" si="4"/>
        <v>-4.4284616646069423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73.533541294347643</v>
      </c>
      <c r="C19" s="10">
        <f>'Occ T2'!C15</f>
        <v>84.478011692194315</v>
      </c>
      <c r="D19" s="10">
        <f>'Occ T2'!D15</f>
        <v>86.125986138898412</v>
      </c>
      <c r="E19" s="10">
        <f>'Occ T2'!E15</f>
        <v>85.666011808708177</v>
      </c>
      <c r="F19" s="10">
        <f>'Occ T2'!F15</f>
        <v>90.894631327642372</v>
      </c>
      <c r="H19" s="11">
        <f t="shared" si="10"/>
        <v>10.944470397846672</v>
      </c>
      <c r="I19" s="30">
        <f t="shared" si="5"/>
        <v>1.6479744467040973</v>
      </c>
      <c r="J19" s="11">
        <f t="shared" si="10"/>
        <v>-0.45997433019023504</v>
      </c>
      <c r="K19" s="11">
        <f t="shared" si="10"/>
        <v>5.2286195189341953</v>
      </c>
      <c r="L19" s="30">
        <f t="shared" si="4"/>
        <v>4.7686451887439603</v>
      </c>
    </row>
    <row r="20" spans="1:12" x14ac:dyDescent="0.2">
      <c r="A20" s="10" t="str">
        <f>'Occ T2'!A16</f>
        <v>33 Protective service occupations</v>
      </c>
      <c r="B20" s="10">
        <f>'Occ T2'!B16</f>
        <v>52.502233305024085</v>
      </c>
      <c r="C20" s="10">
        <f>'Occ T2'!C16</f>
        <v>51.530285399613028</v>
      </c>
      <c r="D20" s="10">
        <f>'Occ T2'!D16</f>
        <v>54.342885529107896</v>
      </c>
      <c r="E20" s="10">
        <f>'Occ T2'!E16</f>
        <v>66.056801639710457</v>
      </c>
      <c r="F20" s="10">
        <f>'Occ T2'!F16</f>
        <v>76.183419144901237</v>
      </c>
      <c r="H20" s="11">
        <f t="shared" si="10"/>
        <v>-0.97194790541105647</v>
      </c>
      <c r="I20" s="30">
        <f t="shared" si="5"/>
        <v>2.8126001294948679</v>
      </c>
      <c r="J20" s="11">
        <f t="shared" si="10"/>
        <v>11.713916110602561</v>
      </c>
      <c r="K20" s="11">
        <f t="shared" si="10"/>
        <v>10.126617505190779</v>
      </c>
      <c r="L20" s="30">
        <f t="shared" si="4"/>
        <v>21.840533615793341</v>
      </c>
    </row>
    <row r="21" spans="1:12" x14ac:dyDescent="0.2">
      <c r="A21" s="10" t="str">
        <f>'Occ T2'!A17</f>
        <v>34 Culture, media and sports occupations</v>
      </c>
      <c r="B21" s="10">
        <f>'Occ T2'!B17</f>
        <v>115.85477280698125</v>
      </c>
      <c r="C21" s="10">
        <f>'Occ T2'!C17</f>
        <v>107.44670441644277</v>
      </c>
      <c r="D21" s="10">
        <f>'Occ T2'!D17</f>
        <v>112.03597685261944</v>
      </c>
      <c r="E21" s="10">
        <f>'Occ T2'!E17</f>
        <v>111.01692523736953</v>
      </c>
      <c r="F21" s="10">
        <f>'Occ T2'!F17</f>
        <v>121.863073271704</v>
      </c>
      <c r="H21" s="11">
        <f t="shared" si="10"/>
        <v>-8.4080683905384745</v>
      </c>
      <c r="I21" s="30">
        <f t="shared" si="5"/>
        <v>4.589272436176671</v>
      </c>
      <c r="J21" s="11">
        <f t="shared" si="10"/>
        <v>-1.0190516152499072</v>
      </c>
      <c r="K21" s="11">
        <f t="shared" si="10"/>
        <v>10.846148034334462</v>
      </c>
      <c r="L21" s="30">
        <f t="shared" si="4"/>
        <v>9.8270964190845547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304.70550185497541</v>
      </c>
      <c r="C22" s="10">
        <f>'Occ T2'!C18</f>
        <v>324.31363709872767</v>
      </c>
      <c r="D22" s="10">
        <f>'Occ T2'!D18</f>
        <v>330.52546058120043</v>
      </c>
      <c r="E22" s="10">
        <f>'Occ T2'!E18</f>
        <v>320.43099901866492</v>
      </c>
      <c r="F22" s="10">
        <f>'Occ T2'!F18</f>
        <v>333.58110287737469</v>
      </c>
      <c r="H22" s="11">
        <f t="shared" ref="H22" si="11">C22-B22</f>
        <v>19.608135243752258</v>
      </c>
      <c r="I22" s="30">
        <f t="shared" si="5"/>
        <v>6.2118234824727665</v>
      </c>
      <c r="J22" s="11">
        <f t="shared" ref="J22" si="12">E22-D22</f>
        <v>-10.094461562535514</v>
      </c>
      <c r="K22" s="11">
        <f t="shared" ref="K22" si="13">F22-E22</f>
        <v>13.15010385870977</v>
      </c>
      <c r="L22" s="30">
        <f t="shared" si="4"/>
        <v>3.0556422961742555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506.22214372149597</v>
      </c>
      <c r="C24" s="30">
        <f>'Occ T1'!C11</f>
        <v>486.40603299874095</v>
      </c>
      <c r="D24" s="30">
        <f>'Occ T1'!D11</f>
        <v>491.84934191785493</v>
      </c>
      <c r="E24" s="30">
        <f>'Occ T1'!E11</f>
        <v>458.19755239778749</v>
      </c>
      <c r="F24" s="30">
        <f>'Occ T1'!F11</f>
        <v>407.40223123290377</v>
      </c>
      <c r="H24" s="30">
        <f t="shared" ref="H24:K26" si="14">C24-B24</f>
        <v>-19.816110722755013</v>
      </c>
      <c r="I24" s="30">
        <f t="shared" si="5"/>
        <v>5.4433089191139743</v>
      </c>
      <c r="J24" s="30">
        <f t="shared" si="14"/>
        <v>-33.651789520067439</v>
      </c>
      <c r="K24" s="30">
        <f t="shared" si="14"/>
        <v>-50.795321164883717</v>
      </c>
      <c r="L24" s="30">
        <f t="shared" si="4"/>
        <v>-84.447110684951156</v>
      </c>
    </row>
    <row r="25" spans="1:12" x14ac:dyDescent="0.2">
      <c r="A25" t="str">
        <f>'Occ T2'!A19</f>
        <v>41 Administrative occupations</v>
      </c>
      <c r="B25" s="31">
        <f>'Occ T2'!B19</f>
        <v>389.08414828611348</v>
      </c>
      <c r="C25" s="31">
        <f>'Occ T2'!C19</f>
        <v>380.70105229392959</v>
      </c>
      <c r="D25" s="31">
        <f>'Occ T2'!D19</f>
        <v>389.31244779492783</v>
      </c>
      <c r="E25" s="31">
        <f>'Occ T2'!E19</f>
        <v>353.98377094957397</v>
      </c>
      <c r="F25" s="31">
        <f>'Occ T2'!F19</f>
        <v>325.24968398754135</v>
      </c>
      <c r="H25" s="11">
        <f t="shared" si="14"/>
        <v>-8.3830959921838826</v>
      </c>
      <c r="I25" s="30">
        <f t="shared" si="5"/>
        <v>8.6113955009982419</v>
      </c>
      <c r="J25" s="11">
        <f t="shared" si="14"/>
        <v>-35.328676845353868</v>
      </c>
      <c r="K25" s="11">
        <f t="shared" si="14"/>
        <v>-28.73408696203262</v>
      </c>
      <c r="L25" s="30">
        <f t="shared" si="4"/>
        <v>-64.062763807386489</v>
      </c>
    </row>
    <row r="26" spans="1:12" x14ac:dyDescent="0.2">
      <c r="A26" t="str">
        <f>'Occ T2'!A20</f>
        <v>42 Secretarial and related occupations</v>
      </c>
      <c r="B26" s="31">
        <f>'Occ T2'!B20</f>
        <v>117.13799543538246</v>
      </c>
      <c r="C26" s="31">
        <f>'Occ T2'!C20</f>
        <v>105.70498070481138</v>
      </c>
      <c r="D26" s="31">
        <f>'Occ T2'!D20</f>
        <v>102.53689412292708</v>
      </c>
      <c r="E26" s="31">
        <f>'Occ T2'!E20</f>
        <v>104.21378144821352</v>
      </c>
      <c r="F26" s="31">
        <f>'Occ T2'!F20</f>
        <v>82.152547245362399</v>
      </c>
      <c r="H26" s="11">
        <f t="shared" si="14"/>
        <v>-11.433014730571088</v>
      </c>
      <c r="I26" s="30">
        <f t="shared" si="5"/>
        <v>-3.168086581884296</v>
      </c>
      <c r="J26" s="11">
        <f t="shared" si="14"/>
        <v>1.6768873252864438</v>
      </c>
      <c r="K26" s="11">
        <f t="shared" si="14"/>
        <v>-22.061234202851125</v>
      </c>
      <c r="L26" s="30">
        <f t="shared" si="4"/>
        <v>-20.384346877564681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445.74214436676402</v>
      </c>
      <c r="C28" s="30">
        <f>'Occ T1'!C12</f>
        <v>445.42917544904992</v>
      </c>
      <c r="D28" s="30">
        <f>'Occ T1'!D12</f>
        <v>390.4196191096093</v>
      </c>
      <c r="E28" s="30">
        <f>'Occ T1'!E12</f>
        <v>406.94039584878169</v>
      </c>
      <c r="F28" s="30">
        <f>'Occ T1'!F12</f>
        <v>403.70314349281745</v>
      </c>
      <c r="H28" s="30">
        <f t="shared" ref="H28:K30" si="15">C28-B28</f>
        <v>-0.31296891771410174</v>
      </c>
      <c r="I28" s="30">
        <f t="shared" si="5"/>
        <v>-55.009556339440621</v>
      </c>
      <c r="J28" s="30">
        <f t="shared" si="15"/>
        <v>16.520776739172391</v>
      </c>
      <c r="K28" s="30">
        <f t="shared" si="15"/>
        <v>-3.2372523559642445</v>
      </c>
      <c r="L28" s="30">
        <f t="shared" si="4"/>
        <v>13.283524383208146</v>
      </c>
    </row>
    <row r="29" spans="1:12" x14ac:dyDescent="0.2">
      <c r="A29" s="10" t="str">
        <f>'Occ T2'!A21</f>
        <v>51 Skilled agricultural and related trades</v>
      </c>
      <c r="B29" s="10">
        <f>'Occ T2'!B21</f>
        <v>47.339160033332639</v>
      </c>
      <c r="C29" s="10">
        <f>'Occ T2'!C21</f>
        <v>53.143983393042006</v>
      </c>
      <c r="D29" s="10">
        <f>'Occ T2'!D21</f>
        <v>40.998720491302521</v>
      </c>
      <c r="E29" s="10">
        <f>'Occ T2'!E21</f>
        <v>43.716540491993776</v>
      </c>
      <c r="F29" s="10">
        <f>'Occ T2'!F21</f>
        <v>50.783252720158309</v>
      </c>
      <c r="H29" s="11">
        <f t="shared" si="15"/>
        <v>5.804823359709367</v>
      </c>
      <c r="I29" s="30">
        <f t="shared" si="5"/>
        <v>-12.145262901739486</v>
      </c>
      <c r="J29" s="11">
        <f t="shared" si="15"/>
        <v>2.7178200006912547</v>
      </c>
      <c r="K29" s="11">
        <f t="shared" si="15"/>
        <v>7.0667122281645334</v>
      </c>
      <c r="L29" s="30">
        <f t="shared" si="4"/>
        <v>9.7845322288557881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155.5504783188882</v>
      </c>
      <c r="C30" s="10">
        <f>'Occ T2'!C22</f>
        <v>161.94660985620411</v>
      </c>
      <c r="D30" s="10">
        <f>'Occ T2'!D22</f>
        <v>141.02282070810995</v>
      </c>
      <c r="E30" s="10">
        <f>'Occ T2'!E22</f>
        <v>144.63773588647777</v>
      </c>
      <c r="F30" s="10">
        <f>'Occ T2'!F22</f>
        <v>140.31727481177001</v>
      </c>
      <c r="H30" s="11">
        <f t="shared" si="15"/>
        <v>6.3961315373159096</v>
      </c>
      <c r="I30" s="30">
        <f t="shared" si="5"/>
        <v>-20.923789148094158</v>
      </c>
      <c r="J30" s="11">
        <f t="shared" si="15"/>
        <v>3.6149151783678235</v>
      </c>
      <c r="K30" s="11">
        <f t="shared" si="15"/>
        <v>-4.3204610747077652</v>
      </c>
      <c r="L30" s="30">
        <f t="shared" si="4"/>
        <v>-0.70554589633994169</v>
      </c>
    </row>
    <row r="31" spans="1:12" x14ac:dyDescent="0.2">
      <c r="A31" s="10" t="str">
        <f>'Occ T2'!A23</f>
        <v>53 Skilled construction and building trades</v>
      </c>
      <c r="B31" s="10">
        <f>'Occ T2'!B23</f>
        <v>134.53543202777902</v>
      </c>
      <c r="C31" s="10">
        <f>'Occ T2'!C23</f>
        <v>131.43382112238567</v>
      </c>
      <c r="D31" s="10">
        <f>'Occ T2'!D23</f>
        <v>117.381100037149</v>
      </c>
      <c r="E31" s="10">
        <f>'Occ T2'!E23</f>
        <v>124.77533253683225</v>
      </c>
      <c r="F31" s="10">
        <f>'Occ T2'!F23</f>
        <v>115.08294980942807</v>
      </c>
      <c r="H31" s="11">
        <f t="shared" ref="H31:H32" si="16">C31-B31</f>
        <v>-3.1016109053933576</v>
      </c>
      <c r="I31" s="30">
        <f t="shared" si="5"/>
        <v>-14.052721085236669</v>
      </c>
      <c r="J31" s="11">
        <f t="shared" ref="J31:J32" si="17">E31-D31</f>
        <v>7.3942324996832554</v>
      </c>
      <c r="K31" s="11">
        <f t="shared" ref="K31:K32" si="18">F31-E31</f>
        <v>-9.6923827274041798</v>
      </c>
      <c r="L31" s="30">
        <f t="shared" si="4"/>
        <v>-2.2981502277209245</v>
      </c>
    </row>
    <row r="32" spans="1:12" x14ac:dyDescent="0.2">
      <c r="A32" s="10" t="str">
        <f>'Occ T2'!A24</f>
        <v>54 Textiles, printing and other skilled trades</v>
      </c>
      <c r="B32" s="10">
        <f>'Occ T2'!B24</f>
        <v>108.31707398676417</v>
      </c>
      <c r="C32" s="10">
        <f>'Occ T2'!C24</f>
        <v>98.904761077418101</v>
      </c>
      <c r="D32" s="10">
        <f>'Occ T2'!D24</f>
        <v>91.016977873047821</v>
      </c>
      <c r="E32" s="10">
        <f>'Occ T2'!E24</f>
        <v>93.810786933477843</v>
      </c>
      <c r="F32" s="10">
        <f>'Occ T2'!F24</f>
        <v>97.519666151461067</v>
      </c>
      <c r="H32" s="11">
        <f t="shared" si="16"/>
        <v>-9.4123129093460705</v>
      </c>
      <c r="I32" s="30">
        <f t="shared" si="5"/>
        <v>-7.8877832043702796</v>
      </c>
      <c r="J32" s="11">
        <f t="shared" si="17"/>
        <v>2.7938090604300214</v>
      </c>
      <c r="K32" s="11">
        <f t="shared" si="18"/>
        <v>3.708879217983224</v>
      </c>
      <c r="L32" s="30">
        <f t="shared" si="4"/>
        <v>6.5026882784132454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466.85844789255106</v>
      </c>
      <c r="C34" s="30">
        <f>'Occ T1'!C13</f>
        <v>486.03209154529361</v>
      </c>
      <c r="D34" s="30">
        <f>'Occ T1'!D13</f>
        <v>460.50299668156214</v>
      </c>
      <c r="E34" s="30">
        <f>'Occ T1'!E13</f>
        <v>485.53691460670689</v>
      </c>
      <c r="F34" s="30">
        <f>'Occ T1'!F13</f>
        <v>515.76323862136212</v>
      </c>
      <c r="H34" s="30">
        <f t="shared" ref="H34:K36" si="19">C34-B34</f>
        <v>19.173643652742555</v>
      </c>
      <c r="I34" s="30">
        <f t="shared" si="5"/>
        <v>-25.529094863731473</v>
      </c>
      <c r="J34" s="30">
        <f t="shared" si="19"/>
        <v>25.033917925144749</v>
      </c>
      <c r="K34" s="30">
        <f t="shared" si="19"/>
        <v>30.226324014655233</v>
      </c>
      <c r="L34" s="30">
        <f t="shared" si="4"/>
        <v>55.260241939799982</v>
      </c>
    </row>
    <row r="35" spans="1:12" x14ac:dyDescent="0.2">
      <c r="A35" s="10" t="str">
        <f>'Occ T2'!A25</f>
        <v>61 Caring personal service occupations</v>
      </c>
      <c r="B35" s="10">
        <f>'Occ T2'!B25</f>
        <v>339.80448219319618</v>
      </c>
      <c r="C35" s="10">
        <f>'Occ T2'!C25</f>
        <v>354.36535676855954</v>
      </c>
      <c r="D35" s="10">
        <f>'Occ T2'!D25</f>
        <v>338.76882355221886</v>
      </c>
      <c r="E35" s="10">
        <f>'Occ T2'!E25</f>
        <v>363.46757278827272</v>
      </c>
      <c r="F35" s="10">
        <f>'Occ T2'!F25</f>
        <v>389.31450559422211</v>
      </c>
      <c r="G35" s="10"/>
      <c r="H35" s="11">
        <f t="shared" si="19"/>
        <v>14.560874575363357</v>
      </c>
      <c r="I35" s="30">
        <f t="shared" si="5"/>
        <v>-15.596533216340674</v>
      </c>
      <c r="J35" s="11">
        <f t="shared" si="19"/>
        <v>24.698749236053857</v>
      </c>
      <c r="K35" s="11">
        <f t="shared" si="19"/>
        <v>25.846932805949393</v>
      </c>
      <c r="L35" s="30">
        <f t="shared" si="4"/>
        <v>50.54568204200325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122.12283517774475</v>
      </c>
      <c r="C36" s="10">
        <f>'Occ T2'!C26</f>
        <v>127.48963062428315</v>
      </c>
      <c r="D36" s="10">
        <f>'Occ T2'!D26</f>
        <v>116.46299471640894</v>
      </c>
      <c r="E36" s="10">
        <f>'Occ T2'!E26</f>
        <v>117.81839649528679</v>
      </c>
      <c r="F36" s="10">
        <f>'Occ T2'!F26</f>
        <v>121.93809603655095</v>
      </c>
      <c r="G36" s="10"/>
      <c r="H36" s="11">
        <f t="shared" si="19"/>
        <v>5.3667954465384042</v>
      </c>
      <c r="I36" s="30">
        <f t="shared" si="5"/>
        <v>-11.026635907874208</v>
      </c>
      <c r="J36" s="11">
        <f t="shared" si="19"/>
        <v>1.3554017788778481</v>
      </c>
      <c r="K36" s="11">
        <f t="shared" si="19"/>
        <v>4.1196995412641542</v>
      </c>
      <c r="L36" s="30">
        <f t="shared" si="4"/>
        <v>5.4751013201420022</v>
      </c>
    </row>
    <row r="37" spans="1:12" x14ac:dyDescent="0.2">
      <c r="A37" s="10" t="str">
        <f>'Occ T2'!A27</f>
        <v>63 Community and civil enforcement occupations</v>
      </c>
      <c r="B37" s="10">
        <f>'Occ T2'!B27</f>
        <v>4.9311305216100774</v>
      </c>
      <c r="C37" s="10">
        <f>'Occ T2'!C27</f>
        <v>4.1771041524508883</v>
      </c>
      <c r="D37" s="10">
        <f>'Occ T2'!D27</f>
        <v>5.2711784129342947</v>
      </c>
      <c r="E37" s="10">
        <f>'Occ T2'!E27</f>
        <v>4.2509453231473824</v>
      </c>
      <c r="F37" s="10">
        <f>'Occ T2'!F27</f>
        <v>4.5106369905891341</v>
      </c>
      <c r="G37" s="10"/>
      <c r="H37" s="11">
        <f t="shared" ref="H37" si="20">C37-B37</f>
        <v>-0.75402636915918908</v>
      </c>
      <c r="I37" s="30">
        <f t="shared" ref="I37" si="21">D37-C37</f>
        <v>1.0940742604834064</v>
      </c>
      <c r="J37" s="11">
        <f t="shared" ref="J37" si="22">E37-D37</f>
        <v>-1.0202330897869123</v>
      </c>
      <c r="K37" s="11">
        <f>F37-E37</f>
        <v>0.25969166744175176</v>
      </c>
      <c r="L37" s="30">
        <f t="shared" ref="L37" si="23">F37-D37</f>
        <v>-0.76054142234516053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368.88969545810528</v>
      </c>
      <c r="C39" s="30">
        <f>'Occ T1'!C14</f>
        <v>365.10019785723591</v>
      </c>
      <c r="D39" s="30">
        <f>'Occ T1'!D14</f>
        <v>365.53859038410718</v>
      </c>
      <c r="E39" s="30">
        <f>'Occ T1'!E14</f>
        <v>365.88090665816367</v>
      </c>
      <c r="F39" s="30">
        <f>'Occ T1'!F14</f>
        <v>366.18025648096324</v>
      </c>
      <c r="H39" s="30">
        <f>C39-B39</f>
        <v>-3.7894976008693675</v>
      </c>
      <c r="I39" s="30">
        <f t="shared" si="5"/>
        <v>0.43839252687126873</v>
      </c>
      <c r="J39" s="30">
        <f>E39-D39</f>
        <v>0.34231627405648624</v>
      </c>
      <c r="K39" s="30">
        <f>F39-E39</f>
        <v>0.29934982279957012</v>
      </c>
      <c r="L39" s="30">
        <f t="shared" si="4"/>
        <v>0.64166609685605636</v>
      </c>
    </row>
    <row r="40" spans="1:12" s="29" customFormat="1" x14ac:dyDescent="0.2">
      <c r="A40" s="125" t="str">
        <f>'Occ T2'!A28</f>
        <v>71 Sales occupations</v>
      </c>
      <c r="B40" s="125">
        <f>'Occ T2'!B28</f>
        <v>298.77849737410855</v>
      </c>
      <c r="C40" s="125">
        <f>'Occ T2'!C28</f>
        <v>289.77628293681113</v>
      </c>
      <c r="D40" s="125">
        <f>'Occ T2'!D28</f>
        <v>288.86949695924221</v>
      </c>
      <c r="E40" s="125">
        <f>'Occ T2'!E28</f>
        <v>268.21010470018899</v>
      </c>
      <c r="F40" s="125">
        <f>'Occ T2'!F28</f>
        <v>255.38716775128987</v>
      </c>
      <c r="G40"/>
      <c r="H40" s="11">
        <f t="shared" ref="H40" si="24">C40-B40</f>
        <v>-9.0022144372974253</v>
      </c>
      <c r="I40" s="30">
        <f t="shared" si="5"/>
        <v>-0.90678597756891577</v>
      </c>
      <c r="J40" s="11">
        <f t="shared" ref="J40" si="25">E40-D40</f>
        <v>-20.65939225905322</v>
      </c>
      <c r="K40" s="11">
        <f t="shared" ref="K40" si="26">F40-E40</f>
        <v>-12.822936948899127</v>
      </c>
      <c r="L40" s="30">
        <f t="shared" si="4"/>
        <v>-33.482329207952347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70.111198083996754</v>
      </c>
      <c r="C41" s="125">
        <f>'Occ T2'!C29</f>
        <v>75.32391492042477</v>
      </c>
      <c r="D41" s="125">
        <f>'Occ T2'!D29</f>
        <v>76.669093424864968</v>
      </c>
      <c r="E41" s="125">
        <f>'Occ T2'!E29</f>
        <v>97.670801957974689</v>
      </c>
      <c r="F41" s="125">
        <f>'Occ T2'!F29</f>
        <v>110.79308872967339</v>
      </c>
      <c r="G41"/>
      <c r="H41" s="11">
        <f t="shared" ref="H41" si="27">C41-B41</f>
        <v>5.2127168364280152</v>
      </c>
      <c r="I41" s="30">
        <f t="shared" si="5"/>
        <v>1.3451785044401987</v>
      </c>
      <c r="J41" s="11">
        <f t="shared" ref="J41" si="28">E41-D41</f>
        <v>21.001708533109721</v>
      </c>
      <c r="K41" s="11">
        <f t="shared" ref="K41" si="29">F41-E41</f>
        <v>13.122286771698697</v>
      </c>
      <c r="L41" s="30">
        <f t="shared" si="4"/>
        <v>34.123995304808417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226.66197361861012</v>
      </c>
      <c r="C43" s="30">
        <f>'Occ T1'!C15</f>
        <v>246.140860255116</v>
      </c>
      <c r="D43" s="30">
        <f>'Occ T1'!D15</f>
        <v>205.86090353758175</v>
      </c>
      <c r="E43" s="30">
        <f>'Occ T1'!E15</f>
        <v>230.15872604084507</v>
      </c>
      <c r="F43" s="30">
        <f>'Occ T1'!F15</f>
        <v>229.06034422645268</v>
      </c>
      <c r="H43" s="30">
        <f t="shared" ref="H43:K45" si="30">C43-B43</f>
        <v>19.478886636505877</v>
      </c>
      <c r="I43" s="30">
        <f t="shared" si="5"/>
        <v>-40.279956717534247</v>
      </c>
      <c r="J43" s="30">
        <f t="shared" si="30"/>
        <v>24.297822503263319</v>
      </c>
      <c r="K43" s="30">
        <f t="shared" si="30"/>
        <v>-1.0983818143923827</v>
      </c>
      <c r="L43" s="30">
        <f t="shared" si="4"/>
        <v>23.199440688870936</v>
      </c>
    </row>
    <row r="44" spans="1:12" x14ac:dyDescent="0.2">
      <c r="A44" s="10" t="str">
        <f>'Occ T2'!A30</f>
        <v>81 Process, plant and machine operatives</v>
      </c>
      <c r="B44" s="10">
        <f>'Occ T2'!B30</f>
        <v>72.534393998702768</v>
      </c>
      <c r="C44" s="10">
        <f>'Occ T2'!C30</f>
        <v>73.783936267788192</v>
      </c>
      <c r="D44" s="10">
        <f>'Occ T2'!D30</f>
        <v>64.527435540615215</v>
      </c>
      <c r="E44" s="10">
        <f>'Occ T2'!E30</f>
        <v>79.194695971421865</v>
      </c>
      <c r="F44" s="10">
        <f>'Occ T2'!F30</f>
        <v>78.972644638172923</v>
      </c>
      <c r="H44" s="11">
        <f t="shared" si="30"/>
        <v>1.2495422690854241</v>
      </c>
      <c r="I44" s="30">
        <f t="shared" si="5"/>
        <v>-9.2565007271729769</v>
      </c>
      <c r="J44" s="11">
        <f t="shared" si="30"/>
        <v>14.66726043080665</v>
      </c>
      <c r="K44" s="11">
        <f t="shared" si="30"/>
        <v>-0.22205133324894177</v>
      </c>
      <c r="L44" s="30">
        <f t="shared" si="4"/>
        <v>14.445209097557708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154.12757961990735</v>
      </c>
      <c r="C45" s="10">
        <f>'Occ T2'!C31</f>
        <v>172.3569239873278</v>
      </c>
      <c r="D45" s="10">
        <f>'Occ T2'!D31</f>
        <v>141.33346799696653</v>
      </c>
      <c r="E45" s="10">
        <f>'Occ T2'!E31</f>
        <v>150.96403006942322</v>
      </c>
      <c r="F45" s="10">
        <f>'Occ T2'!F31</f>
        <v>150.08769958827975</v>
      </c>
      <c r="H45" s="11">
        <f t="shared" si="30"/>
        <v>18.229344367420452</v>
      </c>
      <c r="I45" s="30">
        <f t="shared" si="5"/>
        <v>-31.023455990361271</v>
      </c>
      <c r="J45" s="11">
        <f t="shared" si="30"/>
        <v>9.6305620724566836</v>
      </c>
      <c r="K45" s="11">
        <f t="shared" si="30"/>
        <v>-0.87633048114346934</v>
      </c>
      <c r="L45" s="30">
        <f t="shared" si="4"/>
        <v>8.7542315913132143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541.68179848911109</v>
      </c>
      <c r="C47" s="30">
        <f>'Occ T1'!C16</f>
        <v>542.74083319819567</v>
      </c>
      <c r="D47" s="30">
        <f>'Occ T1'!D16</f>
        <v>492.83736182434893</v>
      </c>
      <c r="E47" s="30">
        <f>'Occ T1'!E16</f>
        <v>498.36681806023904</v>
      </c>
      <c r="F47" s="30">
        <f>'Occ T1'!F16</f>
        <v>482.16156260544381</v>
      </c>
      <c r="H47" s="30">
        <f t="shared" ref="H47:K49" si="31">C47-B47</f>
        <v>1.0590347090845853</v>
      </c>
      <c r="I47" s="30">
        <f t="shared" si="5"/>
        <v>-49.903471373846742</v>
      </c>
      <c r="J47" s="30">
        <f t="shared" si="31"/>
        <v>5.5294562358901089</v>
      </c>
      <c r="K47" s="30">
        <f t="shared" si="31"/>
        <v>-16.205255454795235</v>
      </c>
      <c r="L47" s="30">
        <f t="shared" si="4"/>
        <v>-10.675799218905127</v>
      </c>
    </row>
    <row r="48" spans="1:12" x14ac:dyDescent="0.2">
      <c r="A48" s="10" t="str">
        <f>'Occ T2'!A32</f>
        <v>91 Elementary trades and related occupations</v>
      </c>
      <c r="B48" s="10">
        <f>'Occ T2'!B32</f>
        <v>64.970623382241982</v>
      </c>
      <c r="C48" s="10">
        <f>'Occ T2'!C32</f>
        <v>58.355366860559634</v>
      </c>
      <c r="D48" s="10">
        <f>'Occ T2'!D32</f>
        <v>51.825212412662921</v>
      </c>
      <c r="E48" s="10">
        <f>'Occ T2'!E32</f>
        <v>43.629650030660414</v>
      </c>
      <c r="F48" s="10">
        <f>'Occ T2'!F32</f>
        <v>41.095674302659098</v>
      </c>
      <c r="H48" s="11">
        <f>C48-B48</f>
        <v>-6.6152565216823476</v>
      </c>
      <c r="I48" s="30">
        <f t="shared" si="5"/>
        <v>-6.5301544478967131</v>
      </c>
      <c r="J48" s="11">
        <f t="shared" si="31"/>
        <v>-8.1955623820025068</v>
      </c>
      <c r="K48" s="11">
        <f t="shared" si="31"/>
        <v>-2.533975728001316</v>
      </c>
      <c r="L48" s="30">
        <f t="shared" si="4"/>
        <v>-10.729538110003823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476.71117510686912</v>
      </c>
      <c r="C49" s="10">
        <f>'Occ T2'!C33</f>
        <v>484.38546633763599</v>
      </c>
      <c r="D49" s="10">
        <f>'Occ T2'!D33</f>
        <v>441.01214941168604</v>
      </c>
      <c r="E49" s="10">
        <f>'Occ T2'!E33</f>
        <v>454.73716802957864</v>
      </c>
      <c r="F49" s="10">
        <f>'Occ T2'!F33</f>
        <v>441.06588830278469</v>
      </c>
      <c r="H49" s="11">
        <f t="shared" si="31"/>
        <v>7.6742912307668689</v>
      </c>
      <c r="I49" s="30">
        <f t="shared" si="5"/>
        <v>-43.37331692594995</v>
      </c>
      <c r="J49" s="11">
        <f t="shared" si="31"/>
        <v>13.725018617892601</v>
      </c>
      <c r="K49" s="11">
        <f t="shared" si="31"/>
        <v>-13.671279726793955</v>
      </c>
      <c r="L49" s="30">
        <f t="shared" si="4"/>
        <v>5.3738891098646491E-2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4705.7009999997745</v>
      </c>
      <c r="C51" s="33">
        <f>'Occ T1'!C18</f>
        <v>4950.1939999985416</v>
      </c>
      <c r="D51" s="33">
        <f>'Occ T1'!D18</f>
        <v>4834.0869999989654</v>
      </c>
      <c r="E51" s="33">
        <f>'Occ T1'!E18</f>
        <v>4964.0180000018718</v>
      </c>
      <c r="F51" s="33">
        <f>'Occ T1'!F18</f>
        <v>5153.0779999984516</v>
      </c>
      <c r="G51" s="23"/>
      <c r="H51" s="33">
        <f>C51-B51</f>
        <v>244.49299999876712</v>
      </c>
      <c r="I51" s="205">
        <f>D51-C51</f>
        <v>-116.10699999957615</v>
      </c>
      <c r="J51" s="33">
        <f>E51-D51</f>
        <v>129.93100000290633</v>
      </c>
      <c r="K51" s="33">
        <f>F51-E51</f>
        <v>189.05999999657979</v>
      </c>
      <c r="L51" s="205">
        <f>F51-D51</f>
        <v>318.99099999948612</v>
      </c>
    </row>
    <row r="53" spans="1:12" ht="15.75" x14ac:dyDescent="0.25">
      <c r="A53" s="18" t="str">
        <f>CONCATENATE(A1," (Continued)")</f>
        <v>Occupation Table 3  Employment Change by Occupation in Occupation Group (SOC 2020), 2015-2035, South East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3.1984914243540219</v>
      </c>
      <c r="C59" s="43">
        <f>IF(AND(D$5-C$5 &lt;&gt; 0,D7 &lt;&gt; 0,C7 &lt;&gt; 0),(EXP(LN(D7/C7)/(D$5-C$5))-1)*100,0)</f>
        <v>-0.10606452336757721</v>
      </c>
      <c r="D59" s="43">
        <f>IF(AND(E$5-D$5 &lt;&gt; 0,E7 &lt;&gt; 0,D7 &lt;&gt; 0),(EXP(LN(E7/D7)/(E$5-D$5))-1)*100,0)</f>
        <v>0.63410724424795006</v>
      </c>
      <c r="E59" s="43">
        <f>IF(AND(F$5-E$5 &lt;&gt; 0,F7 &lt;&gt; 0,E7 &lt;&gt; 0),(EXP(LN(F7/E7)/(F$5-E$5))-1)*100,0)</f>
        <v>1.0927338963959921</v>
      </c>
      <c r="F59" s="43">
        <f>IF(AND(F$5-D$5 &lt;&gt; 0,F7 &lt;&gt; 0,D7 &lt;&gt; 0),(EXP(LN(F7/D7)/(F$5-D$5))-1)*100,0)</f>
        <v>0.93962657811770267</v>
      </c>
      <c r="H59" s="43">
        <f>(B7/B$51)*100</f>
        <v>11.265300024515557</v>
      </c>
      <c r="I59" s="43">
        <f>(C7/C$51)*100</f>
        <v>12.146139557348688</v>
      </c>
      <c r="J59" s="43">
        <f>(D7/D$51)*100</f>
        <v>12.424678139387829</v>
      </c>
      <c r="K59" s="43">
        <f>(E7/E$51)*100</f>
        <v>12.487981673915714</v>
      </c>
      <c r="L59" s="43">
        <f>(F7/F$51)*100</f>
        <v>13.410911586030499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4.0602893399125151</v>
      </c>
      <c r="C60" s="43">
        <f t="shared" si="32"/>
        <v>0.63642131119410195</v>
      </c>
      <c r="D60" s="43">
        <f t="shared" si="32"/>
        <v>-1.2142124023887813</v>
      </c>
      <c r="E60" s="43">
        <f t="shared" si="32"/>
        <v>0.86036089381862357</v>
      </c>
      <c r="F60" s="43">
        <f>IF(AND(F$5-D$5 &lt;&gt; 0,F8 &lt;&gt; 0,D8 &lt;&gt; 0),(EXP(LN(F8/D8)/(F$5-D$5))-1)*100,0)</f>
        <v>0.16404026013498996</v>
      </c>
      <c r="H60" s="43">
        <f t="shared" ref="H60:L60" si="33">(B8/B$51)*100</f>
        <v>7.7216744387264917</v>
      </c>
      <c r="I60" s="43">
        <f t="shared" si="33"/>
        <v>8.6070378469969704</v>
      </c>
      <c r="J60" s="43">
        <f t="shared" si="33"/>
        <v>8.8698577413200166</v>
      </c>
      <c r="K60" s="43">
        <f t="shared" si="33"/>
        <v>8.1258743534741242</v>
      </c>
      <c r="L60" s="43">
        <f t="shared" si="33"/>
        <v>8.5278963286133234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1.2420141290107267</v>
      </c>
      <c r="C61" s="43">
        <f>IF(AND(D$5-C$5 &lt;&gt; 0,D9 &lt;&gt; 0,C9 &lt;&gt; 0),(EXP(LN(D9/C9)/(D$5-C$5))-1)*100,0)</f>
        <v>-1.9117780071703283</v>
      </c>
      <c r="D61" s="43">
        <f t="shared" si="34"/>
        <v>4.7320281108906848</v>
      </c>
      <c r="E61" s="43">
        <f t="shared" si="34"/>
        <v>1.5131981556240737</v>
      </c>
      <c r="F61" s="43">
        <f>IF(AND(F$5-D$5 &lt;&gt; 0,F9 &lt;&gt; 0,D9 &lt;&gt; 0),(EXP(LN(F9/D9)/(F$5-D$5))-1)*100,0)</f>
        <v>2.5749966487906173</v>
      </c>
      <c r="H61" s="43">
        <f t="shared" ref="H61:L61" si="35">(B9/B$51)*100</f>
        <v>3.5436255857890639</v>
      </c>
      <c r="I61" s="43">
        <f t="shared" si="35"/>
        <v>3.5391017103517171</v>
      </c>
      <c r="J61" s="43">
        <f t="shared" si="35"/>
        <v>3.554820398067811</v>
      </c>
      <c r="K61" s="43">
        <f t="shared" si="35"/>
        <v>4.3621073204415906</v>
      </c>
      <c r="L61" s="43">
        <f t="shared" si="35"/>
        <v>4.883015257417175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2.9975936984338869</v>
      </c>
      <c r="C63" s="43">
        <f t="shared" si="36"/>
        <v>2.4210657267409896</v>
      </c>
      <c r="D63" s="43">
        <f t="shared" si="36"/>
        <v>1.4108116190311826</v>
      </c>
      <c r="E63" s="43">
        <f t="shared" si="36"/>
        <v>0.88329067818766482</v>
      </c>
      <c r="F63" s="43">
        <f>IF(AND(F$5-D$5 &lt;&gt; 0,F11 &lt;&gt; 0,D11 &lt;&gt; 0),(EXP(LN(F11/D11)/(F$5-D$5))-1)*100,0)</f>
        <v>1.0588253881172793</v>
      </c>
      <c r="H63" s="43">
        <f>(B11/B$51)*100</f>
        <v>21.135650784188499</v>
      </c>
      <c r="I63" s="43">
        <f>(C11/C$51)*100</f>
        <v>22.611326860307582</v>
      </c>
      <c r="J63" s="43">
        <f>(D11/D$51)*100</f>
        <v>23.714998184551352</v>
      </c>
      <c r="K63" s="43">
        <f>(E11/E$51)*100</f>
        <v>24.769971271842088</v>
      </c>
      <c r="L63" s="43">
        <f>(F11/F$51)*100</f>
        <v>26.054607390341999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2.582357698985871</v>
      </c>
      <c r="C64" s="43">
        <f t="shared" si="36"/>
        <v>3.0339770183338111</v>
      </c>
      <c r="D64" s="48">
        <f t="shared" si="36"/>
        <v>1.2429635345860168</v>
      </c>
      <c r="E64" s="48">
        <f t="shared" si="36"/>
        <v>0.97504133780810243</v>
      </c>
      <c r="F64" s="43">
        <f>IF(AND(F$5-D$5 &lt;&gt; 0,F12 &lt;&gt; 0,D12 &lt;&gt; 0),(EXP(LN(F12/D12)/(F$5-D$5))-1)*100,0)</f>
        <v>1.0642698650134896</v>
      </c>
      <c r="H64" s="39">
        <f t="shared" ref="H64:L67" si="37">(B12/B$11)*100</f>
        <v>31.447280259137838</v>
      </c>
      <c r="I64" s="39">
        <f t="shared" si="37"/>
        <v>30.943218409770228</v>
      </c>
      <c r="J64" s="39">
        <f t="shared" si="37"/>
        <v>31.128389769070193</v>
      </c>
      <c r="K64" s="39">
        <f t="shared" si="37"/>
        <v>30.871633436457056</v>
      </c>
      <c r="L64" s="39">
        <f t="shared" si="37"/>
        <v>31.153554576801362</v>
      </c>
    </row>
    <row r="65" spans="1:12" x14ac:dyDescent="0.2">
      <c r="A65" t="str">
        <f>A13</f>
        <v>22 Health professionals</v>
      </c>
      <c r="B65" s="48">
        <f t="shared" si="36"/>
        <v>4.7703761736869188</v>
      </c>
      <c r="C65" s="43">
        <f t="shared" si="36"/>
        <v>-0.76833917147466346</v>
      </c>
      <c r="D65" s="48">
        <f t="shared" si="36"/>
        <v>1.0523683440663678</v>
      </c>
      <c r="E65" s="48">
        <f t="shared" si="36"/>
        <v>0.45414143258073469</v>
      </c>
      <c r="F65" s="43">
        <f>IF(AND(F$5-D$5 &lt;&gt; 0,F13 &lt;&gt; 0,D13 &lt;&gt; 0),(EXP(LN(F13/D13)/(F$5-D$5))-1)*100,0)</f>
        <v>0.65315586583067908</v>
      </c>
      <c r="H65" s="39">
        <f t="shared" si="37"/>
        <v>16.379803632203501</v>
      </c>
      <c r="I65" s="39">
        <f t="shared" si="37"/>
        <v>17.536963163513274</v>
      </c>
      <c r="J65" s="39">
        <f t="shared" si="37"/>
        <v>16.990859919843029</v>
      </c>
      <c r="K65" s="39">
        <f t="shared" si="37"/>
        <v>16.692698489828214</v>
      </c>
      <c r="L65" s="39">
        <f t="shared" si="37"/>
        <v>15.996044792013372</v>
      </c>
    </row>
    <row r="66" spans="1:12" x14ac:dyDescent="0.2">
      <c r="A66" t="str">
        <f>A14</f>
        <v>23 Teaching and other educational professionals</v>
      </c>
      <c r="B66" s="48">
        <f t="shared" si="36"/>
        <v>1.5726074974183879</v>
      </c>
      <c r="C66" s="43">
        <f t="shared" si="36"/>
        <v>7.7256880246778792E-2</v>
      </c>
      <c r="D66" s="48">
        <f t="shared" si="36"/>
        <v>0.62084064069913847</v>
      </c>
      <c r="E66" s="48">
        <f t="shared" si="36"/>
        <v>0.76983456133585815</v>
      </c>
      <c r="F66" s="43">
        <f>IF(AND(F$5-D$5 &lt;&gt; 0,F14 &lt;&gt; 0,D14 &lt;&gt; 0),(EXP(LN(F14/D14)/(F$5-D$5))-1)*100,0)</f>
        <v>0.72014542366767298</v>
      </c>
      <c r="H66" s="39">
        <f t="shared" si="37"/>
        <v>22.481161724570477</v>
      </c>
      <c r="I66" s="39">
        <f t="shared" si="37"/>
        <v>21.262623133035021</v>
      </c>
      <c r="J66" s="39">
        <f t="shared" si="37"/>
        <v>20.776048190221587</v>
      </c>
      <c r="K66" s="39">
        <f t="shared" si="37"/>
        <v>19.979350144275241</v>
      </c>
      <c r="L66" s="39">
        <f t="shared" si="37"/>
        <v>19.755790619710204</v>
      </c>
    </row>
    <row r="67" spans="1:12" x14ac:dyDescent="0.2">
      <c r="A67" t="str">
        <f>A15</f>
        <v>24 Business, media and public service professionals</v>
      </c>
      <c r="B67" s="48">
        <f t="shared" si="36"/>
        <v>3.4844940786304957</v>
      </c>
      <c r="C67" s="43">
        <f t="shared" si="36"/>
        <v>5.2898892118103724</v>
      </c>
      <c r="D67" s="48">
        <f t="shared" si="36"/>
        <v>2.2772162374889104</v>
      </c>
      <c r="E67" s="48">
        <f t="shared" si="36"/>
        <v>1.0799554374532061</v>
      </c>
      <c r="F67" s="43">
        <f>IF(AND(F$5-D$5 &lt;&gt; 0,F15 &lt;&gt; 0,D15 &lt;&gt; 0),(EXP(LN(F15/D15)/(F$5-D$5))-1)*100,0)</f>
        <v>1.4774769711679347</v>
      </c>
      <c r="H67" s="39">
        <f t="shared" si="37"/>
        <v>29.691754384088192</v>
      </c>
      <c r="I67" s="39">
        <f t="shared" si="37"/>
        <v>30.257195293681484</v>
      </c>
      <c r="J67" s="39">
        <f t="shared" si="37"/>
        <v>31.104702120865191</v>
      </c>
      <c r="K67" s="39">
        <f t="shared" si="37"/>
        <v>32.456317929439479</v>
      </c>
      <c r="L67" s="39">
        <f t="shared" si="37"/>
        <v>33.094610011475055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1.2881874989438602</v>
      </c>
      <c r="C69" s="43">
        <f t="shared" si="39"/>
        <v>3.3859201360446622</v>
      </c>
      <c r="D69" s="43">
        <f t="shared" si="39"/>
        <v>-0.31398737385718301</v>
      </c>
      <c r="E69" s="43">
        <f t="shared" si="39"/>
        <v>0.66216877425429033</v>
      </c>
      <c r="F69" s="43">
        <f t="shared" ref="F69:F74" si="40">IF(AND(F$5-D$5 &lt;&gt; 0,F17 &lt;&gt; 0,D17 &lt;&gt; 0),(EXP(LN(F17/D17)/(F$5-D$5))-1)*100,0)</f>
        <v>0.33572589637926864</v>
      </c>
      <c r="H69" s="43">
        <f>(B17/B$51)*100</f>
        <v>13.280761574918287</v>
      </c>
      <c r="I69" s="43">
        <f>(C17/C$51)*100</f>
        <v>13.288020460143047</v>
      </c>
      <c r="J69" s="43">
        <f>(D17/D$51)*100</f>
        <v>14.067905511977729</v>
      </c>
      <c r="K69" s="43">
        <f>(E17/E$51)*100</f>
        <v>13.485954235650441</v>
      </c>
      <c r="L69" s="43">
        <f>(F17/F$51)*100</f>
        <v>13.877497048988149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3.5281407488293448</v>
      </c>
      <c r="C70" s="43">
        <f t="shared" si="39"/>
        <v>7.7880302897567866</v>
      </c>
      <c r="D70" s="48">
        <f t="shared" si="39"/>
        <v>-2.3212302687441899</v>
      </c>
      <c r="E70" s="48">
        <f t="shared" si="39"/>
        <v>0.70963185161592168</v>
      </c>
      <c r="F70" s="43">
        <f t="shared" si="40"/>
        <v>-0.31096333377609309</v>
      </c>
      <c r="H70" s="39">
        <f t="shared" ref="H70:L74" si="41">(B18/B$17)*100</f>
        <v>12.538045216826484</v>
      </c>
      <c r="I70" s="39">
        <f t="shared" si="41"/>
        <v>13.684479753465265</v>
      </c>
      <c r="J70" s="39">
        <f t="shared" si="41"/>
        <v>14.267156651748197</v>
      </c>
      <c r="K70" s="39">
        <f t="shared" si="41"/>
        <v>12.887456445364364</v>
      </c>
      <c r="L70" s="39">
        <f t="shared" si="41"/>
        <v>12.948351003380006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3.5296034398227816</v>
      </c>
      <c r="C71" s="43">
        <f t="shared" si="39"/>
        <v>1.950773241099335</v>
      </c>
      <c r="D71" s="48">
        <f t="shared" si="39"/>
        <v>-0.10704321614245504</v>
      </c>
      <c r="E71" s="48">
        <f t="shared" si="39"/>
        <v>0.59420630520650164</v>
      </c>
      <c r="F71" s="43">
        <f t="shared" si="40"/>
        <v>0.35991118898739405</v>
      </c>
      <c r="H71" s="39">
        <f t="shared" si="41"/>
        <v>11.766252742631881</v>
      </c>
      <c r="I71" s="39">
        <f t="shared" si="41"/>
        <v>12.842843075121166</v>
      </c>
      <c r="J71" s="39">
        <f t="shared" si="41"/>
        <v>12.664565739703765</v>
      </c>
      <c r="K71" s="39">
        <f t="shared" si="41"/>
        <v>12.796568315847164</v>
      </c>
      <c r="L71" s="39">
        <f t="shared" si="41"/>
        <v>12.710433786359324</v>
      </c>
    </row>
    <row r="72" spans="1:12" x14ac:dyDescent="0.2">
      <c r="A72" t="str">
        <f t="shared" si="38"/>
        <v>33 Protective service occupations</v>
      </c>
      <c r="B72" s="48">
        <f t="shared" si="39"/>
        <v>-0.46606072562513923</v>
      </c>
      <c r="C72" s="43">
        <f t="shared" si="39"/>
        <v>5.4581497224076791</v>
      </c>
      <c r="D72" s="48">
        <f t="shared" si="39"/>
        <v>3.9812345409219851</v>
      </c>
      <c r="E72" s="48">
        <f t="shared" si="39"/>
        <v>1.4365084210628876</v>
      </c>
      <c r="F72" s="43">
        <f t="shared" si="40"/>
        <v>2.2777544467775579</v>
      </c>
      <c r="H72" s="39">
        <f t="shared" si="41"/>
        <v>8.4009900209582842</v>
      </c>
      <c r="I72" s="39">
        <f t="shared" si="41"/>
        <v>7.8339363787912948</v>
      </c>
      <c r="J72" s="39">
        <f t="shared" si="41"/>
        <v>7.9909569355601011</v>
      </c>
      <c r="K72" s="39">
        <f t="shared" si="41"/>
        <v>9.8673949803624783</v>
      </c>
      <c r="L72" s="39">
        <f t="shared" si="41"/>
        <v>10.653261810032173</v>
      </c>
    </row>
    <row r="73" spans="1:12" x14ac:dyDescent="0.2">
      <c r="A73" t="str">
        <f t="shared" si="38"/>
        <v>34 Culture, media and sports occupations</v>
      </c>
      <c r="B73" s="48">
        <f t="shared" si="39"/>
        <v>-1.8659342267543622</v>
      </c>
      <c r="C73" s="43">
        <f t="shared" si="39"/>
        <v>4.2712081874466179</v>
      </c>
      <c r="D73" s="48">
        <f t="shared" si="39"/>
        <v>-0.18258056469394601</v>
      </c>
      <c r="E73" s="48">
        <f t="shared" si="39"/>
        <v>0.93651203465501265</v>
      </c>
      <c r="F73" s="43">
        <f t="shared" si="40"/>
        <v>0.56209400395605957</v>
      </c>
      <c r="H73" s="39">
        <f t="shared" si="41"/>
        <v>18.538159787932322</v>
      </c>
      <c r="I73" s="39">
        <f t="shared" si="41"/>
        <v>16.334678528978756</v>
      </c>
      <c r="J73" s="39">
        <f t="shared" si="41"/>
        <v>16.4745514991682</v>
      </c>
      <c r="K73" s="39">
        <f t="shared" si="41"/>
        <v>16.583422503519476</v>
      </c>
      <c r="L73" s="39">
        <f t="shared" si="41"/>
        <v>17.04096821999206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1.5713509151919602</v>
      </c>
      <c r="C74" s="43">
        <f t="shared" si="39"/>
        <v>1.9153753564120857</v>
      </c>
      <c r="D74" s="48">
        <f t="shared" si="39"/>
        <v>-0.61841452455966284</v>
      </c>
      <c r="E74" s="48">
        <f t="shared" si="39"/>
        <v>0.40300048502952546</v>
      </c>
      <c r="F74" s="43">
        <f t="shared" si="40"/>
        <v>6.1367688600677539E-2</v>
      </c>
      <c r="H74" s="39">
        <f t="shared" si="41"/>
        <v>48.756552231651021</v>
      </c>
      <c r="I74" s="39">
        <f t="shared" si="41"/>
        <v>49.304062263643516</v>
      </c>
      <c r="J74" s="39">
        <f t="shared" si="41"/>
        <v>48.602769173819752</v>
      </c>
      <c r="K74" s="39">
        <f t="shared" si="41"/>
        <v>47.865157754906519</v>
      </c>
      <c r="L74" s="39">
        <f t="shared" si="41"/>
        <v>46.646985180236442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-0.99333001664468901</v>
      </c>
      <c r="C76" s="43">
        <f t="shared" si="42"/>
        <v>1.1190874598235201</v>
      </c>
      <c r="D76" s="43">
        <f t="shared" si="42"/>
        <v>-1.4074421232265988</v>
      </c>
      <c r="E76" s="43">
        <f t="shared" si="42"/>
        <v>-1.1681183744034596</v>
      </c>
      <c r="F76" s="43">
        <f>IF(AND(F$5-D$5 &lt;&gt; 0,F24 &lt;&gt; 0,D24 &lt;&gt; 0),(EXP(LN(F24/D24)/(F$5-D$5))-1)*100,0)</f>
        <v>-1.2479574361264012</v>
      </c>
      <c r="H76" s="43">
        <f>(B24/B$51)*100</f>
        <v>10.75763512644599</v>
      </c>
      <c r="I76" s="43">
        <f>(C24/C$51)*100</f>
        <v>9.8259994052532935</v>
      </c>
      <c r="J76" s="43">
        <f>(D24/D$51)*100</f>
        <v>10.174606744106182</v>
      </c>
      <c r="K76" s="43">
        <f>(E24/E$51)*100</f>
        <v>9.2303765296099787</v>
      </c>
      <c r="L76" s="43">
        <f>(F24/F$51)*100</f>
        <v>7.9059977596501785</v>
      </c>
    </row>
    <row r="77" spans="1:12" x14ac:dyDescent="0.2">
      <c r="A77" t="str">
        <f>A25</f>
        <v>41 Administrative occupations</v>
      </c>
      <c r="B77" s="48">
        <f t="shared" si="42"/>
        <v>-0.54305042705055095</v>
      </c>
      <c r="C77" s="43">
        <f t="shared" si="42"/>
        <v>2.2619836349571321</v>
      </c>
      <c r="D77" s="48">
        <f t="shared" si="42"/>
        <v>-1.8846376032801704</v>
      </c>
      <c r="E77" s="48">
        <f t="shared" si="42"/>
        <v>-0.84300582427543347</v>
      </c>
      <c r="F77" s="43">
        <f>IF(AND(F$5-D$5 &lt;&gt; 0,F25 &lt;&gt; 0,D25 &lt;&gt; 0),(EXP(LN(F25/D25)/(F$5-D$5))-1)*100,0)</f>
        <v>-1.1914393640547472</v>
      </c>
      <c r="H77" s="39">
        <f t="shared" ref="H77:L78" si="43">(B25/B$24)*100</f>
        <v>76.860357278280716</v>
      </c>
      <c r="I77" s="39">
        <f t="shared" si="43"/>
        <v>78.268160028129216</v>
      </c>
      <c r="J77" s="39">
        <f t="shared" si="43"/>
        <v>79.152784118179824</v>
      </c>
      <c r="K77" s="39">
        <f t="shared" si="43"/>
        <v>77.255709703630288</v>
      </c>
      <c r="L77" s="39">
        <f t="shared" si="43"/>
        <v>79.835027658845235</v>
      </c>
    </row>
    <row r="78" spans="1:12" x14ac:dyDescent="0.2">
      <c r="A78" t="str">
        <f>A26</f>
        <v>42 Secretarial and related occupations</v>
      </c>
      <c r="B78" s="48">
        <f t="shared" si="42"/>
        <v>-2.53483645095961</v>
      </c>
      <c r="C78" s="43">
        <f t="shared" si="42"/>
        <v>-2.9971024645767619</v>
      </c>
      <c r="D78" s="48">
        <f t="shared" si="42"/>
        <v>0.32496093047760244</v>
      </c>
      <c r="E78" s="48">
        <f t="shared" si="42"/>
        <v>-2.3505980287367723</v>
      </c>
      <c r="F78" s="43">
        <f>IF(AND(F$5-D$5 &lt;&gt; 0,F26 &lt;&gt; 0,D26 &lt;&gt; 0),(EXP(LN(F26/D26)/(F$5-D$5))-1)*100,0)</f>
        <v>-1.4667687569689725</v>
      </c>
      <c r="H78" s="39">
        <f t="shared" si="43"/>
        <v>23.13964272171928</v>
      </c>
      <c r="I78" s="39">
        <f t="shared" si="43"/>
        <v>21.731839971870784</v>
      </c>
      <c r="J78" s="39">
        <f t="shared" si="43"/>
        <v>20.847215881820176</v>
      </c>
      <c r="K78" s="39">
        <f t="shared" si="43"/>
        <v>22.744290296369716</v>
      </c>
      <c r="L78" s="39">
        <f t="shared" si="43"/>
        <v>20.164972341154758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-1.7557872850848533E-2</v>
      </c>
      <c r="C80" s="43">
        <f t="shared" si="44"/>
        <v>-12.349787434553184</v>
      </c>
      <c r="D80" s="43">
        <f t="shared" si="44"/>
        <v>0.83233722502396024</v>
      </c>
      <c r="E80" s="43">
        <f t="shared" si="44"/>
        <v>-7.9837239488222966E-2</v>
      </c>
      <c r="F80" s="43">
        <f>IF(AND(F$5-D$5 &lt;&gt; 0,F28 &lt;&gt; 0,D28 &lt;&gt; 0),(EXP(LN(F28/D28)/(F$5-D$5))-1)*100,0)</f>
        <v>0.22330032725697002</v>
      </c>
      <c r="H80" s="43">
        <f>(B28/B$51)*100</f>
        <v>9.47238560985463</v>
      </c>
      <c r="I80" s="43">
        <f>(C28/C$51)*100</f>
        <v>8.9982165436179091</v>
      </c>
      <c r="J80" s="43">
        <f>(D28/D$51)*100</f>
        <v>8.0763879323994967</v>
      </c>
      <c r="K80" s="43">
        <f>(E28/E$51)*100</f>
        <v>8.1978025834843518</v>
      </c>
      <c r="L80" s="43">
        <f>(F28/F$51)*100</f>
        <v>7.8342137164028713</v>
      </c>
    </row>
    <row r="81" spans="1:12" x14ac:dyDescent="0.2">
      <c r="A81" t="str">
        <f>A29</f>
        <v>51 Skilled agricultural and related trades</v>
      </c>
      <c r="B81" s="48">
        <f t="shared" si="44"/>
        <v>2.9338908022856991</v>
      </c>
      <c r="C81" s="43">
        <f t="shared" si="44"/>
        <v>-22.853504999645224</v>
      </c>
      <c r="D81" s="48">
        <f t="shared" si="44"/>
        <v>1.2919884274603</v>
      </c>
      <c r="E81" s="48">
        <f t="shared" si="44"/>
        <v>1.5096832876339894</v>
      </c>
      <c r="F81" s="43">
        <f>IF(AND(F$5-D$5 &lt;&gt; 0,F29 &lt;&gt; 0,D29 &lt;&gt; 0),(EXP(LN(F29/D29)/(F$5-D$5))-1)*100,0)</f>
        <v>1.4370663987529619</v>
      </c>
      <c r="H81" s="39">
        <f t="shared" ref="H81:L84" si="45">(B29/B$28)*100</f>
        <v>10.620301587274007</v>
      </c>
      <c r="I81" s="39">
        <f t="shared" si="45"/>
        <v>11.930961491120566</v>
      </c>
      <c r="J81" s="39">
        <f t="shared" si="45"/>
        <v>10.501193711731027</v>
      </c>
      <c r="K81" s="39">
        <f t="shared" si="45"/>
        <v>10.742737987663126</v>
      </c>
      <c r="L81" s="39">
        <f t="shared" si="45"/>
        <v>12.579355285862873</v>
      </c>
    </row>
    <row r="82" spans="1:12" x14ac:dyDescent="0.2">
      <c r="A82" t="str">
        <f>A30</f>
        <v>52 Skilled metal, electrical and electronic trades</v>
      </c>
      <c r="B82" s="48">
        <f t="shared" si="44"/>
        <v>1.0125018051442725</v>
      </c>
      <c r="C82" s="43">
        <f t="shared" si="44"/>
        <v>-12.920177314408033</v>
      </c>
      <c r="D82" s="48">
        <f t="shared" si="44"/>
        <v>0.507493745309473</v>
      </c>
      <c r="E82" s="48">
        <f t="shared" si="44"/>
        <v>-0.30280198607672837</v>
      </c>
      <c r="F82" s="43">
        <f>IF(AND(F$5-D$5 &lt;&gt; 0,F30 &lt;&gt; 0,D30 &lt;&gt; 0),(EXP(LN(F30/D30)/(F$5-D$5))-1)*100,0)</f>
        <v>-3.3431870832556498E-2</v>
      </c>
      <c r="H82" s="39">
        <f t="shared" si="45"/>
        <v>34.896964598191254</v>
      </c>
      <c r="I82" s="39">
        <f t="shared" si="45"/>
        <v>36.357432063793546</v>
      </c>
      <c r="J82" s="39">
        <f t="shared" si="45"/>
        <v>36.120833535396216</v>
      </c>
      <c r="K82" s="39">
        <f t="shared" si="45"/>
        <v>35.542732390771278</v>
      </c>
      <c r="L82" s="39">
        <f t="shared" si="45"/>
        <v>34.757538323272058</v>
      </c>
    </row>
    <row r="83" spans="1:12" x14ac:dyDescent="0.2">
      <c r="A83" t="str">
        <f>A31</f>
        <v>53 Skilled construction and building trades</v>
      </c>
      <c r="B83" s="48">
        <f t="shared" si="44"/>
        <v>-0.58140665133977754</v>
      </c>
      <c r="C83" s="43">
        <f t="shared" si="44"/>
        <v>-10.69186071380468</v>
      </c>
      <c r="D83" s="48">
        <f t="shared" si="44"/>
        <v>1.2292716660424086</v>
      </c>
      <c r="E83" s="48">
        <f t="shared" si="44"/>
        <v>-0.80535558834347043</v>
      </c>
      <c r="F83" s="43">
        <f>IF(AND(F$5-D$5 &lt;&gt; 0,F31 &lt;&gt; 0,D31 &lt;&gt; 0),(EXP(LN(F31/D31)/(F$5-D$5))-1)*100,0)</f>
        <v>-0.13173139549251811</v>
      </c>
      <c r="H83" s="39">
        <f t="shared" si="45"/>
        <v>30.182345045901926</v>
      </c>
      <c r="I83" s="39">
        <f t="shared" si="45"/>
        <v>29.507232208102096</v>
      </c>
      <c r="J83" s="39">
        <f t="shared" si="45"/>
        <v>30.065369231404983</v>
      </c>
      <c r="K83" s="39">
        <f t="shared" si="45"/>
        <v>30.661820209954911</v>
      </c>
      <c r="L83" s="39">
        <f t="shared" si="45"/>
        <v>28.506825290914684</v>
      </c>
    </row>
    <row r="84" spans="1:12" x14ac:dyDescent="0.2">
      <c r="A84" t="str">
        <f>A32</f>
        <v>54 Textiles, printing and other skilled trades</v>
      </c>
      <c r="B84" s="48">
        <f t="shared" si="44"/>
        <v>-2.247005623436471</v>
      </c>
      <c r="C84" s="43">
        <f t="shared" si="44"/>
        <v>-7.9751299315066193</v>
      </c>
      <c r="D84" s="48">
        <f t="shared" si="44"/>
        <v>0.60650764531426926</v>
      </c>
      <c r="E84" s="48">
        <f t="shared" si="44"/>
        <v>0.38849482322840245</v>
      </c>
      <c r="F84" s="43">
        <f>IF(AND(F$5-D$5 &lt;&gt; 0,F32 &lt;&gt; 0,D32 &lt;&gt; 0),(EXP(LN(F32/D32)/(F$5-D$5))-1)*100,0)</f>
        <v>0.46111322101765051</v>
      </c>
      <c r="H84" s="39">
        <f t="shared" si="45"/>
        <v>24.300388768632811</v>
      </c>
      <c r="I84" s="39">
        <f t="shared" si="45"/>
        <v>22.204374236983774</v>
      </c>
      <c r="J84" s="39">
        <f t="shared" si="45"/>
        <v>23.312603521467768</v>
      </c>
      <c r="K84" s="39">
        <f t="shared" si="45"/>
        <v>23.052709411610678</v>
      </c>
      <c r="L84" s="39">
        <f t="shared" si="45"/>
        <v>24.156281099950391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1.0112931385629853</v>
      </c>
      <c r="C86" s="43">
        <f t="shared" si="46"/>
        <v>-5.2525533411927778</v>
      </c>
      <c r="D86" s="43">
        <f t="shared" si="46"/>
        <v>1.0643433801182933</v>
      </c>
      <c r="E86" s="43">
        <f t="shared" si="46"/>
        <v>0.60575231631627702</v>
      </c>
      <c r="F86" s="43">
        <f>IF(AND(F$5-D$5 &lt;&gt; 0,F34 &lt;&gt; 0,D34 &lt;&gt; 0),(EXP(LN(F34/D34)/(F$5-D$5))-1)*100,0)</f>
        <v>0.75838432454322646</v>
      </c>
      <c r="H86" s="43">
        <f>(B34/B$51)*100</f>
        <v>9.9211243530469417</v>
      </c>
      <c r="I86" s="43">
        <f>(C34/C$51)*100</f>
        <v>9.818445328515141</v>
      </c>
      <c r="J86" s="43">
        <f>(D34/D$51)*100</f>
        <v>9.5261627827894024</v>
      </c>
      <c r="K86" s="43">
        <f>(E34/E$51)*100</f>
        <v>9.7811271958829291</v>
      </c>
      <c r="L86" s="43">
        <f>(F34/F$51)*100</f>
        <v>10.008838186061169</v>
      </c>
    </row>
    <row r="87" spans="1:12" x14ac:dyDescent="0.2">
      <c r="A87" t="str">
        <f>A35</f>
        <v>61 Caring personal service occupations</v>
      </c>
      <c r="B87" s="48">
        <f t="shared" si="46"/>
        <v>1.0544723419220636</v>
      </c>
      <c r="C87" s="43">
        <f t="shared" si="46"/>
        <v>-4.4012578877813286</v>
      </c>
      <c r="D87" s="48">
        <f t="shared" si="46"/>
        <v>1.4173940360956427</v>
      </c>
      <c r="E87" s="48">
        <f t="shared" si="46"/>
        <v>0.68933938039901221</v>
      </c>
      <c r="F87" s="43">
        <f>IF(AND(F$5-D$5 &lt;&gt; 0,F35 &lt;&gt; 0,D35 &lt;&gt; 0),(EXP(LN(F35/D35)/(F$5-D$5))-1)*100,0)</f>
        <v>0.93144167665073496</v>
      </c>
      <c r="H87" s="39">
        <f t="shared" ref="H87:L89" si="47">(B35/B$34)*100</f>
        <v>72.7853343400146</v>
      </c>
      <c r="I87" s="39">
        <f t="shared" si="47"/>
        <v>72.909868079263646</v>
      </c>
      <c r="J87" s="39">
        <f t="shared" si="47"/>
        <v>73.564955275736793</v>
      </c>
      <c r="K87" s="39">
        <f t="shared" si="47"/>
        <v>74.858895761342396</v>
      </c>
      <c r="L87" s="39">
        <f t="shared" si="47"/>
        <v>75.483182290165132</v>
      </c>
    </row>
    <row r="88" spans="1:12" x14ac:dyDescent="0.2">
      <c r="A88" t="str">
        <f>A36</f>
        <v>62 Leisure, travel and related personal service occupations</v>
      </c>
      <c r="B88" s="48">
        <f t="shared" si="46"/>
        <v>1.0809921759074914</v>
      </c>
      <c r="C88" s="43">
        <f t="shared" si="46"/>
        <v>-8.6490453018646889</v>
      </c>
      <c r="D88" s="48">
        <f t="shared" si="46"/>
        <v>0.23168488740124005</v>
      </c>
      <c r="E88" s="48">
        <f t="shared" si="46"/>
        <v>0.34428209608832194</v>
      </c>
      <c r="F88" s="43">
        <f>IF(AND(F$5-D$5 &lt;&gt; 0,F36 &lt;&gt; 0,D36 &lt;&gt; 0),(EXP(LN(F36/D36)/(F$5-D$5))-1)*100,0)</f>
        <v>0.30673564595387059</v>
      </c>
      <c r="H88" s="39">
        <f t="shared" si="47"/>
        <v>26.158428904739818</v>
      </c>
      <c r="I88" s="39">
        <f t="shared" si="47"/>
        <v>26.230702219464931</v>
      </c>
      <c r="J88" s="39">
        <f t="shared" si="47"/>
        <v>25.290388022587209</v>
      </c>
      <c r="K88" s="39">
        <f t="shared" si="47"/>
        <v>24.265589896644972</v>
      </c>
      <c r="L88" s="39">
        <f t="shared" si="47"/>
        <v>23.642261973244182</v>
      </c>
    </row>
    <row r="89" spans="1:12" x14ac:dyDescent="0.2">
      <c r="A89" t="str">
        <f>A37</f>
        <v>63 Community and civil enforcement occupations</v>
      </c>
      <c r="B89" s="48">
        <f t="shared" si="46"/>
        <v>-4.0638686277458707</v>
      </c>
      <c r="C89" s="43">
        <f t="shared" si="46"/>
        <v>26.192170952727277</v>
      </c>
      <c r="D89" s="48">
        <f t="shared" si="46"/>
        <v>-4.2110173836206632</v>
      </c>
      <c r="E89" s="48">
        <f t="shared" si="46"/>
        <v>0.59473150657027851</v>
      </c>
      <c r="F89" s="43">
        <f>IF(AND(F$5-D$5 &lt;&gt; 0,F37 &lt;&gt; 0,D37 &lt;&gt; 0),(EXP(LN(F37/D37)/(F$5-D$5))-1)*100,0)</f>
        <v>-1.0333938275950749</v>
      </c>
      <c r="H89" s="39">
        <f t="shared" si="47"/>
        <v>1.0562367552455627</v>
      </c>
      <c r="I89" s="39">
        <f t="shared" si="47"/>
        <v>0.85942970127140705</v>
      </c>
      <c r="J89" s="39">
        <f t="shared" si="47"/>
        <v>1.144656701675997</v>
      </c>
      <c r="K89" s="39">
        <f t="shared" si="47"/>
        <v>0.87551434201263967</v>
      </c>
      <c r="L89" s="39">
        <f t="shared" si="47"/>
        <v>0.87455573659070596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-0.25781310138850433</v>
      </c>
      <c r="C91" s="43">
        <f t="shared" si="48"/>
        <v>0.120074579374152</v>
      </c>
      <c r="D91" s="43">
        <f t="shared" si="48"/>
        <v>1.8722407283955356E-2</v>
      </c>
      <c r="E91" s="43">
        <f t="shared" si="48"/>
        <v>8.1786084473955967E-3</v>
      </c>
      <c r="F91" s="43">
        <f t="shared" ref="F91:F103" si="49">IF(AND(F$5-D$5 &lt;&gt; 0,F39 &lt;&gt; 0,D39 &lt;&gt; 0),(EXP(LN(F39/D39)/(F$5-D$5))-1)*100,0)</f>
        <v>1.1693084552821809E-2</v>
      </c>
      <c r="H91" s="43">
        <f>(B39/B$51)*100</f>
        <v>7.8392081319684985</v>
      </c>
      <c r="I91" s="43">
        <f>(C39/C$51)*100</f>
        <v>7.3754725139528565</v>
      </c>
      <c r="J91" s="43">
        <f>(D39/D$51)*100</f>
        <v>7.5616882853822327</v>
      </c>
      <c r="K91" s="43">
        <f>(E39/E$51)*100</f>
        <v>7.3706603533271977</v>
      </c>
      <c r="L91" s="43">
        <f>(F39/F$51)*100</f>
        <v>7.1060491706330335</v>
      </c>
    </row>
    <row r="92" spans="1:12" s="29" customFormat="1" x14ac:dyDescent="0.2">
      <c r="A92" s="10" t="str">
        <f>A40</f>
        <v>71 Sales occupations</v>
      </c>
      <c r="B92" s="48">
        <f t="shared" si="48"/>
        <v>-0.76191510557430675</v>
      </c>
      <c r="C92" s="43">
        <f t="shared" si="48"/>
        <v>-0.3129262230776364</v>
      </c>
      <c r="D92" s="48">
        <f t="shared" si="48"/>
        <v>-1.4731291471374419</v>
      </c>
      <c r="E92" s="48">
        <f t="shared" si="48"/>
        <v>-0.48870142494055191</v>
      </c>
      <c r="F92" s="43">
        <f t="shared" si="49"/>
        <v>-0.81793204897705474</v>
      </c>
      <c r="G92"/>
      <c r="H92" s="39">
        <f t="shared" ref="H92:L93" si="50">(B40/B$34)*100</f>
        <v>63.997663258066041</v>
      </c>
      <c r="I92" s="39">
        <f t="shared" si="50"/>
        <v>59.620812694794388</v>
      </c>
      <c r="J92" s="39">
        <f t="shared" si="50"/>
        <v>62.729124249107869</v>
      </c>
      <c r="K92" s="39">
        <f t="shared" si="50"/>
        <v>55.23989971338095</v>
      </c>
      <c r="L92" s="39">
        <f t="shared" si="50"/>
        <v>49.516357240570521</v>
      </c>
    </row>
    <row r="93" spans="1:12" s="29" customFormat="1" x14ac:dyDescent="0.2">
      <c r="A93" t="str">
        <f>A41</f>
        <v>72 Customer service occupations</v>
      </c>
      <c r="B93" s="48">
        <f t="shared" si="48"/>
        <v>1.8090474033830795</v>
      </c>
      <c r="C93" s="43">
        <f t="shared" si="48"/>
        <v>1.7858584565888513</v>
      </c>
      <c r="D93" s="48">
        <f t="shared" si="48"/>
        <v>4.9612236551398903</v>
      </c>
      <c r="E93" s="48">
        <f t="shared" si="48"/>
        <v>1.2685966343834343</v>
      </c>
      <c r="F93" s="43">
        <f t="shared" si="49"/>
        <v>2.4848074437776368</v>
      </c>
      <c r="G93"/>
      <c r="H93" s="39">
        <f t="shared" si="50"/>
        <v>15.017656508195621</v>
      </c>
      <c r="I93" s="39">
        <f t="shared" si="50"/>
        <v>15.497724580477684</v>
      </c>
      <c r="J93" s="39">
        <f t="shared" si="50"/>
        <v>16.648989035326874</v>
      </c>
      <c r="K93" s="39">
        <f t="shared" si="50"/>
        <v>20.116040412105367</v>
      </c>
      <c r="L93" s="39">
        <f t="shared" si="50"/>
        <v>21.481385339874919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2.0824916915241687</v>
      </c>
      <c r="C95" s="43">
        <f t="shared" si="51"/>
        <v>-16.364595734241583</v>
      </c>
      <c r="D95" s="43">
        <f t="shared" si="51"/>
        <v>2.2564506298924147</v>
      </c>
      <c r="E95" s="43">
        <f t="shared" si="51"/>
        <v>-4.7825593701766866E-2</v>
      </c>
      <c r="F95" s="43">
        <f t="shared" si="49"/>
        <v>0.7144384579397256</v>
      </c>
      <c r="H95" s="43">
        <f>(B43/B$51)*100</f>
        <v>4.8167525649976692</v>
      </c>
      <c r="I95" s="43">
        <f>(C43/C$51)*100</f>
        <v>4.9723477555665196</v>
      </c>
      <c r="J95" s="43">
        <f>(D43/D$51)*100</f>
        <v>4.2585270711434404</v>
      </c>
      <c r="K95" s="43">
        <f>(E43/E$51)*100</f>
        <v>4.6365409239200641</v>
      </c>
      <c r="L95" s="43">
        <f>(F43/F$51)*100</f>
        <v>4.4451169616784671</v>
      </c>
    </row>
    <row r="96" spans="1:12" x14ac:dyDescent="0.2">
      <c r="A96" t="str">
        <f>A44</f>
        <v>81 Process, plant and machine operatives</v>
      </c>
      <c r="B96" s="48">
        <f t="shared" si="51"/>
        <v>0.42791778496398258</v>
      </c>
      <c r="C96" s="43">
        <f t="shared" si="51"/>
        <v>-12.545414619217166</v>
      </c>
      <c r="D96" s="48">
        <f t="shared" si="51"/>
        <v>4.1814356997494251</v>
      </c>
      <c r="E96" s="48">
        <f t="shared" si="51"/>
        <v>-2.807410269880517E-2</v>
      </c>
      <c r="F96" s="43">
        <f t="shared" si="49"/>
        <v>1.355849603432735</v>
      </c>
      <c r="H96" s="39">
        <f t="shared" ref="H96:L97" si="52">(B44/B$43)*100</f>
        <v>32.001130511971908</v>
      </c>
      <c r="I96" s="39">
        <f t="shared" si="52"/>
        <v>29.976305515189082</v>
      </c>
      <c r="J96" s="39">
        <f t="shared" si="52"/>
        <v>31.345162889968154</v>
      </c>
      <c r="K96" s="39">
        <f t="shared" si="52"/>
        <v>34.408730589414013</v>
      </c>
      <c r="L96" s="39">
        <f t="shared" si="52"/>
        <v>34.476785977453751</v>
      </c>
    </row>
    <row r="97" spans="1:12" x14ac:dyDescent="0.2">
      <c r="A97" t="str">
        <f>A45</f>
        <v>82 Transport and mobile machine drivers and operatives</v>
      </c>
      <c r="B97" s="48">
        <f t="shared" si="51"/>
        <v>2.8340864064982707</v>
      </c>
      <c r="C97" s="43">
        <f t="shared" si="51"/>
        <v>-17.999541458886913</v>
      </c>
      <c r="D97" s="48">
        <f t="shared" si="51"/>
        <v>1.327118626042556</v>
      </c>
      <c r="E97" s="48">
        <f t="shared" si="51"/>
        <v>-5.8201154638837238E-2</v>
      </c>
      <c r="F97" s="43">
        <f t="shared" si="49"/>
        <v>0.40145479819722052</v>
      </c>
      <c r="H97" s="39">
        <f t="shared" si="52"/>
        <v>67.998869488028092</v>
      </c>
      <c r="I97" s="39">
        <f t="shared" si="52"/>
        <v>70.023694484810918</v>
      </c>
      <c r="J97" s="39">
        <f t="shared" si="52"/>
        <v>68.654837110031835</v>
      </c>
      <c r="K97" s="39">
        <f t="shared" si="52"/>
        <v>65.59126941058598</v>
      </c>
      <c r="L97" s="39">
        <f t="shared" si="52"/>
        <v>65.523214022546256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4.8841365780760704E-2</v>
      </c>
      <c r="C99" s="43">
        <f t="shared" si="53"/>
        <v>-9.1947147370102567</v>
      </c>
      <c r="D99" s="43">
        <f t="shared" si="53"/>
        <v>0.22339242179352237</v>
      </c>
      <c r="E99" s="43">
        <f t="shared" si="53"/>
        <v>-0.33002559754717886</v>
      </c>
      <c r="F99" s="43">
        <f t="shared" si="49"/>
        <v>-0.14589330357613894</v>
      </c>
      <c r="H99" s="43">
        <f>(B47/B$51)*100</f>
        <v>11.511181830063938</v>
      </c>
      <c r="I99" s="43">
        <f>(C47/C$51)*100</f>
        <v>10.964031575294939</v>
      </c>
      <c r="J99" s="43">
        <f>(D47/D$51)*100</f>
        <v>10.195045348262338</v>
      </c>
      <c r="K99" s="43">
        <f>(E47/E$51)*100</f>
        <v>10.03958523236723</v>
      </c>
      <c r="L99" s="43">
        <f>(F47/F$51)*100</f>
        <v>9.356768180213626</v>
      </c>
    </row>
    <row r="100" spans="1:12" x14ac:dyDescent="0.2">
      <c r="A100" t="str">
        <f>A48</f>
        <v>91 Elementary trades and related occupations</v>
      </c>
      <c r="B100" s="48">
        <f t="shared" si="53"/>
        <v>-2.6488822097769149</v>
      </c>
      <c r="C100" s="43">
        <f t="shared" si="53"/>
        <v>-11.190323699790184</v>
      </c>
      <c r="D100" s="48">
        <f t="shared" si="53"/>
        <v>-3.3842059094987942</v>
      </c>
      <c r="E100" s="48">
        <f t="shared" si="53"/>
        <v>-0.59655448474865702</v>
      </c>
      <c r="F100" s="43">
        <f t="shared" si="49"/>
        <v>-1.5345958039832075</v>
      </c>
      <c r="H100" s="39">
        <f t="shared" ref="H100:L101" si="54">(B48/B$47)*100</f>
        <v>11.994241557213412</v>
      </c>
      <c r="I100" s="39">
        <f t="shared" si="54"/>
        <v>10.751976503534918</v>
      </c>
      <c r="J100" s="39">
        <f t="shared" si="54"/>
        <v>10.515682540954318</v>
      </c>
      <c r="K100" s="39">
        <f t="shared" si="54"/>
        <v>8.7545254719159047</v>
      </c>
      <c r="L100" s="39">
        <f t="shared" si="54"/>
        <v>8.5232165916734388</v>
      </c>
    </row>
    <row r="101" spans="1:12" x14ac:dyDescent="0.2">
      <c r="A101" t="str">
        <f>A49</f>
        <v>92 Elementary administration and service occupations</v>
      </c>
      <c r="B101" s="48">
        <f t="shared" si="53"/>
        <v>0.40005316538003211</v>
      </c>
      <c r="C101" s="43">
        <f t="shared" si="53"/>
        <v>-8.9542977525500334</v>
      </c>
      <c r="D101" s="48">
        <f t="shared" si="53"/>
        <v>0.61482583474443686</v>
      </c>
      <c r="E101" s="48">
        <f t="shared" si="53"/>
        <v>-0.30478786079520814</v>
      </c>
      <c r="F101" s="43">
        <f t="shared" si="49"/>
        <v>8.1231073487675332E-4</v>
      </c>
      <c r="H101" s="39">
        <f t="shared" si="54"/>
        <v>88.005758442786586</v>
      </c>
      <c r="I101" s="39">
        <f t="shared" si="54"/>
        <v>89.24802349646508</v>
      </c>
      <c r="J101" s="39">
        <f t="shared" si="54"/>
        <v>89.484317459045698</v>
      </c>
      <c r="K101" s="39">
        <f t="shared" si="54"/>
        <v>91.245474528084102</v>
      </c>
      <c r="L101" s="39">
        <f t="shared" si="54"/>
        <v>91.476783408326554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1.2743519168609607</v>
      </c>
      <c r="C103" s="206">
        <f t="shared" ref="C103" si="56">IF(AND(D$5-C$5 &lt;&gt; 0,D51 &lt;&gt; 0,C51 &lt;&gt; 0),(EXP(LN(D51/C51)/(D$5-C$5))-1)*100,0)</f>
        <v>-2.3455040347834966</v>
      </c>
      <c r="D103" s="49">
        <f>IF(AND(E$5-D$5 &lt;&gt; 0,E51 &lt;&gt; 0,D51 &lt;&gt; 0),(EXP(LN(E51/D51)/(E$5-D$5))-1)*100,0)</f>
        <v>0.53187372900256324</v>
      </c>
      <c r="E103" s="49">
        <f>IF(AND(F$5-E$5 &lt;&gt; 0,F51 &lt;&gt; 0,E51 &lt;&gt; 0),(EXP(LN(F51/E51)/(F$5-E$5))-1)*100,0)</f>
        <v>0.37448658130352364</v>
      </c>
      <c r="F103" s="206">
        <f t="shared" si="49"/>
        <v>0.42692156740067322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114.87480197947345</v>
      </c>
      <c r="C9" s="330">
        <v>248.48410930040552</v>
      </c>
      <c r="D9" s="330">
        <f>SUM(B9:C9)</f>
        <v>363.35891127987895</v>
      </c>
      <c r="E9" s="331"/>
      <c r="F9" s="330">
        <v>149.70962632328369</v>
      </c>
      <c r="G9" s="330">
        <v>279.0670136682694</v>
      </c>
      <c r="H9" s="330">
        <f>SUM(F9:G9)</f>
        <v>428.77663999155311</v>
      </c>
      <c r="I9" s="331"/>
      <c r="J9" s="330">
        <v>172.81385037433699</v>
      </c>
      <c r="K9" s="330">
        <v>266.63529919811253</v>
      </c>
      <c r="L9" s="330">
        <f>SUM(J9:K9)</f>
        <v>439.44914957244953</v>
      </c>
      <c r="M9" s="236"/>
      <c r="N9" s="328">
        <f>IF(B9&gt;0,(EXP(LN(F9/B9)/($F$6-$B$6))-1)*100,0)</f>
        <v>5.4399011551354626</v>
      </c>
      <c r="O9" s="328">
        <f>IF(F9&gt;0,(EXP(LN(J9/F9)/($J$6-$F$6))-1)*100,0)</f>
        <v>0.96137454785418797</v>
      </c>
      <c r="P9" s="328"/>
      <c r="Q9" s="328">
        <f>IF(C9&gt;0,(EXP(LN(G9/C9)/($F$6-$B$6))-1)*100,0)</f>
        <v>2.3486166002491426</v>
      </c>
      <c r="R9" s="328">
        <f>IF(G9&gt;0,(EXP(LN(K9/G9)/($J$6-$F$6))-1)*100,0)</f>
        <v>-0.30333993367381851</v>
      </c>
      <c r="S9" s="327"/>
      <c r="T9" s="328">
        <f>IF(D9&gt;0,(EXP(LN(H9/D9)/($F$6-$B$6))-1)*100,0)</f>
        <v>3.3663212426098266</v>
      </c>
      <c r="U9" s="328">
        <f>IF(H9&gt;0,(EXP(LN(L9/H9)/($J$6-$F$6))-1)*100,0)</f>
        <v>0.16404026013501216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70.542052345440524</v>
      </c>
      <c r="C10" s="330">
        <v>96.210372281282773</v>
      </c>
      <c r="D10" s="330">
        <f t="shared" ref="D10:D34" si="0">SUM(B10:C10)</f>
        <v>166.7524246267233</v>
      </c>
      <c r="E10" s="331"/>
      <c r="F10" s="330">
        <v>77.441364758967836</v>
      </c>
      <c r="G10" s="330">
        <v>94.401745977339985</v>
      </c>
      <c r="H10" s="330">
        <f t="shared" ref="H10:H34" si="1">SUM(F10:G10)</f>
        <v>171.84311073630784</v>
      </c>
      <c r="I10" s="331"/>
      <c r="J10" s="330">
        <v>112.5449076450081</v>
      </c>
      <c r="K10" s="330">
        <v>139.08067732152389</v>
      </c>
      <c r="L10" s="330">
        <f t="shared" ref="L10:L34" si="2">SUM(J10:K10)</f>
        <v>251.62558496653199</v>
      </c>
      <c r="M10" s="236"/>
      <c r="N10" s="328">
        <f t="shared" ref="N10:N36" si="3">IF(B10&gt;0,(EXP(LN(F10/B10)/($F$6-$B$6))-1)*100,0)</f>
        <v>1.88376405617523</v>
      </c>
      <c r="O10" s="328">
        <f t="shared" ref="O10:O36" si="4">IF(F10&gt;0,(EXP(LN(J10/F10)/($J$6-$F$6))-1)*100,0)</f>
        <v>2.5235234829002806</v>
      </c>
      <c r="P10" s="328"/>
      <c r="Q10" s="328">
        <f t="shared" ref="Q10:Q36" si="5">IF(C10&gt;0,(EXP(LN(G10/C10)/($F$6-$B$6))-1)*100,0)</f>
        <v>-0.3788326781463458</v>
      </c>
      <c r="R10" s="328">
        <f t="shared" ref="R10:R36" si="6">IF(G10&gt;0,(EXP(LN(K10/G10)/($J$6-$F$6))-1)*100,0)</f>
        <v>2.6169537072515014</v>
      </c>
      <c r="S10" s="327"/>
      <c r="T10" s="328">
        <f t="shared" ref="T10:T36" si="7">IF(D10&gt;0,(EXP(LN(H10/D10)/($F$6-$B$6))-1)*100,0)</f>
        <v>0.60324601407135692</v>
      </c>
      <c r="U10" s="328">
        <f t="shared" ref="U10:U36" si="8">IF(H10&gt;0,(EXP(LN(L10/H10)/($J$6-$F$6))-1)*100,0)</f>
        <v>2.5749966487905951</v>
      </c>
    </row>
    <row r="11" spans="1:25" x14ac:dyDescent="0.2">
      <c r="A11" s="329" t="str">
        <f>name!D6</f>
        <v>21 Science, research, engineering and technology professionals</v>
      </c>
      <c r="B11" s="330">
        <v>65.048880724145391</v>
      </c>
      <c r="C11" s="330">
        <v>247.71964604463619</v>
      </c>
      <c r="D11" s="330">
        <f t="shared" si="0"/>
        <v>312.76852676878161</v>
      </c>
      <c r="E11" s="331"/>
      <c r="F11" s="330">
        <v>84.187090236461827</v>
      </c>
      <c r="G11" s="330">
        <v>272.6699044847644</v>
      </c>
      <c r="H11" s="330">
        <f t="shared" si="1"/>
        <v>356.85699472122622</v>
      </c>
      <c r="I11" s="331"/>
      <c r="J11" s="330">
        <v>116.76258406762041</v>
      </c>
      <c r="K11" s="330">
        <v>301.50947638834668</v>
      </c>
      <c r="L11" s="330">
        <f t="shared" si="2"/>
        <v>418.27206045596711</v>
      </c>
      <c r="M11" s="236"/>
      <c r="N11" s="328">
        <f t="shared" si="3"/>
        <v>5.2933962693316516</v>
      </c>
      <c r="O11" s="328">
        <f t="shared" si="4"/>
        <v>2.2046244064681142</v>
      </c>
      <c r="P11" s="328"/>
      <c r="Q11" s="328">
        <f t="shared" si="5"/>
        <v>1.9378221907095261</v>
      </c>
      <c r="R11" s="328">
        <f t="shared" si="6"/>
        <v>0.67251478599064107</v>
      </c>
      <c r="S11" s="327"/>
      <c r="T11" s="328">
        <f t="shared" si="7"/>
        <v>2.6725229212270607</v>
      </c>
      <c r="U11" s="328">
        <f t="shared" si="8"/>
        <v>1.0642698650134896</v>
      </c>
    </row>
    <row r="12" spans="1:25" x14ac:dyDescent="0.2">
      <c r="A12" s="329" t="str">
        <f>name!D7</f>
        <v>22 Health professionals</v>
      </c>
      <c r="B12" s="330">
        <v>128.34260046377722</v>
      </c>
      <c r="C12" s="330">
        <v>34.567737364804515</v>
      </c>
      <c r="D12" s="330">
        <f t="shared" si="0"/>
        <v>162.91033782858173</v>
      </c>
      <c r="E12" s="331"/>
      <c r="F12" s="330">
        <v>150.5517581033977</v>
      </c>
      <c r="G12" s="330">
        <v>44.232079213787586</v>
      </c>
      <c r="H12" s="330">
        <f t="shared" si="1"/>
        <v>194.78383731718529</v>
      </c>
      <c r="I12" s="331"/>
      <c r="J12" s="330">
        <v>166.31338276178326</v>
      </c>
      <c r="K12" s="330">
        <v>48.45179267933996</v>
      </c>
      <c r="L12" s="330">
        <f t="shared" si="2"/>
        <v>214.76517544112323</v>
      </c>
      <c r="M12" s="236"/>
      <c r="N12" s="328">
        <f t="shared" si="3"/>
        <v>3.243566673235998</v>
      </c>
      <c r="O12" s="328">
        <f t="shared" si="4"/>
        <v>0.6659873908523517</v>
      </c>
      <c r="P12" s="328"/>
      <c r="Q12" s="328">
        <f t="shared" si="5"/>
        <v>5.0541662065361148</v>
      </c>
      <c r="R12" s="328">
        <f t="shared" si="6"/>
        <v>0.60930903714111473</v>
      </c>
      <c r="S12" s="327"/>
      <c r="T12" s="328">
        <f t="shared" si="7"/>
        <v>3.6384369920140713</v>
      </c>
      <c r="U12" s="328">
        <f t="shared" si="8"/>
        <v>0.65315586583067908</v>
      </c>
    </row>
    <row r="13" spans="1:25" x14ac:dyDescent="0.2">
      <c r="A13" s="329" t="str">
        <f>name!D8</f>
        <v>23 Teaching and other educational professionals</v>
      </c>
      <c r="B13" s="330">
        <v>153.7579428820338</v>
      </c>
      <c r="C13" s="330">
        <v>69.835314617602549</v>
      </c>
      <c r="D13" s="330">
        <f t="shared" si="0"/>
        <v>223.59325749963637</v>
      </c>
      <c r="E13" s="331"/>
      <c r="F13" s="330">
        <v>163.69483787189918</v>
      </c>
      <c r="G13" s="330">
        <v>74.482535720120069</v>
      </c>
      <c r="H13" s="330">
        <f t="shared" si="1"/>
        <v>238.17737359201925</v>
      </c>
      <c r="I13" s="331"/>
      <c r="J13" s="330">
        <v>179.62883146095962</v>
      </c>
      <c r="K13" s="330">
        <v>85.615226903928217</v>
      </c>
      <c r="L13" s="330">
        <f t="shared" si="2"/>
        <v>265.24405836488785</v>
      </c>
      <c r="M13" s="236"/>
      <c r="N13" s="328">
        <f t="shared" si="3"/>
        <v>1.2603641450373404</v>
      </c>
      <c r="O13" s="328">
        <f t="shared" si="4"/>
        <v>0.62117953206231036</v>
      </c>
      <c r="P13" s="328"/>
      <c r="Q13" s="328">
        <f t="shared" si="5"/>
        <v>1.2968340153027391</v>
      </c>
      <c r="R13" s="328">
        <f t="shared" si="6"/>
        <v>0.93298188456782949</v>
      </c>
      <c r="S13" s="327"/>
      <c r="T13" s="328">
        <f t="shared" si="7"/>
        <v>1.2717604925637449</v>
      </c>
      <c r="U13" s="328">
        <f t="shared" si="8"/>
        <v>0.72014542366767298</v>
      </c>
    </row>
    <row r="14" spans="1:25" x14ac:dyDescent="0.2">
      <c r="A14" s="329" t="str">
        <f>name!D9</f>
        <v>24 Business, media and public service professionals</v>
      </c>
      <c r="B14" s="330">
        <v>120.49931441391767</v>
      </c>
      <c r="C14" s="330">
        <v>174.80909379710232</v>
      </c>
      <c r="D14" s="330">
        <f t="shared" si="0"/>
        <v>295.30840821101998</v>
      </c>
      <c r="E14" s="331"/>
      <c r="F14" s="330">
        <v>158.97510447686452</v>
      </c>
      <c r="G14" s="330">
        <v>197.61033418209132</v>
      </c>
      <c r="H14" s="330">
        <f t="shared" si="1"/>
        <v>356.58543865895581</v>
      </c>
      <c r="I14" s="331"/>
      <c r="J14" s="330">
        <v>199.4870324591335</v>
      </c>
      <c r="K14" s="330">
        <v>244.84591469657278</v>
      </c>
      <c r="L14" s="330">
        <f t="shared" si="2"/>
        <v>444.33294715570628</v>
      </c>
      <c r="M14" s="236"/>
      <c r="N14" s="328">
        <f t="shared" si="3"/>
        <v>5.6985205591597587</v>
      </c>
      <c r="O14" s="328">
        <f t="shared" si="4"/>
        <v>1.5248531672373611</v>
      </c>
      <c r="P14" s="328"/>
      <c r="Q14" s="328">
        <f t="shared" si="5"/>
        <v>2.4823619566945121</v>
      </c>
      <c r="R14" s="328">
        <f t="shared" si="6"/>
        <v>1.4391373588210854</v>
      </c>
      <c r="S14" s="327"/>
      <c r="T14" s="328">
        <f t="shared" si="7"/>
        <v>3.8430794029125304</v>
      </c>
      <c r="U14" s="328">
        <f t="shared" si="8"/>
        <v>1.477476971167957</v>
      </c>
    </row>
    <row r="15" spans="1:25" x14ac:dyDescent="0.2">
      <c r="A15" s="329" t="str">
        <f>name!D10</f>
        <v>31 Science, engineering and technology associate professionals</v>
      </c>
      <c r="B15" s="330">
        <v>24.345372485839054</v>
      </c>
      <c r="C15" s="330">
        <v>54.011508491348202</v>
      </c>
      <c r="D15" s="330">
        <f t="shared" si="0"/>
        <v>78.356880977187259</v>
      </c>
      <c r="E15" s="331"/>
      <c r="F15" s="330">
        <v>30.198720285179597</v>
      </c>
      <c r="G15" s="330">
        <v>66.825762139647225</v>
      </c>
      <c r="H15" s="330">
        <f t="shared" si="1"/>
        <v>97.024482424826829</v>
      </c>
      <c r="I15" s="331"/>
      <c r="J15" s="330">
        <v>36.762202544567195</v>
      </c>
      <c r="K15" s="330">
        <v>55.833818215653132</v>
      </c>
      <c r="L15" s="330">
        <f t="shared" si="2"/>
        <v>92.596020760220327</v>
      </c>
      <c r="M15" s="236"/>
      <c r="N15" s="328">
        <f t="shared" si="3"/>
        <v>4.4033473619318197</v>
      </c>
      <c r="O15" s="328">
        <f t="shared" si="4"/>
        <v>1.319770858819691</v>
      </c>
      <c r="P15" s="328"/>
      <c r="Q15" s="328">
        <f t="shared" si="5"/>
        <v>4.3497763828775904</v>
      </c>
      <c r="R15" s="328">
        <f t="shared" si="6"/>
        <v>-1.1909113087725798</v>
      </c>
      <c r="S15" s="327"/>
      <c r="T15" s="328">
        <f t="shared" si="7"/>
        <v>4.3664325909982704</v>
      </c>
      <c r="U15" s="328">
        <f t="shared" si="8"/>
        <v>-0.31096333377605978</v>
      </c>
    </row>
    <row r="16" spans="1:25" x14ac:dyDescent="0.2">
      <c r="A16" s="329" t="str">
        <f>name!D11</f>
        <v>32 Health and social care associate professionals</v>
      </c>
      <c r="B16" s="330">
        <v>58.653725391212411</v>
      </c>
      <c r="C16" s="330">
        <v>14.879815903135132</v>
      </c>
      <c r="D16" s="330">
        <f t="shared" si="0"/>
        <v>73.533541294347543</v>
      </c>
      <c r="E16" s="331"/>
      <c r="F16" s="330">
        <v>68.730507408558779</v>
      </c>
      <c r="G16" s="330">
        <v>17.395478730339633</v>
      </c>
      <c r="H16" s="330">
        <f t="shared" si="1"/>
        <v>86.125986138898412</v>
      </c>
      <c r="I16" s="331"/>
      <c r="J16" s="330">
        <v>74.801851261735123</v>
      </c>
      <c r="K16" s="330">
        <v>16.092780065907281</v>
      </c>
      <c r="L16" s="330">
        <f t="shared" si="2"/>
        <v>90.894631327642401</v>
      </c>
      <c r="M16" s="236"/>
      <c r="N16" s="328">
        <f t="shared" si="3"/>
        <v>3.221648270698485</v>
      </c>
      <c r="O16" s="328">
        <f t="shared" si="4"/>
        <v>0.56592511619928398</v>
      </c>
      <c r="P16" s="328"/>
      <c r="Q16" s="328">
        <f t="shared" si="5"/>
        <v>3.1734054198222506</v>
      </c>
      <c r="R16" s="328">
        <f t="shared" si="6"/>
        <v>-0.51758655462024183</v>
      </c>
      <c r="S16" s="327"/>
      <c r="T16" s="328">
        <f t="shared" si="7"/>
        <v>3.2118934077498773</v>
      </c>
      <c r="U16" s="328">
        <f t="shared" si="8"/>
        <v>0.35991118898739405</v>
      </c>
    </row>
    <row r="17" spans="1:21" x14ac:dyDescent="0.2">
      <c r="A17" s="329" t="str">
        <f>name!D12</f>
        <v>33 Protective service occupations</v>
      </c>
      <c r="B17" s="330">
        <v>11.584894822893553</v>
      </c>
      <c r="C17" s="330">
        <v>40.917338482130489</v>
      </c>
      <c r="D17" s="330">
        <f t="shared" si="0"/>
        <v>52.502233305024042</v>
      </c>
      <c r="E17" s="331"/>
      <c r="F17" s="330">
        <v>14.332508072484071</v>
      </c>
      <c r="G17" s="330">
        <v>40.010377456623708</v>
      </c>
      <c r="H17" s="330">
        <f t="shared" si="1"/>
        <v>54.342885529107775</v>
      </c>
      <c r="I17" s="331"/>
      <c r="J17" s="330">
        <v>25.648967796249945</v>
      </c>
      <c r="K17" s="330">
        <v>50.534451348651629</v>
      </c>
      <c r="L17" s="330">
        <f t="shared" si="2"/>
        <v>76.183419144901578</v>
      </c>
      <c r="M17" s="236"/>
      <c r="N17" s="328">
        <f t="shared" si="3"/>
        <v>4.3484542173503948</v>
      </c>
      <c r="O17" s="328">
        <f t="shared" si="4"/>
        <v>3.9560684675039814</v>
      </c>
      <c r="P17" s="328"/>
      <c r="Q17" s="328">
        <f t="shared" si="5"/>
        <v>-0.44729743398748134</v>
      </c>
      <c r="R17" s="328">
        <f t="shared" si="6"/>
        <v>1.5689572354419257</v>
      </c>
      <c r="S17" s="327"/>
      <c r="T17" s="328">
        <f t="shared" si="7"/>
        <v>0.69154009427170315</v>
      </c>
      <c r="U17" s="328">
        <f t="shared" si="8"/>
        <v>2.2777544467776023</v>
      </c>
    </row>
    <row r="18" spans="1:21" x14ac:dyDescent="0.2">
      <c r="A18" s="329" t="str">
        <f>name!D13</f>
        <v>34 Culture, media and sports occupations</v>
      </c>
      <c r="B18" s="330">
        <v>53.044645035141016</v>
      </c>
      <c r="C18" s="330">
        <v>62.810127771840115</v>
      </c>
      <c r="D18" s="330">
        <f t="shared" si="0"/>
        <v>115.85477280698113</v>
      </c>
      <c r="E18" s="331"/>
      <c r="F18" s="330">
        <v>57.05362211724777</v>
      </c>
      <c r="G18" s="330">
        <v>54.982354735371878</v>
      </c>
      <c r="H18" s="330">
        <f t="shared" si="1"/>
        <v>112.03597685261965</v>
      </c>
      <c r="I18" s="331"/>
      <c r="J18" s="330">
        <v>59.072624875697812</v>
      </c>
      <c r="K18" s="330">
        <v>62.790448396006283</v>
      </c>
      <c r="L18" s="330">
        <f t="shared" si="2"/>
        <v>121.8630732717041</v>
      </c>
      <c r="M18" s="236"/>
      <c r="N18" s="328">
        <f t="shared" si="3"/>
        <v>1.4678211556733212</v>
      </c>
      <c r="O18" s="328">
        <f t="shared" si="4"/>
        <v>0.23210930763586379</v>
      </c>
      <c r="P18" s="328"/>
      <c r="Q18" s="328">
        <f t="shared" si="5"/>
        <v>-2.6269593789917112</v>
      </c>
      <c r="R18" s="328">
        <f t="shared" si="6"/>
        <v>0.88920114977970588</v>
      </c>
      <c r="S18" s="327"/>
      <c r="T18" s="328">
        <f t="shared" si="7"/>
        <v>-0.66810631060940651</v>
      </c>
      <c r="U18" s="328">
        <f t="shared" si="8"/>
        <v>0.56209400395603737</v>
      </c>
    </row>
    <row r="19" spans="1:21" x14ac:dyDescent="0.2">
      <c r="A19" s="329" t="str">
        <f>name!D14</f>
        <v>35 Business and public service associate professionals</v>
      </c>
      <c r="B19" s="330">
        <v>143.52871271512063</v>
      </c>
      <c r="C19" s="330">
        <v>161.17678913985549</v>
      </c>
      <c r="D19" s="330">
        <f t="shared" si="0"/>
        <v>304.70550185497609</v>
      </c>
      <c r="E19" s="331"/>
      <c r="F19" s="330">
        <v>158.33768295984973</v>
      </c>
      <c r="G19" s="330">
        <v>172.18777762134903</v>
      </c>
      <c r="H19" s="330">
        <f t="shared" si="1"/>
        <v>330.52546058119879</v>
      </c>
      <c r="I19" s="331"/>
      <c r="J19" s="330">
        <v>170.59938033984</v>
      </c>
      <c r="K19" s="330">
        <v>162.98172253753339</v>
      </c>
      <c r="L19" s="330">
        <f t="shared" si="2"/>
        <v>333.58110287737338</v>
      </c>
      <c r="M19" s="236"/>
      <c r="N19" s="328">
        <f t="shared" si="3"/>
        <v>1.9833089850416652</v>
      </c>
      <c r="O19" s="328">
        <f t="shared" si="4"/>
        <v>0.49849179998278093</v>
      </c>
      <c r="P19" s="328"/>
      <c r="Q19" s="328">
        <f t="shared" si="5"/>
        <v>1.3304483369173337</v>
      </c>
      <c r="R19" s="328">
        <f t="shared" si="6"/>
        <v>-0.36564686993306728</v>
      </c>
      <c r="S19" s="327"/>
      <c r="T19" s="328">
        <f t="shared" si="7"/>
        <v>1.640062774946438</v>
      </c>
      <c r="U19" s="328">
        <f t="shared" si="8"/>
        <v>6.1367688600677539E-2</v>
      </c>
    </row>
    <row r="20" spans="1:21" x14ac:dyDescent="0.2">
      <c r="A20" s="329" t="str">
        <f>name!D15</f>
        <v>41 Administrative occupations</v>
      </c>
      <c r="B20" s="330">
        <v>289.54498179691348</v>
      </c>
      <c r="C20" s="330">
        <v>99.539166489200625</v>
      </c>
      <c r="D20" s="330">
        <f t="shared" si="0"/>
        <v>389.0841482861141</v>
      </c>
      <c r="E20" s="331"/>
      <c r="F20" s="330">
        <v>281.75605450941765</v>
      </c>
      <c r="G20" s="330">
        <v>107.55639328550929</v>
      </c>
      <c r="H20" s="330">
        <f t="shared" si="1"/>
        <v>389.31244779492692</v>
      </c>
      <c r="I20" s="331"/>
      <c r="J20" s="330">
        <v>218.65942113120391</v>
      </c>
      <c r="K20" s="330">
        <v>106.59026285633746</v>
      </c>
      <c r="L20" s="330">
        <f t="shared" si="2"/>
        <v>325.2496839875414</v>
      </c>
      <c r="M20" s="236"/>
      <c r="N20" s="328">
        <f t="shared" si="3"/>
        <v>-0.54389591793252423</v>
      </c>
      <c r="O20" s="328">
        <f t="shared" si="4"/>
        <v>-1.6759718520923061</v>
      </c>
      <c r="P20" s="328"/>
      <c r="Q20" s="328">
        <f t="shared" si="5"/>
        <v>1.5613455714829971</v>
      </c>
      <c r="R20" s="328">
        <f t="shared" si="6"/>
        <v>-6.0136137458710603E-2</v>
      </c>
      <c r="S20" s="327"/>
      <c r="T20" s="328">
        <f t="shared" si="7"/>
        <v>1.1732472050107745E-2</v>
      </c>
      <c r="U20" s="328">
        <f t="shared" si="8"/>
        <v>-1.191439364054736</v>
      </c>
    </row>
    <row r="21" spans="1:21" x14ac:dyDescent="0.2">
      <c r="A21" s="329" t="str">
        <f>name!D16</f>
        <v>42 Secretarial and related occupations</v>
      </c>
      <c r="B21" s="330">
        <v>111.61512164602236</v>
      </c>
      <c r="C21" s="330">
        <v>5.5228737893600544</v>
      </c>
      <c r="D21" s="330">
        <f t="shared" si="0"/>
        <v>117.13799543538241</v>
      </c>
      <c r="E21" s="331"/>
      <c r="F21" s="330">
        <v>98.507628292311026</v>
      </c>
      <c r="G21" s="330">
        <v>4.0292658306159446</v>
      </c>
      <c r="H21" s="330">
        <f t="shared" si="1"/>
        <v>102.53689412292697</v>
      </c>
      <c r="I21" s="331"/>
      <c r="J21" s="330">
        <v>75.852240546545247</v>
      </c>
      <c r="K21" s="330">
        <v>6.300306698817181</v>
      </c>
      <c r="L21" s="330">
        <f t="shared" si="2"/>
        <v>82.152547245362427</v>
      </c>
      <c r="M21" s="236"/>
      <c r="N21" s="328">
        <f t="shared" si="3"/>
        <v>-2.4674980229415056</v>
      </c>
      <c r="O21" s="328">
        <f t="shared" si="4"/>
        <v>-1.727221153913272</v>
      </c>
      <c r="P21" s="328"/>
      <c r="Q21" s="328">
        <f t="shared" si="5"/>
        <v>-6.1115519307777593</v>
      </c>
      <c r="R21" s="328">
        <f t="shared" si="6"/>
        <v>3.0249434233280192</v>
      </c>
      <c r="S21" s="327"/>
      <c r="T21" s="328">
        <f t="shared" si="7"/>
        <v>-2.6274655524264223</v>
      </c>
      <c r="U21" s="328">
        <f t="shared" si="8"/>
        <v>-1.4667687569689614</v>
      </c>
    </row>
    <row r="22" spans="1:21" x14ac:dyDescent="0.2">
      <c r="A22" s="329" t="str">
        <f>name!D17</f>
        <v>51 Skilled agricultural and related trades</v>
      </c>
      <c r="B22" s="330">
        <v>10.939382267206341</v>
      </c>
      <c r="C22" s="330">
        <v>36.399777766126235</v>
      </c>
      <c r="D22" s="330">
        <f t="shared" si="0"/>
        <v>47.339160033332575</v>
      </c>
      <c r="E22" s="331"/>
      <c r="F22" s="330">
        <v>10.244347497017378</v>
      </c>
      <c r="G22" s="330">
        <v>30.754372994285255</v>
      </c>
      <c r="H22" s="330">
        <f t="shared" si="1"/>
        <v>40.998720491302635</v>
      </c>
      <c r="I22" s="331"/>
      <c r="J22" s="330">
        <v>15.105024816627495</v>
      </c>
      <c r="K22" s="330">
        <v>35.678227903530882</v>
      </c>
      <c r="L22" s="330">
        <f t="shared" si="2"/>
        <v>50.783252720158373</v>
      </c>
      <c r="M22" s="236"/>
      <c r="N22" s="328">
        <f t="shared" si="3"/>
        <v>-1.3042843233776913</v>
      </c>
      <c r="O22" s="328">
        <f t="shared" si="4"/>
        <v>2.622473001625214</v>
      </c>
      <c r="P22" s="328"/>
      <c r="Q22" s="328">
        <f t="shared" si="5"/>
        <v>-3.3144373212953382</v>
      </c>
      <c r="R22" s="328">
        <f t="shared" si="6"/>
        <v>0.9949735702909912</v>
      </c>
      <c r="S22" s="327"/>
      <c r="T22" s="328">
        <f t="shared" si="7"/>
        <v>-2.8349784994731619</v>
      </c>
      <c r="U22" s="328">
        <f t="shared" si="8"/>
        <v>1.4370663987529619</v>
      </c>
    </row>
    <row r="23" spans="1:21" x14ac:dyDescent="0.2">
      <c r="A23" s="329" t="str">
        <f>name!D18</f>
        <v>52 Skilled metal, electrical and electronic trades</v>
      </c>
      <c r="B23" s="330">
        <v>3.6444015150740361</v>
      </c>
      <c r="C23" s="330">
        <v>151.9060768038137</v>
      </c>
      <c r="D23" s="330">
        <f t="shared" si="0"/>
        <v>155.55047831888774</v>
      </c>
      <c r="E23" s="331"/>
      <c r="F23" s="330">
        <v>4.6924711441063929</v>
      </c>
      <c r="G23" s="330">
        <v>136.33034956400385</v>
      </c>
      <c r="H23" s="330">
        <f t="shared" si="1"/>
        <v>141.02282070811026</v>
      </c>
      <c r="I23" s="331"/>
      <c r="J23" s="330">
        <v>14.034947096047999</v>
      </c>
      <c r="K23" s="330">
        <v>126.28232771572219</v>
      </c>
      <c r="L23" s="330">
        <f t="shared" si="2"/>
        <v>140.31727481177018</v>
      </c>
      <c r="M23" s="236"/>
      <c r="N23" s="328">
        <f t="shared" si="3"/>
        <v>5.1853068991720264</v>
      </c>
      <c r="O23" s="328">
        <f t="shared" si="4"/>
        <v>7.5772928724846977</v>
      </c>
      <c r="P23" s="328"/>
      <c r="Q23" s="328">
        <f t="shared" si="5"/>
        <v>-2.1403901114795842</v>
      </c>
      <c r="R23" s="328">
        <f t="shared" si="6"/>
        <v>-0.50910554109780959</v>
      </c>
      <c r="S23" s="327"/>
      <c r="T23" s="328">
        <f t="shared" si="7"/>
        <v>-1.9418694618592802</v>
      </c>
      <c r="U23" s="328">
        <f t="shared" si="8"/>
        <v>-3.3431870832567601E-2</v>
      </c>
    </row>
    <row r="24" spans="1:21" x14ac:dyDescent="0.2">
      <c r="A24" s="329" t="str">
        <f>name!D19</f>
        <v>53 Skilled construction and building trades</v>
      </c>
      <c r="B24" s="330">
        <v>2.1396864230228414</v>
      </c>
      <c r="C24" s="330">
        <v>132.39574560475592</v>
      </c>
      <c r="D24" s="330">
        <f t="shared" si="0"/>
        <v>134.53543202777877</v>
      </c>
      <c r="E24" s="331"/>
      <c r="F24" s="330">
        <v>2.3833076160727766</v>
      </c>
      <c r="G24" s="330">
        <v>114.99779242107631</v>
      </c>
      <c r="H24" s="330">
        <f t="shared" si="1"/>
        <v>117.38110003714908</v>
      </c>
      <c r="I24" s="331"/>
      <c r="J24" s="330">
        <v>2.72485077728573</v>
      </c>
      <c r="K24" s="330">
        <v>112.35809903214232</v>
      </c>
      <c r="L24" s="330">
        <f t="shared" si="2"/>
        <v>115.08294980942804</v>
      </c>
      <c r="M24" s="236"/>
      <c r="N24" s="328">
        <f t="shared" si="3"/>
        <v>2.1800224989870109</v>
      </c>
      <c r="O24" s="328">
        <f t="shared" si="4"/>
        <v>0.89682686526293409</v>
      </c>
      <c r="P24" s="328"/>
      <c r="Q24" s="328">
        <f t="shared" si="5"/>
        <v>-2.7783259815827854</v>
      </c>
      <c r="R24" s="328">
        <f t="shared" si="6"/>
        <v>-0.15469254949944666</v>
      </c>
      <c r="S24" s="327"/>
      <c r="T24" s="328">
        <f t="shared" si="7"/>
        <v>-2.6911590924661444</v>
      </c>
      <c r="U24" s="328">
        <f t="shared" si="8"/>
        <v>-0.13173139549252921</v>
      </c>
    </row>
    <row r="25" spans="1:21" x14ac:dyDescent="0.2">
      <c r="A25" s="329" t="str">
        <f>name!D20</f>
        <v>54 Textiles, printing and other skilled trades</v>
      </c>
      <c r="B25" s="330">
        <v>40.546081031155623</v>
      </c>
      <c r="C25" s="330">
        <v>67.770992955608605</v>
      </c>
      <c r="D25" s="330">
        <f t="shared" si="0"/>
        <v>108.31707398676423</v>
      </c>
      <c r="E25" s="331"/>
      <c r="F25" s="330">
        <v>38.742948464743129</v>
      </c>
      <c r="G25" s="330">
        <v>52.274029408304678</v>
      </c>
      <c r="H25" s="330">
        <f t="shared" si="1"/>
        <v>91.016977873047807</v>
      </c>
      <c r="I25" s="331"/>
      <c r="J25" s="330">
        <v>42.454938654698786</v>
      </c>
      <c r="K25" s="330">
        <v>55.064727496762117</v>
      </c>
      <c r="L25" s="330">
        <f t="shared" si="2"/>
        <v>97.51966615146091</v>
      </c>
      <c r="M25" s="236"/>
      <c r="N25" s="328">
        <f t="shared" si="3"/>
        <v>-0.90568110431035187</v>
      </c>
      <c r="O25" s="328">
        <f t="shared" si="4"/>
        <v>0.61182727949675719</v>
      </c>
      <c r="P25" s="328"/>
      <c r="Q25" s="328">
        <f t="shared" si="5"/>
        <v>-5.0601752297171787</v>
      </c>
      <c r="R25" s="328">
        <f t="shared" si="6"/>
        <v>0.34733299954978758</v>
      </c>
      <c r="S25" s="327"/>
      <c r="T25" s="328">
        <f t="shared" si="7"/>
        <v>-3.4204676249290022</v>
      </c>
      <c r="U25" s="328">
        <f t="shared" si="8"/>
        <v>0.46111322101762831</v>
      </c>
    </row>
    <row r="26" spans="1:21" x14ac:dyDescent="0.2">
      <c r="A26" s="329" t="str">
        <f>name!D21</f>
        <v>61 Caring personal service occupations</v>
      </c>
      <c r="B26" s="330">
        <v>275.38407517824652</v>
      </c>
      <c r="C26" s="330">
        <v>64.420407014951067</v>
      </c>
      <c r="D26" s="330">
        <f t="shared" si="0"/>
        <v>339.8044821931976</v>
      </c>
      <c r="E26" s="331"/>
      <c r="F26" s="330">
        <v>274.93969817320999</v>
      </c>
      <c r="G26" s="330">
        <v>63.82912537900858</v>
      </c>
      <c r="H26" s="330">
        <f t="shared" si="1"/>
        <v>338.76882355221858</v>
      </c>
      <c r="I26" s="331"/>
      <c r="J26" s="330">
        <v>298.70242832038929</v>
      </c>
      <c r="K26" s="330">
        <v>90.612077273832867</v>
      </c>
      <c r="L26" s="330">
        <f t="shared" si="2"/>
        <v>389.31450559422217</v>
      </c>
      <c r="M26" s="236"/>
      <c r="N26" s="328">
        <f t="shared" si="3"/>
        <v>-3.2294105068086942E-2</v>
      </c>
      <c r="O26" s="328">
        <f t="shared" si="4"/>
        <v>0.55417027779856021</v>
      </c>
      <c r="P26" s="328"/>
      <c r="Q26" s="328">
        <f t="shared" si="5"/>
        <v>-0.18424735986750651</v>
      </c>
      <c r="R26" s="328">
        <f t="shared" si="6"/>
        <v>2.3633474384917363</v>
      </c>
      <c r="S26" s="327"/>
      <c r="T26" s="328">
        <f t="shared" si="7"/>
        <v>-6.1030598735556385E-2</v>
      </c>
      <c r="U26" s="328">
        <f t="shared" si="8"/>
        <v>0.93144167665073496</v>
      </c>
    </row>
    <row r="27" spans="1:21" x14ac:dyDescent="0.2">
      <c r="A27" s="329" t="str">
        <f>name!D22</f>
        <v>62 Leisure, travel and related personal service occupations</v>
      </c>
      <c r="B27" s="330">
        <v>86.036394861983695</v>
      </c>
      <c r="C27" s="330">
        <v>36.086440315761116</v>
      </c>
      <c r="D27" s="330">
        <f t="shared" si="0"/>
        <v>122.1228351777448</v>
      </c>
      <c r="E27" s="331"/>
      <c r="F27" s="330">
        <v>81.134001068222034</v>
      </c>
      <c r="G27" s="330">
        <v>35.328993648186994</v>
      </c>
      <c r="H27" s="330">
        <f t="shared" si="1"/>
        <v>116.46299471640903</v>
      </c>
      <c r="I27" s="331"/>
      <c r="J27" s="330">
        <v>80.104303901623211</v>
      </c>
      <c r="K27" s="330">
        <v>41.833792134927798</v>
      </c>
      <c r="L27" s="330">
        <f t="shared" si="2"/>
        <v>121.938096036551</v>
      </c>
      <c r="M27" s="236"/>
      <c r="N27" s="328">
        <f t="shared" si="3"/>
        <v>-1.1665085285459842</v>
      </c>
      <c r="O27" s="328">
        <f t="shared" si="4"/>
        <v>-8.5114008847497757E-2</v>
      </c>
      <c r="P27" s="328"/>
      <c r="Q27" s="328">
        <f t="shared" si="5"/>
        <v>-0.42336534408858872</v>
      </c>
      <c r="R27" s="328">
        <f t="shared" si="6"/>
        <v>1.1330405643256602</v>
      </c>
      <c r="S27" s="327"/>
      <c r="T27" s="328">
        <f t="shared" si="7"/>
        <v>-0.94458655320813767</v>
      </c>
      <c r="U27" s="328">
        <f t="shared" si="8"/>
        <v>0.30673564595387059</v>
      </c>
    </row>
    <row r="28" spans="1:21" x14ac:dyDescent="0.2">
      <c r="A28" s="329" t="str">
        <f>name!D23</f>
        <v>63 Community and civil enforcement occupations</v>
      </c>
      <c r="B28" s="330">
        <v>1.1621212748526062</v>
      </c>
      <c r="C28" s="330">
        <v>3.7690092467574683</v>
      </c>
      <c r="D28" s="330">
        <f t="shared" si="0"/>
        <v>4.9311305216100747</v>
      </c>
      <c r="E28" s="331"/>
      <c r="F28" s="330">
        <v>1.2476900657904499</v>
      </c>
      <c r="G28" s="330">
        <v>4.0234883471438572</v>
      </c>
      <c r="H28" s="330">
        <f t="shared" si="1"/>
        <v>5.2711784129343071</v>
      </c>
      <c r="I28" s="331"/>
      <c r="J28" s="330">
        <v>1.6276588631705986</v>
      </c>
      <c r="K28" s="330">
        <v>2.8829781274185393</v>
      </c>
      <c r="L28" s="330">
        <f>SUM(J28:K28)</f>
        <v>4.5106369905891377</v>
      </c>
      <c r="M28" s="236"/>
      <c r="N28" s="328">
        <f t="shared" si="3"/>
        <v>1.4310807841863449</v>
      </c>
      <c r="O28" s="328">
        <f t="shared" si="4"/>
        <v>1.7881242690848342</v>
      </c>
      <c r="P28" s="328"/>
      <c r="Q28" s="328">
        <f t="shared" si="5"/>
        <v>1.3153173211319702</v>
      </c>
      <c r="R28" s="328">
        <f t="shared" si="6"/>
        <v>-2.1976613022006153</v>
      </c>
      <c r="S28" s="327"/>
      <c r="T28" s="328">
        <f t="shared" si="7"/>
        <v>1.3426470056085105</v>
      </c>
      <c r="U28" s="328">
        <f t="shared" si="8"/>
        <v>-1.033393827595086</v>
      </c>
    </row>
    <row r="29" spans="1:21" x14ac:dyDescent="0.2">
      <c r="A29" s="329" t="str">
        <f>name!D24</f>
        <v>71 Sales occupations</v>
      </c>
      <c r="B29" s="330">
        <v>170.03231829106412</v>
      </c>
      <c r="C29" s="330">
        <v>128.7461790830441</v>
      </c>
      <c r="D29" s="330">
        <f t="shared" si="0"/>
        <v>298.77849737410821</v>
      </c>
      <c r="E29" s="331"/>
      <c r="F29" s="330">
        <v>158.93137904644502</v>
      </c>
      <c r="G29" s="330">
        <v>129.93811791279688</v>
      </c>
      <c r="H29" s="330">
        <f t="shared" si="1"/>
        <v>288.86949695924193</v>
      </c>
      <c r="I29" s="331"/>
      <c r="J29" s="330">
        <v>132.38048353240833</v>
      </c>
      <c r="K29" s="330">
        <v>123.00668421888196</v>
      </c>
      <c r="L29" s="330">
        <f t="shared" si="2"/>
        <v>255.38716775129029</v>
      </c>
      <c r="M29" s="236"/>
      <c r="N29" s="328">
        <f t="shared" si="3"/>
        <v>-1.3412439946142607</v>
      </c>
      <c r="O29" s="328">
        <f t="shared" si="4"/>
        <v>-1.2112203089143736</v>
      </c>
      <c r="P29" s="328"/>
      <c r="Q29" s="328">
        <f t="shared" si="5"/>
        <v>0.18447913356605117</v>
      </c>
      <c r="R29" s="328">
        <f t="shared" si="6"/>
        <v>-0.36479715207725638</v>
      </c>
      <c r="S29" s="327"/>
      <c r="T29" s="328">
        <f t="shared" si="7"/>
        <v>-0.67227940032150713</v>
      </c>
      <c r="U29" s="328">
        <f t="shared" si="8"/>
        <v>-0.81793204897704364</v>
      </c>
    </row>
    <row r="30" spans="1:21" x14ac:dyDescent="0.2">
      <c r="A30" s="329" t="str">
        <f>name!D25</f>
        <v>72 Customer service occupations</v>
      </c>
      <c r="B30" s="330">
        <v>44.688939082391634</v>
      </c>
      <c r="C30" s="330">
        <v>25.422259001604949</v>
      </c>
      <c r="D30" s="330">
        <f t="shared" si="0"/>
        <v>70.111198083996584</v>
      </c>
      <c r="E30" s="331"/>
      <c r="F30" s="330">
        <v>49.89946628832746</v>
      </c>
      <c r="G30" s="330">
        <v>26.769627136537412</v>
      </c>
      <c r="H30" s="330">
        <f t="shared" si="1"/>
        <v>76.669093424864869</v>
      </c>
      <c r="I30" s="331"/>
      <c r="J30" s="330">
        <v>66.745189634314912</v>
      </c>
      <c r="K30" s="330">
        <v>44.047899095358297</v>
      </c>
      <c r="L30" s="330">
        <f t="shared" si="2"/>
        <v>110.7930887296732</v>
      </c>
      <c r="M30" s="236"/>
      <c r="N30" s="328">
        <f t="shared" si="3"/>
        <v>2.2301907612225058</v>
      </c>
      <c r="O30" s="328">
        <f t="shared" si="4"/>
        <v>1.9580697075219478</v>
      </c>
      <c r="P30" s="328"/>
      <c r="Q30" s="328">
        <f t="shared" si="5"/>
        <v>1.0382083715217094</v>
      </c>
      <c r="R30" s="328">
        <f t="shared" si="6"/>
        <v>3.3757940487874505</v>
      </c>
      <c r="S30" s="327"/>
      <c r="T30" s="328">
        <f t="shared" si="7"/>
        <v>1.8044091914286131</v>
      </c>
      <c r="U30" s="328">
        <f t="shared" si="8"/>
        <v>2.4848074437776368</v>
      </c>
    </row>
    <row r="31" spans="1:21" x14ac:dyDescent="0.2">
      <c r="A31" s="329" t="str">
        <f>name!D26</f>
        <v>81 Process, plant and machine operatives</v>
      </c>
      <c r="B31" s="330">
        <v>12.213744439279539</v>
      </c>
      <c r="C31" s="330">
        <v>60.320649559423238</v>
      </c>
      <c r="D31" s="330">
        <f t="shared" si="0"/>
        <v>72.534393998702782</v>
      </c>
      <c r="E31" s="331"/>
      <c r="F31" s="330">
        <v>10.836582369383141</v>
      </c>
      <c r="G31" s="330">
        <v>53.690853171232057</v>
      </c>
      <c r="H31" s="330">
        <f t="shared" si="1"/>
        <v>64.527435540615201</v>
      </c>
      <c r="I31" s="331"/>
      <c r="J31" s="330">
        <v>12.946231429525289</v>
      </c>
      <c r="K31" s="330">
        <v>66.026413208647782</v>
      </c>
      <c r="L31" s="330">
        <f t="shared" si="2"/>
        <v>78.972644638173065</v>
      </c>
      <c r="M31" s="236"/>
      <c r="N31" s="328">
        <f t="shared" si="3"/>
        <v>-2.3642871211328131</v>
      </c>
      <c r="O31" s="328">
        <f t="shared" si="4"/>
        <v>1.1929061744410108</v>
      </c>
      <c r="P31" s="328"/>
      <c r="Q31" s="328">
        <f t="shared" si="5"/>
        <v>-2.3017332315383388</v>
      </c>
      <c r="R31" s="328">
        <f t="shared" si="6"/>
        <v>1.3882966112959805</v>
      </c>
      <c r="S31" s="327"/>
      <c r="T31" s="328">
        <f t="shared" si="7"/>
        <v>-2.3122551896765819</v>
      </c>
      <c r="U31" s="328">
        <f t="shared" si="8"/>
        <v>1.3558496034327572</v>
      </c>
    </row>
    <row r="32" spans="1:21" x14ac:dyDescent="0.2">
      <c r="A32" s="329" t="str">
        <f>name!D27</f>
        <v>82 Transport and mobile machine drivers and operatives</v>
      </c>
      <c r="B32" s="330">
        <v>14.140121089054446</v>
      </c>
      <c r="C32" s="330">
        <v>139.98745853085353</v>
      </c>
      <c r="D32" s="330">
        <f t="shared" si="0"/>
        <v>154.12757961990798</v>
      </c>
      <c r="E32" s="331"/>
      <c r="F32" s="330">
        <v>12.009626676175518</v>
      </c>
      <c r="G32" s="330">
        <v>129.32384132079127</v>
      </c>
      <c r="H32" s="330">
        <f t="shared" si="1"/>
        <v>141.33346799696679</v>
      </c>
      <c r="I32" s="331"/>
      <c r="J32" s="330">
        <v>20.462740402468125</v>
      </c>
      <c r="K32" s="330">
        <v>129.62495918581124</v>
      </c>
      <c r="L32" s="330">
        <f t="shared" si="2"/>
        <v>150.08769958827935</v>
      </c>
      <c r="M32" s="236"/>
      <c r="N32" s="328">
        <f t="shared" si="3"/>
        <v>-3.2133906624316588</v>
      </c>
      <c r="O32" s="328">
        <f t="shared" si="4"/>
        <v>3.6165081262975463</v>
      </c>
      <c r="P32" s="328"/>
      <c r="Q32" s="328">
        <f t="shared" si="5"/>
        <v>-1.5721738719761791</v>
      </c>
      <c r="R32" s="328">
        <f t="shared" si="6"/>
        <v>1.55058371892558E-2</v>
      </c>
      <c r="S32" s="327"/>
      <c r="T32" s="328">
        <f t="shared" si="7"/>
        <v>-1.718238560718699</v>
      </c>
      <c r="U32" s="328">
        <f t="shared" si="8"/>
        <v>0.40145479819717611</v>
      </c>
    </row>
    <row r="33" spans="1:21" x14ac:dyDescent="0.2">
      <c r="A33" s="329" t="str">
        <f>name!D28</f>
        <v>91 Elementary trades and related occupations</v>
      </c>
      <c r="B33" s="330">
        <v>12.455585122502606</v>
      </c>
      <c r="C33" s="330">
        <v>52.515038259739242</v>
      </c>
      <c r="D33" s="330">
        <f t="shared" si="0"/>
        <v>64.970623382241854</v>
      </c>
      <c r="E33" s="331"/>
      <c r="F33" s="330">
        <v>8.6769765877054059</v>
      </c>
      <c r="G33" s="330">
        <v>43.148235824957432</v>
      </c>
      <c r="H33" s="330">
        <f t="shared" si="1"/>
        <v>51.825212412662836</v>
      </c>
      <c r="I33" s="331"/>
      <c r="J33" s="330">
        <v>7.3321748817141943</v>
      </c>
      <c r="K33" s="330">
        <v>33.763499420944875</v>
      </c>
      <c r="L33" s="330">
        <f t="shared" si="2"/>
        <v>41.09567430265907</v>
      </c>
      <c r="M33" s="236"/>
      <c r="N33" s="328">
        <f t="shared" si="3"/>
        <v>-6.9747473279758498</v>
      </c>
      <c r="O33" s="328">
        <f t="shared" si="4"/>
        <v>-1.1163946566794869</v>
      </c>
      <c r="P33" s="328"/>
      <c r="Q33" s="328">
        <f t="shared" si="5"/>
        <v>-3.8529704096893047</v>
      </c>
      <c r="R33" s="328">
        <f t="shared" si="6"/>
        <v>-1.6217799567435187</v>
      </c>
      <c r="S33" s="327"/>
      <c r="T33" s="328">
        <f t="shared" si="7"/>
        <v>-4.4204874302734565</v>
      </c>
      <c r="U33" s="328">
        <f t="shared" si="8"/>
        <v>-1.5345958039831964</v>
      </c>
    </row>
    <row r="34" spans="1:21" x14ac:dyDescent="0.2">
      <c r="A34" s="329" t="str">
        <f>name!D29</f>
        <v>92 Elementary administration and service occupations</v>
      </c>
      <c r="B34" s="330">
        <v>250.71810272098739</v>
      </c>
      <c r="C34" s="330">
        <v>225.99307238588199</v>
      </c>
      <c r="D34" s="330">
        <f t="shared" si="0"/>
        <v>476.7111751068694</v>
      </c>
      <c r="E34" s="331"/>
      <c r="F34" s="330">
        <v>232.75699958639461</v>
      </c>
      <c r="G34" s="330">
        <v>208.25514982529148</v>
      </c>
      <c r="H34" s="330">
        <f t="shared" si="1"/>
        <v>441.0121494116861</v>
      </c>
      <c r="I34" s="331"/>
      <c r="J34" s="330">
        <v>229.06875042495807</v>
      </c>
      <c r="K34" s="330">
        <v>211.9971378778269</v>
      </c>
      <c r="L34" s="330">
        <f t="shared" si="2"/>
        <v>441.06588830278497</v>
      </c>
      <c r="M34" s="236"/>
      <c r="N34" s="328">
        <f t="shared" si="3"/>
        <v>-1.4756878519727845</v>
      </c>
      <c r="O34" s="328">
        <f t="shared" si="4"/>
        <v>-0.10642872722990138</v>
      </c>
      <c r="P34" s="328"/>
      <c r="Q34" s="328">
        <f t="shared" si="5"/>
        <v>-1.6215162748651313</v>
      </c>
      <c r="R34" s="328">
        <f t="shared" si="6"/>
        <v>0.11879560087650898</v>
      </c>
      <c r="S34" s="327"/>
      <c r="T34" s="328">
        <f t="shared" si="7"/>
        <v>-1.5447126068421024</v>
      </c>
      <c r="U34" s="328">
        <f t="shared" si="8"/>
        <v>8.1231073489895778E-4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2269.4839999987516</v>
      </c>
      <c r="C36" s="333">
        <f t="shared" ref="C36:D36" si="9">SUM(C9:C34)</f>
        <v>2436.2170000010251</v>
      </c>
      <c r="D36" s="333">
        <f t="shared" si="9"/>
        <v>4705.7009999997772</v>
      </c>
      <c r="E36" s="333"/>
      <c r="F36" s="333">
        <f>SUM(F9:F34)</f>
        <v>2379.9719999995164</v>
      </c>
      <c r="G36" s="333">
        <f t="shared" ref="G36:H36" si="10">SUM(G9:G34)</f>
        <v>2454.1149999994454</v>
      </c>
      <c r="H36" s="333">
        <f t="shared" si="10"/>
        <v>4834.0869999989627</v>
      </c>
      <c r="I36" s="333"/>
      <c r="J36" s="333">
        <f>SUM(J9:J34)</f>
        <v>2532.6369999999133</v>
      </c>
      <c r="K36" s="333">
        <f t="shared" ref="K36:L36" si="11">SUM(K9:K34)</f>
        <v>2620.4409999985382</v>
      </c>
      <c r="L36" s="333">
        <f t="shared" si="11"/>
        <v>5153.0779999984516</v>
      </c>
      <c r="M36" s="258"/>
      <c r="N36" s="334">
        <f t="shared" si="3"/>
        <v>0.95525834334562187</v>
      </c>
      <c r="O36" s="334">
        <f t="shared" si="4"/>
        <v>0.41534236220237553</v>
      </c>
      <c r="P36" s="334"/>
      <c r="Q36" s="334">
        <f t="shared" si="5"/>
        <v>0.14650283301740341</v>
      </c>
      <c r="R36" s="334">
        <f t="shared" si="6"/>
        <v>0.43813312061078413</v>
      </c>
      <c r="S36" s="334"/>
      <c r="T36" s="334">
        <f t="shared" si="7"/>
        <v>0.53980225570926521</v>
      </c>
      <c r="U36" s="334">
        <f t="shared" si="8"/>
        <v>0.42692156740069542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3" width="5.7109375" bestFit="1" customWidth="1"/>
    <col min="4" max="4" width="4.140625" bestFit="1" customWidth="1"/>
    <col min="5" max="5" width="5.7109375" bestFit="1" customWidth="1"/>
    <col min="6" max="6" width="2.85546875" customWidth="1"/>
    <col min="7" max="8" width="5.7109375" bestFit="1" customWidth="1"/>
    <col min="9" max="9" width="4.140625" bestFit="1" customWidth="1"/>
    <col min="10" max="10" width="5.7109375" bestFit="1" customWidth="1"/>
    <col min="11" max="11" width="2.85546875" customWidth="1"/>
    <col min="12" max="13" width="5.7109375" bestFit="1" customWidth="1"/>
    <col min="14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South East</v>
      </c>
      <c r="Q1" s="18" t="str">
        <f>CONCATENATE("Occupation Table 5.1  Males: Employment Change by Status (SOC 2020), ",B$5,"-",L$5,", ",Info!B5)</f>
        <v>Occupation Table 5.1  Males: Employment Change by Status (SOC 2020), 2015-2035, South East</v>
      </c>
      <c r="AG1" s="18" t="str">
        <f>CONCATENATE("Occupation Table 5.2  Females: Employment Change by Status (SOC 2020), ",R$5,"-",AB$5,", ",Info!B5)</f>
        <v>Occupation Table 5.2  Females: Employment Change by Status (SOC 2020), 2015-2035, South East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381.66815308738171</v>
      </c>
      <c r="C8" s="11">
        <v>55.403660493464557</v>
      </c>
      <c r="D8" s="11">
        <v>93.039522325756266</v>
      </c>
      <c r="E8" s="11">
        <f>SUM(B8:D8)</f>
        <v>530.11133590660256</v>
      </c>
      <c r="F8" s="11"/>
      <c r="G8" s="11">
        <v>418.31280945396537</v>
      </c>
      <c r="H8" s="11">
        <v>84.494891372201764</v>
      </c>
      <c r="I8" s="11">
        <v>97.812049901693385</v>
      </c>
      <c r="J8" s="11">
        <f>SUM(G8:I8)</f>
        <v>600.61975072786049</v>
      </c>
      <c r="K8" s="11"/>
      <c r="L8" s="11">
        <v>470.84305501799832</v>
      </c>
      <c r="M8" s="11">
        <v>107.3018935059655</v>
      </c>
      <c r="N8" s="11">
        <v>112.9297860150167</v>
      </c>
      <c r="O8" s="11">
        <f>SUM(L8:N8)</f>
        <v>691.07473453898058</v>
      </c>
      <c r="Q8" s="10" t="str">
        <f>name!E4</f>
        <v>Managers, directors and senior officials</v>
      </c>
      <c r="R8" s="11">
        <v>264.95102146487704</v>
      </c>
      <c r="S8" s="11">
        <v>19.301116895740634</v>
      </c>
      <c r="T8" s="11">
        <v>60.442343221070558</v>
      </c>
      <c r="U8" s="11">
        <f>SUM(R8:T8)</f>
        <v>344.69448158168825</v>
      </c>
      <c r="V8" s="11"/>
      <c r="W8" s="11">
        <v>283.00153475379699</v>
      </c>
      <c r="X8" s="11">
        <v>30.0186630726391</v>
      </c>
      <c r="Y8" s="11">
        <v>60.448561819173193</v>
      </c>
      <c r="Z8" s="11">
        <f>SUM(W8:Y8)</f>
        <v>373.46875964560923</v>
      </c>
      <c r="AA8" s="11"/>
      <c r="AB8" s="11">
        <v>295.88631708025861</v>
      </c>
      <c r="AC8" s="11">
        <v>38.71779078411317</v>
      </c>
      <c r="AD8" s="11">
        <v>71.11186865526436</v>
      </c>
      <c r="AE8" s="11">
        <f>SUM(AB8:AD8)</f>
        <v>405.71597651963611</v>
      </c>
      <c r="AG8" s="10" t="str">
        <f>name!E4</f>
        <v>Managers, directors and senior officials</v>
      </c>
      <c r="AH8" s="11">
        <v>116.71713162250444</v>
      </c>
      <c r="AI8" s="11">
        <v>36.102543597723944</v>
      </c>
      <c r="AJ8" s="11">
        <v>32.597179104685672</v>
      </c>
      <c r="AK8" s="11">
        <f>SUM(AH8:AJ8)</f>
        <v>185.41685432491406</v>
      </c>
      <c r="AL8" s="11"/>
      <c r="AM8" s="11">
        <v>135.3112747001687</v>
      </c>
      <c r="AN8" s="11">
        <v>54.476228299562671</v>
      </c>
      <c r="AO8" s="11">
        <v>37.363488082520291</v>
      </c>
      <c r="AP8" s="11">
        <f>SUM(AM8:AO8)</f>
        <v>227.15099108225166</v>
      </c>
      <c r="AQ8" s="11"/>
      <c r="AR8" s="11">
        <v>174.9567379377402</v>
      </c>
      <c r="AS8" s="11">
        <v>68.584102721852389</v>
      </c>
      <c r="AT8" s="11">
        <v>41.817917359752215</v>
      </c>
      <c r="AU8" s="11">
        <f>SUM(AR8:AT8)</f>
        <v>285.3587580193448</v>
      </c>
    </row>
    <row r="9" spans="1:47" x14ac:dyDescent="0.2">
      <c r="A9" t="str">
        <f>name!E5</f>
        <v>Professional occupations</v>
      </c>
      <c r="B9" s="11">
        <v>677.67138850529216</v>
      </c>
      <c r="C9" s="11">
        <v>175.32662220292789</v>
      </c>
      <c r="D9" s="11">
        <v>141.58251959980069</v>
      </c>
      <c r="E9" s="11">
        <f t="shared" ref="E9:E18" si="0">SUM(B9:D9)</f>
        <v>994.58053030802068</v>
      </c>
      <c r="F9" s="11"/>
      <c r="G9" s="11">
        <v>787.05544091150409</v>
      </c>
      <c r="H9" s="11">
        <v>222.08243627597389</v>
      </c>
      <c r="I9" s="11">
        <v>137.26576710190992</v>
      </c>
      <c r="J9" s="11">
        <f t="shared" ref="J9:J16" si="1">SUM(G9:I9)</f>
        <v>1146.403644289388</v>
      </c>
      <c r="K9" s="11"/>
      <c r="L9" s="11">
        <v>940.08158239511454</v>
      </c>
      <c r="M9" s="11">
        <v>265.25775124091246</v>
      </c>
      <c r="N9" s="11">
        <v>137.27490778165836</v>
      </c>
      <c r="O9" s="11">
        <f t="shared" ref="O9:O16" si="2">SUM(L9:N9)</f>
        <v>1342.6142414176854</v>
      </c>
      <c r="Q9" s="10" t="str">
        <f>name!E5</f>
        <v>Professional occupations</v>
      </c>
      <c r="R9" s="11">
        <v>407.68662974274037</v>
      </c>
      <c r="S9" s="11">
        <v>35.671150745785852</v>
      </c>
      <c r="T9" s="11">
        <v>83.574011335620071</v>
      </c>
      <c r="U9" s="11">
        <f t="shared" ref="U9:U16" si="3">SUM(R9:T9)</f>
        <v>526.93179182414633</v>
      </c>
      <c r="V9" s="11"/>
      <c r="W9" s="11">
        <v>461.11448390348153</v>
      </c>
      <c r="X9" s="11">
        <v>54.924212992838335</v>
      </c>
      <c r="Y9" s="11">
        <v>72.956156704444041</v>
      </c>
      <c r="Z9" s="11">
        <f t="shared" ref="Z9:Z16" si="4">SUM(W9:Y9)</f>
        <v>588.99485360076392</v>
      </c>
      <c r="AA9" s="11"/>
      <c r="AB9" s="11">
        <v>536.68915729185255</v>
      </c>
      <c r="AC9" s="11">
        <v>74.211087877940926</v>
      </c>
      <c r="AD9" s="11">
        <v>69.522165498394699</v>
      </c>
      <c r="AE9" s="11">
        <f t="shared" ref="AE9:AE16" si="5">SUM(AB9:AD9)</f>
        <v>680.42241066818815</v>
      </c>
      <c r="AG9" s="10" t="str">
        <f>name!E5</f>
        <v>Professional occupations</v>
      </c>
      <c r="AH9" s="11">
        <v>269.98475876255162</v>
      </c>
      <c r="AI9" s="11">
        <v>139.65547145714203</v>
      </c>
      <c r="AJ9" s="11">
        <v>58.008508264180648</v>
      </c>
      <c r="AK9" s="11">
        <f t="shared" ref="AK9:AK18" si="6">SUM(AH9:AJ9)</f>
        <v>467.6487384838743</v>
      </c>
      <c r="AL9" s="11"/>
      <c r="AM9" s="11">
        <v>325.94095700802262</v>
      </c>
      <c r="AN9" s="11">
        <v>167.15822328313561</v>
      </c>
      <c r="AO9" s="11">
        <v>64.30961039746586</v>
      </c>
      <c r="AP9" s="11">
        <f t="shared" ref="AP9:AP18" si="7">SUM(AM9:AO9)</f>
        <v>557.40879068862409</v>
      </c>
      <c r="AQ9" s="11"/>
      <c r="AR9" s="11">
        <v>403.39242510326216</v>
      </c>
      <c r="AS9" s="11">
        <v>191.04666336297163</v>
      </c>
      <c r="AT9" s="11">
        <v>67.752742283263657</v>
      </c>
      <c r="AU9" s="11">
        <f t="shared" ref="AU9:AU18" si="8">SUM(AR9:AT9)</f>
        <v>662.1918307494974</v>
      </c>
    </row>
    <row r="10" spans="1:47" x14ac:dyDescent="0.2">
      <c r="A10" t="str">
        <f>name!E6</f>
        <v>Associate professional occupations</v>
      </c>
      <c r="B10" s="11">
        <v>397.63078141999546</v>
      </c>
      <c r="C10" s="11">
        <v>107.61466673594104</v>
      </c>
      <c r="D10" s="11">
        <v>119.70748208257925</v>
      </c>
      <c r="E10" s="11">
        <f t="shared" si="0"/>
        <v>624.95293023851582</v>
      </c>
      <c r="F10" s="11"/>
      <c r="G10" s="11">
        <v>443.2728016732915</v>
      </c>
      <c r="H10" s="11">
        <v>128.56630630541568</v>
      </c>
      <c r="I10" s="11">
        <v>108.21568354794451</v>
      </c>
      <c r="J10" s="11">
        <f t="shared" si="1"/>
        <v>680.05479152665168</v>
      </c>
      <c r="K10" s="11"/>
      <c r="L10" s="11">
        <v>467.507992833233</v>
      </c>
      <c r="M10" s="11">
        <v>132.62207980886174</v>
      </c>
      <c r="N10" s="11">
        <v>114.98817473974739</v>
      </c>
      <c r="O10" s="11">
        <f t="shared" si="2"/>
        <v>715.11824738184214</v>
      </c>
      <c r="Q10" s="10" t="str">
        <f>name!E6</f>
        <v>Associate professional occupations</v>
      </c>
      <c r="R10" s="11">
        <v>248.51367056594941</v>
      </c>
      <c r="S10" s="11">
        <v>29.077330079498459</v>
      </c>
      <c r="T10" s="11">
        <v>56.204579142861533</v>
      </c>
      <c r="U10" s="11">
        <f t="shared" si="3"/>
        <v>333.7955797883094</v>
      </c>
      <c r="V10" s="11"/>
      <c r="W10" s="11">
        <v>266.76378818080684</v>
      </c>
      <c r="X10" s="11">
        <v>38.770194143026636</v>
      </c>
      <c r="Y10" s="11">
        <v>45.867768359497212</v>
      </c>
      <c r="Z10" s="11">
        <f t="shared" si="4"/>
        <v>351.4017506833307</v>
      </c>
      <c r="AA10" s="11"/>
      <c r="AB10" s="11">
        <v>265.050211296626</v>
      </c>
      <c r="AC10" s="11">
        <v>35.93946252363083</v>
      </c>
      <c r="AD10" s="11">
        <v>47.243546743494981</v>
      </c>
      <c r="AE10" s="11">
        <f t="shared" si="5"/>
        <v>348.23322056375179</v>
      </c>
      <c r="AG10" s="10" t="str">
        <f>name!E6</f>
        <v>Associate professional occupations</v>
      </c>
      <c r="AH10" s="11">
        <v>149.11711085404642</v>
      </c>
      <c r="AI10" s="11">
        <v>78.537336656442591</v>
      </c>
      <c r="AJ10" s="11">
        <v>63.502902939717707</v>
      </c>
      <c r="AK10" s="11">
        <f t="shared" si="6"/>
        <v>291.15735045020671</v>
      </c>
      <c r="AL10" s="11"/>
      <c r="AM10" s="11">
        <v>176.50901349248434</v>
      </c>
      <c r="AN10" s="11">
        <v>89.796112162389022</v>
      </c>
      <c r="AO10" s="11">
        <v>62.347915188447232</v>
      </c>
      <c r="AP10" s="11">
        <f t="shared" si="7"/>
        <v>328.65304084332058</v>
      </c>
      <c r="AQ10" s="11"/>
      <c r="AR10" s="11">
        <v>202.45778153660726</v>
      </c>
      <c r="AS10" s="11">
        <v>96.68261728523089</v>
      </c>
      <c r="AT10" s="11">
        <v>67.744627996252405</v>
      </c>
      <c r="AU10" s="11">
        <f t="shared" si="8"/>
        <v>366.88502681809058</v>
      </c>
    </row>
    <row r="11" spans="1:47" x14ac:dyDescent="0.2">
      <c r="A11" t="str">
        <f>name!E7</f>
        <v>Administrative and secretarial occupations</v>
      </c>
      <c r="B11" s="11">
        <v>273.82810673176971</v>
      </c>
      <c r="C11" s="11">
        <v>202.94260476901633</v>
      </c>
      <c r="D11" s="11">
        <v>29.451432220710267</v>
      </c>
      <c r="E11" s="11">
        <f t="shared" si="0"/>
        <v>506.22214372149631</v>
      </c>
      <c r="F11" s="11"/>
      <c r="G11" s="11">
        <v>265.92021930944782</v>
      </c>
      <c r="H11" s="11">
        <v>201.03202468705737</v>
      </c>
      <c r="I11" s="11">
        <v>24.897097921349779</v>
      </c>
      <c r="J11" s="11">
        <f t="shared" si="1"/>
        <v>491.84934191785499</v>
      </c>
      <c r="K11" s="11"/>
      <c r="L11" s="11">
        <v>217.40434318168442</v>
      </c>
      <c r="M11" s="11">
        <v>163.0355636084382</v>
      </c>
      <c r="N11" s="11">
        <v>26.962324442780943</v>
      </c>
      <c r="O11" s="11">
        <f t="shared" si="2"/>
        <v>407.40223123290355</v>
      </c>
      <c r="Q11" s="10" t="str">
        <f>name!E7</f>
        <v>Administrative and secretarial occupations</v>
      </c>
      <c r="R11" s="11">
        <v>78.136748562981978</v>
      </c>
      <c r="S11" s="11">
        <v>19.202786915384273</v>
      </c>
      <c r="T11" s="11">
        <v>7.7225048001944021</v>
      </c>
      <c r="U11" s="11">
        <f t="shared" si="3"/>
        <v>105.06204027856066</v>
      </c>
      <c r="V11" s="11"/>
      <c r="W11" s="11">
        <v>82.016439971656183</v>
      </c>
      <c r="X11" s="11">
        <v>23.686964755529189</v>
      </c>
      <c r="Y11" s="11">
        <v>5.8822543889397778</v>
      </c>
      <c r="Z11" s="11">
        <f t="shared" si="4"/>
        <v>111.58565911612516</v>
      </c>
      <c r="AA11" s="11"/>
      <c r="AB11" s="11">
        <v>84.175809704061137</v>
      </c>
      <c r="AC11" s="11">
        <v>20.159265349519416</v>
      </c>
      <c r="AD11" s="11">
        <v>8.5554945015740991</v>
      </c>
      <c r="AE11" s="11">
        <f t="shared" si="5"/>
        <v>112.89056955515466</v>
      </c>
      <c r="AG11" s="10" t="str">
        <f>name!E7</f>
        <v>Administrative and secretarial occupations</v>
      </c>
      <c r="AH11" s="11">
        <v>195.69135816878776</v>
      </c>
      <c r="AI11" s="11">
        <v>183.73981785363188</v>
      </c>
      <c r="AJ11" s="11">
        <v>21.728927420515859</v>
      </c>
      <c r="AK11" s="11">
        <f t="shared" si="6"/>
        <v>401.16010344293551</v>
      </c>
      <c r="AL11" s="11"/>
      <c r="AM11" s="11">
        <v>183.90377933779138</v>
      </c>
      <c r="AN11" s="11">
        <v>177.34505993152808</v>
      </c>
      <c r="AO11" s="11">
        <v>19.014843532409991</v>
      </c>
      <c r="AP11" s="11">
        <f t="shared" si="7"/>
        <v>380.26368280172943</v>
      </c>
      <c r="AQ11" s="11"/>
      <c r="AR11" s="11">
        <v>133.22853347762339</v>
      </c>
      <c r="AS11" s="11">
        <v>142.87629825891875</v>
      </c>
      <c r="AT11" s="11">
        <v>18.406829941206858</v>
      </c>
      <c r="AU11" s="11">
        <f t="shared" si="8"/>
        <v>294.51166167774898</v>
      </c>
    </row>
    <row r="12" spans="1:47" x14ac:dyDescent="0.2">
      <c r="A12" t="str">
        <f>name!E8</f>
        <v>Skilled trades occupations</v>
      </c>
      <c r="B12" s="11">
        <v>252.80898771284123</v>
      </c>
      <c r="C12" s="11">
        <v>44.182898557549692</v>
      </c>
      <c r="D12" s="11">
        <v>148.75025809637205</v>
      </c>
      <c r="E12" s="11">
        <f t="shared" si="0"/>
        <v>445.742144366763</v>
      </c>
      <c r="F12" s="11"/>
      <c r="G12" s="11">
        <v>213.22742941377959</v>
      </c>
      <c r="H12" s="11">
        <v>39.632102508233885</v>
      </c>
      <c r="I12" s="11">
        <v>137.5600871875958</v>
      </c>
      <c r="J12" s="11">
        <f t="shared" si="1"/>
        <v>390.41961910960924</v>
      </c>
      <c r="K12" s="11"/>
      <c r="L12" s="11">
        <v>194.55101202300284</v>
      </c>
      <c r="M12" s="11">
        <v>49.026247595458713</v>
      </c>
      <c r="N12" s="11">
        <v>160.12588387435605</v>
      </c>
      <c r="O12" s="11">
        <f t="shared" si="2"/>
        <v>403.70314349281762</v>
      </c>
      <c r="Q12" s="10" t="str">
        <f>name!E8</f>
        <v>Skilled trades occupations</v>
      </c>
      <c r="R12" s="11">
        <v>229.82587443747079</v>
      </c>
      <c r="S12" s="11">
        <v>26.940913593580358</v>
      </c>
      <c r="T12" s="11">
        <v>131.70580509925318</v>
      </c>
      <c r="U12" s="11">
        <f t="shared" si="3"/>
        <v>388.47259313030429</v>
      </c>
      <c r="V12" s="11"/>
      <c r="W12" s="11">
        <v>190.61298207666852</v>
      </c>
      <c r="X12" s="11">
        <v>22.965227678181467</v>
      </c>
      <c r="Y12" s="11">
        <v>120.77833463281983</v>
      </c>
      <c r="Z12" s="11">
        <f t="shared" si="4"/>
        <v>334.35654438766983</v>
      </c>
      <c r="AA12" s="11"/>
      <c r="AB12" s="11">
        <v>163.96568093383075</v>
      </c>
      <c r="AC12" s="11">
        <v>28.614205431748495</v>
      </c>
      <c r="AD12" s="11">
        <v>136.80349578257835</v>
      </c>
      <c r="AE12" s="11">
        <f t="shared" si="5"/>
        <v>329.38338214815758</v>
      </c>
      <c r="AG12" s="10" t="str">
        <f>name!E8</f>
        <v>Skilled trades occupations</v>
      </c>
      <c r="AH12" s="11">
        <v>22.98311327537062</v>
      </c>
      <c r="AI12" s="11">
        <v>17.241984963969323</v>
      </c>
      <c r="AJ12" s="11">
        <v>17.044452997118825</v>
      </c>
      <c r="AK12" s="11">
        <f t="shared" si="6"/>
        <v>57.269551236458767</v>
      </c>
      <c r="AL12" s="11"/>
      <c r="AM12" s="11">
        <v>22.614447337111223</v>
      </c>
      <c r="AN12" s="11">
        <v>16.666874830052389</v>
      </c>
      <c r="AO12" s="11">
        <v>16.781752554776116</v>
      </c>
      <c r="AP12" s="11">
        <f t="shared" si="7"/>
        <v>56.063074721939728</v>
      </c>
      <c r="AQ12" s="11"/>
      <c r="AR12" s="11">
        <v>30.585331089172083</v>
      </c>
      <c r="AS12" s="11">
        <v>20.412042163710254</v>
      </c>
      <c r="AT12" s="11">
        <v>23.322388091777675</v>
      </c>
      <c r="AU12" s="11">
        <f t="shared" si="8"/>
        <v>74.319761344660009</v>
      </c>
    </row>
    <row r="13" spans="1:47" x14ac:dyDescent="0.2">
      <c r="A13" t="str">
        <f>name!E9</f>
        <v>Caring, leisure and other service occupations</v>
      </c>
      <c r="B13" s="11">
        <v>216.6368856069615</v>
      </c>
      <c r="C13" s="11">
        <v>189.4509543973607</v>
      </c>
      <c r="D13" s="11">
        <v>60.770607888229613</v>
      </c>
      <c r="E13" s="11">
        <f t="shared" si="0"/>
        <v>466.85844789255179</v>
      </c>
      <c r="F13" s="11"/>
      <c r="G13" s="11">
        <v>205.51596665933286</v>
      </c>
      <c r="H13" s="11">
        <v>193.48955011987309</v>
      </c>
      <c r="I13" s="11">
        <v>61.497479902356091</v>
      </c>
      <c r="J13" s="11">
        <f t="shared" si="1"/>
        <v>460.50299668156202</v>
      </c>
      <c r="K13" s="11"/>
      <c r="L13" s="11">
        <v>243.56777243161309</v>
      </c>
      <c r="M13" s="11">
        <v>202.05975509724328</v>
      </c>
      <c r="N13" s="11">
        <v>70.135711092505716</v>
      </c>
      <c r="O13" s="11">
        <f t="shared" si="2"/>
        <v>515.76323862136212</v>
      </c>
      <c r="Q13" s="10" t="str">
        <f>name!E9</f>
        <v>Caring, leisure and other service occupations</v>
      </c>
      <c r="R13" s="11">
        <v>68.109837393473313</v>
      </c>
      <c r="S13" s="11">
        <v>28.609811747608752</v>
      </c>
      <c r="T13" s="11">
        <v>7.5562074363877105</v>
      </c>
      <c r="U13" s="11">
        <f t="shared" si="3"/>
        <v>104.27585657746978</v>
      </c>
      <c r="V13" s="11"/>
      <c r="W13" s="11">
        <v>63.518440097936868</v>
      </c>
      <c r="X13" s="11">
        <v>32.849625096747424</v>
      </c>
      <c r="Y13" s="11">
        <v>6.8135421796551867</v>
      </c>
      <c r="Z13" s="11">
        <f t="shared" si="4"/>
        <v>103.18160737433948</v>
      </c>
      <c r="AA13" s="11"/>
      <c r="AB13" s="11">
        <v>84.105308732127583</v>
      </c>
      <c r="AC13" s="11">
        <v>40.987630630453616</v>
      </c>
      <c r="AD13" s="11">
        <v>10.235908173597995</v>
      </c>
      <c r="AE13" s="11">
        <f t="shared" si="5"/>
        <v>135.32884753617921</v>
      </c>
      <c r="AG13" s="10" t="str">
        <f>name!E9</f>
        <v>Caring, leisure and other service occupations</v>
      </c>
      <c r="AH13" s="11">
        <v>148.52704821348829</v>
      </c>
      <c r="AI13" s="11">
        <v>160.84114264975196</v>
      </c>
      <c r="AJ13" s="11">
        <v>53.214400451841911</v>
      </c>
      <c r="AK13" s="11">
        <f t="shared" si="6"/>
        <v>362.58259131508214</v>
      </c>
      <c r="AL13" s="11"/>
      <c r="AM13" s="11">
        <v>141.99752656139589</v>
      </c>
      <c r="AN13" s="11">
        <v>160.63992502312576</v>
      </c>
      <c r="AO13" s="11">
        <v>54.683937722700904</v>
      </c>
      <c r="AP13" s="11">
        <f t="shared" si="7"/>
        <v>357.32138930722249</v>
      </c>
      <c r="AQ13" s="11"/>
      <c r="AR13" s="11">
        <v>159.46246369948562</v>
      </c>
      <c r="AS13" s="11">
        <v>161.07212446678975</v>
      </c>
      <c r="AT13" s="11">
        <v>59.899802918907717</v>
      </c>
      <c r="AU13" s="11">
        <f t="shared" si="8"/>
        <v>380.43439108518311</v>
      </c>
    </row>
    <row r="14" spans="1:47" x14ac:dyDescent="0.2">
      <c r="A14" t="str">
        <f>name!E10</f>
        <v>Sales and customer service occupations</v>
      </c>
      <c r="B14" s="11">
        <v>131.24245915732928</v>
      </c>
      <c r="C14" s="11">
        <v>211.18024220160069</v>
      </c>
      <c r="D14" s="11">
        <v>26.466994099174691</v>
      </c>
      <c r="E14" s="11">
        <f t="shared" si="0"/>
        <v>368.88969545810471</v>
      </c>
      <c r="F14" s="11"/>
      <c r="G14" s="11">
        <v>123.13607742276847</v>
      </c>
      <c r="H14" s="11">
        <v>225.06763948529778</v>
      </c>
      <c r="I14" s="11">
        <v>17.334873476040983</v>
      </c>
      <c r="J14" s="11">
        <f t="shared" si="1"/>
        <v>365.53859038410718</v>
      </c>
      <c r="K14" s="11"/>
      <c r="L14" s="11">
        <v>126.3594912844046</v>
      </c>
      <c r="M14" s="11">
        <v>223.99115785465955</v>
      </c>
      <c r="N14" s="11">
        <v>15.829607341899292</v>
      </c>
      <c r="O14" s="11">
        <f t="shared" si="2"/>
        <v>366.18025648096346</v>
      </c>
      <c r="Q14" s="10" t="str">
        <f>name!E10</f>
        <v>Sales and customer service occupations</v>
      </c>
      <c r="R14" s="11">
        <v>69.492385502838033</v>
      </c>
      <c r="S14" s="11">
        <v>70.064000842860395</v>
      </c>
      <c r="T14" s="11">
        <v>14.612051738950461</v>
      </c>
      <c r="U14" s="11">
        <f t="shared" si="3"/>
        <v>154.1684380846489</v>
      </c>
      <c r="V14" s="11"/>
      <c r="W14" s="11">
        <v>66.818364339444301</v>
      </c>
      <c r="X14" s="11">
        <v>79.904393758794541</v>
      </c>
      <c r="Y14" s="11">
        <v>9.9849869510956069</v>
      </c>
      <c r="Z14" s="11">
        <f t="shared" si="4"/>
        <v>156.70774504933445</v>
      </c>
      <c r="AA14" s="11"/>
      <c r="AB14" s="11">
        <v>73.415869566398001</v>
      </c>
      <c r="AC14" s="11">
        <v>84.472360352232528</v>
      </c>
      <c r="AD14" s="11">
        <v>9.1663533956097361</v>
      </c>
      <c r="AE14" s="11">
        <f t="shared" si="5"/>
        <v>167.05458331424029</v>
      </c>
      <c r="AG14" s="10" t="str">
        <f>name!E10</f>
        <v>Sales and customer service occupations</v>
      </c>
      <c r="AH14" s="11">
        <v>61.750073654491338</v>
      </c>
      <c r="AI14" s="11">
        <v>141.11624135874018</v>
      </c>
      <c r="AJ14" s="11">
        <v>11.854942360224232</v>
      </c>
      <c r="AK14" s="11">
        <f t="shared" si="6"/>
        <v>214.72125737345576</v>
      </c>
      <c r="AL14" s="11"/>
      <c r="AM14" s="11">
        <v>56.317713083324094</v>
      </c>
      <c r="AN14" s="11">
        <v>145.16324572650331</v>
      </c>
      <c r="AO14" s="11">
        <v>7.3498865249453633</v>
      </c>
      <c r="AP14" s="11">
        <f t="shared" si="7"/>
        <v>208.83084533477276</v>
      </c>
      <c r="AQ14" s="11"/>
      <c r="AR14" s="11">
        <v>52.943621718006604</v>
      </c>
      <c r="AS14" s="11">
        <v>139.51879750242736</v>
      </c>
      <c r="AT14" s="11">
        <v>6.6632539462895259</v>
      </c>
      <c r="AU14" s="11">
        <f t="shared" si="8"/>
        <v>199.12567316672349</v>
      </c>
    </row>
    <row r="15" spans="1:47" x14ac:dyDescent="0.2">
      <c r="A15" t="str">
        <f>name!E11</f>
        <v>Process, plant and machine operatives</v>
      </c>
      <c r="B15" s="11">
        <v>151.0374241346739</v>
      </c>
      <c r="C15" s="11">
        <v>33.564944452517977</v>
      </c>
      <c r="D15" s="11">
        <v>42.059605031418762</v>
      </c>
      <c r="E15" s="11">
        <f t="shared" si="0"/>
        <v>226.66197361861063</v>
      </c>
      <c r="F15" s="11"/>
      <c r="G15" s="11">
        <v>127.22227393760387</v>
      </c>
      <c r="H15" s="11">
        <v>39.867581123956334</v>
      </c>
      <c r="I15" s="11">
        <v>38.771048476021768</v>
      </c>
      <c r="J15" s="11">
        <f t="shared" si="1"/>
        <v>205.86090353758198</v>
      </c>
      <c r="K15" s="11"/>
      <c r="L15" s="11">
        <v>126.59494093927552</v>
      </c>
      <c r="M15" s="11">
        <v>54.631035341006218</v>
      </c>
      <c r="N15" s="11">
        <v>47.834367946170694</v>
      </c>
      <c r="O15" s="11">
        <f t="shared" si="2"/>
        <v>229.06034422645243</v>
      </c>
      <c r="Q15" s="10" t="str">
        <f>name!E11</f>
        <v>Process, plant and machine operatives</v>
      </c>
      <c r="R15" s="11">
        <v>138.58775593378556</v>
      </c>
      <c r="S15" s="11">
        <v>25.743127247788657</v>
      </c>
      <c r="T15" s="11">
        <v>35.97722490870251</v>
      </c>
      <c r="U15" s="11">
        <f t="shared" si="3"/>
        <v>200.30810809027673</v>
      </c>
      <c r="V15" s="11"/>
      <c r="W15" s="11">
        <v>117.21897500061434</v>
      </c>
      <c r="X15" s="11">
        <v>33.126527170483548</v>
      </c>
      <c r="Y15" s="11">
        <v>32.669192320925433</v>
      </c>
      <c r="Z15" s="11">
        <f t="shared" si="4"/>
        <v>183.0146944920233</v>
      </c>
      <c r="AA15" s="11"/>
      <c r="AB15" s="11">
        <v>115.13242811023838</v>
      </c>
      <c r="AC15" s="11">
        <v>40.247109236910028</v>
      </c>
      <c r="AD15" s="11">
        <v>40.271835047310645</v>
      </c>
      <c r="AE15" s="11">
        <f t="shared" si="5"/>
        <v>195.65137239445906</v>
      </c>
      <c r="AG15" s="10" t="str">
        <f>name!E11</f>
        <v>Process, plant and machine operatives</v>
      </c>
      <c r="AH15" s="11">
        <v>12.449668200888377</v>
      </c>
      <c r="AI15" s="11">
        <v>7.8218172047293244</v>
      </c>
      <c r="AJ15" s="11">
        <v>6.0823801227162821</v>
      </c>
      <c r="AK15" s="11">
        <f t="shared" si="6"/>
        <v>26.353865528333984</v>
      </c>
      <c r="AL15" s="11"/>
      <c r="AM15" s="11">
        <v>10.003298936989525</v>
      </c>
      <c r="AN15" s="11">
        <v>6.7410539534727558</v>
      </c>
      <c r="AO15" s="11">
        <v>6.1018561550963586</v>
      </c>
      <c r="AP15" s="11">
        <f t="shared" si="7"/>
        <v>22.846209045558638</v>
      </c>
      <c r="AQ15" s="11"/>
      <c r="AR15" s="11">
        <v>11.462512829037246</v>
      </c>
      <c r="AS15" s="11">
        <v>14.38392610409613</v>
      </c>
      <c r="AT15" s="11">
        <v>7.5625328988600646</v>
      </c>
      <c r="AU15" s="11">
        <f t="shared" si="8"/>
        <v>33.408971831993441</v>
      </c>
    </row>
    <row r="16" spans="1:47" x14ac:dyDescent="0.2">
      <c r="A16" t="str">
        <f>name!E12</f>
        <v>Elementary occupations</v>
      </c>
      <c r="B16" s="11">
        <v>206.44081363869168</v>
      </c>
      <c r="C16" s="11">
        <v>306.27340619536193</v>
      </c>
      <c r="D16" s="11">
        <v>28.967578655057775</v>
      </c>
      <c r="E16" s="11">
        <f t="shared" si="0"/>
        <v>541.68179848911143</v>
      </c>
      <c r="F16" s="11"/>
      <c r="G16" s="11">
        <v>172.79498121159676</v>
      </c>
      <c r="H16" s="11">
        <v>295.99246812918517</v>
      </c>
      <c r="I16" s="11">
        <v>24.049912483567329</v>
      </c>
      <c r="J16" s="11">
        <f t="shared" si="1"/>
        <v>492.83736182434922</v>
      </c>
      <c r="K16" s="11"/>
      <c r="L16" s="11">
        <v>165.80480988772263</v>
      </c>
      <c r="M16" s="11">
        <v>284.46151594972343</v>
      </c>
      <c r="N16" s="11">
        <v>31.895236767997908</v>
      </c>
      <c r="O16" s="11">
        <f t="shared" si="2"/>
        <v>482.16156260544398</v>
      </c>
      <c r="Q16" s="10" t="str">
        <f>name!E12</f>
        <v>Elementary occupations</v>
      </c>
      <c r="R16" s="11">
        <v>149.74307639349317</v>
      </c>
      <c r="S16" s="11">
        <v>110.1987619339157</v>
      </c>
      <c r="T16" s="11">
        <v>18.566272318212512</v>
      </c>
      <c r="U16" s="11">
        <f t="shared" si="3"/>
        <v>278.50811064562134</v>
      </c>
      <c r="V16" s="11"/>
      <c r="W16" s="11">
        <v>123.56499167345395</v>
      </c>
      <c r="X16" s="11">
        <v>110.66519133301635</v>
      </c>
      <c r="Y16" s="11">
        <v>17.173202643778406</v>
      </c>
      <c r="Z16" s="11">
        <f t="shared" si="4"/>
        <v>251.40338565024871</v>
      </c>
      <c r="AA16" s="11"/>
      <c r="AB16" s="11">
        <v>111.10521727933737</v>
      </c>
      <c r="AC16" s="11">
        <v>110.9910878158429</v>
      </c>
      <c r="AD16" s="11">
        <v>23.664332203591439</v>
      </c>
      <c r="AE16" s="11">
        <f t="shared" si="5"/>
        <v>245.76063729877171</v>
      </c>
      <c r="AG16" s="10" t="str">
        <f>name!E12</f>
        <v>Elementary occupations</v>
      </c>
      <c r="AH16" s="11">
        <v>56.697737245198738</v>
      </c>
      <c r="AI16" s="11">
        <v>196.07464426144574</v>
      </c>
      <c r="AJ16" s="11">
        <v>10.401306336845295</v>
      </c>
      <c r="AK16" s="11">
        <f t="shared" si="6"/>
        <v>263.1736878434898</v>
      </c>
      <c r="AL16" s="11"/>
      <c r="AM16" s="11">
        <v>49.229989538142746</v>
      </c>
      <c r="AN16" s="11">
        <v>185.32727679616886</v>
      </c>
      <c r="AO16" s="11">
        <v>6.8767098397888962</v>
      </c>
      <c r="AP16" s="11">
        <f t="shared" si="7"/>
        <v>241.43397617410051</v>
      </c>
      <c r="AQ16" s="11"/>
      <c r="AR16" s="11">
        <v>54.699592608385437</v>
      </c>
      <c r="AS16" s="11">
        <v>173.47042813388026</v>
      </c>
      <c r="AT16" s="11">
        <v>8.2309045644064831</v>
      </c>
      <c r="AU16" s="11">
        <f t="shared" si="8"/>
        <v>236.40092530667218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2688.964999994937</v>
      </c>
      <c r="C18" s="33">
        <f t="shared" ref="C18:D18" si="9">SUM(C8:C16)</f>
        <v>1325.940000005741</v>
      </c>
      <c r="D18" s="33">
        <f t="shared" si="9"/>
        <v>690.79599999909942</v>
      </c>
      <c r="E18" s="33">
        <f t="shared" si="0"/>
        <v>4705.7009999997772</v>
      </c>
      <c r="F18" s="33"/>
      <c r="G18" s="33">
        <f>SUM(G8:G16)</f>
        <v>2756.4579999932898</v>
      </c>
      <c r="H18" s="33">
        <f t="shared" ref="H18:I18" si="10">SUM(H8:H16)</f>
        <v>1430.2250000071951</v>
      </c>
      <c r="I18" s="33">
        <f t="shared" si="10"/>
        <v>647.40399999847966</v>
      </c>
      <c r="J18" s="33">
        <f t="shared" ref="J18" si="11">SUM(G18:I18)</f>
        <v>4834.0869999989645</v>
      </c>
      <c r="K18" s="33"/>
      <c r="L18" s="33">
        <f>SUM(L8:L16)</f>
        <v>2952.7149999940489</v>
      </c>
      <c r="M18" s="33">
        <f t="shared" ref="M18:N18" si="12">SUM(M8:M16)</f>
        <v>1482.3870000022691</v>
      </c>
      <c r="N18" s="33">
        <f t="shared" si="12"/>
        <v>717.97600000213299</v>
      </c>
      <c r="O18" s="33">
        <f t="shared" ref="O18" si="13">SUM(L18:N18)</f>
        <v>5153.0779999984516</v>
      </c>
      <c r="Q18" s="231" t="str">
        <f>name!E3</f>
        <v>All occupations</v>
      </c>
      <c r="R18" s="33">
        <f>SUM(R8:R16)</f>
        <v>1655.0469999976094</v>
      </c>
      <c r="S18" s="33">
        <f t="shared" ref="S18:T18" si="14">SUM(S8:S16)</f>
        <v>364.80900000216309</v>
      </c>
      <c r="T18" s="33">
        <f t="shared" si="14"/>
        <v>416.36100000125293</v>
      </c>
      <c r="U18" s="33">
        <f t="shared" ref="U18" si="15">SUM(R18:T18)</f>
        <v>2436.2170000010256</v>
      </c>
      <c r="V18" s="33"/>
      <c r="W18" s="33">
        <f>SUM(W8:W16)</f>
        <v>1654.6299999978596</v>
      </c>
      <c r="X18" s="33">
        <f t="shared" ref="X18:Y18" si="16">SUM(X8:X16)</f>
        <v>426.91100000125658</v>
      </c>
      <c r="Y18" s="33">
        <f t="shared" si="16"/>
        <v>372.57400000032868</v>
      </c>
      <c r="Z18" s="33">
        <f t="shared" ref="Z18" si="17">SUM(W18:Y18)</f>
        <v>2454.114999999445</v>
      </c>
      <c r="AA18" s="33"/>
      <c r="AB18" s="33">
        <f>SUM(AB8:AB16)</f>
        <v>1729.5259999947305</v>
      </c>
      <c r="AC18" s="33">
        <f t="shared" ref="AC18:AD18" si="18">SUM(AC8:AC16)</f>
        <v>474.34000000239195</v>
      </c>
      <c r="AD18" s="33">
        <f t="shared" si="18"/>
        <v>416.5750000014163</v>
      </c>
      <c r="AE18" s="33">
        <f t="shared" ref="AE18" si="19">SUM(AB18:AD18)</f>
        <v>2620.4409999985387</v>
      </c>
      <c r="AG18" s="231" t="str">
        <f>name!E3</f>
        <v>All occupations</v>
      </c>
      <c r="AH18" s="33">
        <f>SUM(AH8:AH16)</f>
        <v>1033.9179999973278</v>
      </c>
      <c r="AI18" s="33">
        <f t="shared" ref="AI18:AJ18" si="20">SUM(AI8:AI16)</f>
        <v>961.13100000357701</v>
      </c>
      <c r="AJ18" s="33">
        <f t="shared" si="20"/>
        <v>274.43499999784649</v>
      </c>
      <c r="AK18" s="33">
        <f t="shared" si="6"/>
        <v>2269.4839999987516</v>
      </c>
      <c r="AL18" s="33"/>
      <c r="AM18" s="33">
        <f>SUM(AM8:AM16)</f>
        <v>1101.8279999954304</v>
      </c>
      <c r="AN18" s="33">
        <f t="shared" ref="AN18:AO18" si="21">SUM(AN8:AN16)</f>
        <v>1003.3140000059384</v>
      </c>
      <c r="AO18" s="33">
        <f t="shared" si="21"/>
        <v>274.82999999815104</v>
      </c>
      <c r="AP18" s="33">
        <f t="shared" si="7"/>
        <v>2379.9719999995195</v>
      </c>
      <c r="AQ18" s="33"/>
      <c r="AR18" s="33">
        <f>SUM(AR8:AR16)</f>
        <v>1223.1889999993202</v>
      </c>
      <c r="AS18" s="33">
        <f t="shared" ref="AS18:AT18" si="22">SUM(AS8:AS16)</f>
        <v>1008.0469999998772</v>
      </c>
      <c r="AT18" s="33">
        <f t="shared" si="22"/>
        <v>301.40100000071658</v>
      </c>
      <c r="AU18" s="33">
        <f t="shared" si="8"/>
        <v>2532.6369999999142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14.193868387580363</v>
      </c>
      <c r="C26" s="17">
        <f t="shared" ref="C26:O26" si="23">C8/C$18*100</f>
        <v>4.1784440090218773</v>
      </c>
      <c r="D26" s="17">
        <f t="shared" si="23"/>
        <v>13.468451225235462</v>
      </c>
      <c r="E26" s="17">
        <f t="shared" si="23"/>
        <v>11.265300024515533</v>
      </c>
      <c r="F26" s="17"/>
      <c r="G26" s="17">
        <f t="shared" si="23"/>
        <v>15.175736740954648</v>
      </c>
      <c r="H26" s="17">
        <f t="shared" si="23"/>
        <v>5.9078041127638441</v>
      </c>
      <c r="I26" s="17">
        <f t="shared" si="23"/>
        <v>15.108348095149719</v>
      </c>
      <c r="J26" s="17">
        <f t="shared" si="23"/>
        <v>12.424678139387833</v>
      </c>
      <c r="K26" s="17"/>
      <c r="L26" s="17">
        <f t="shared" si="23"/>
        <v>15.946105703359359</v>
      </c>
      <c r="M26" s="17">
        <f t="shared" si="23"/>
        <v>7.2384534879084379</v>
      </c>
      <c r="N26" s="17">
        <f t="shared" si="23"/>
        <v>15.728908210675735</v>
      </c>
      <c r="O26" s="17">
        <f t="shared" si="23"/>
        <v>13.410911586030489</v>
      </c>
      <c r="Q26" t="str">
        <f>$A$8</f>
        <v>Managers, directors and senior officials</v>
      </c>
      <c r="R26" s="17">
        <f>R8/R$18*100</f>
        <v>16.008670537166601</v>
      </c>
      <c r="S26" s="17">
        <f t="shared" ref="S26:U26" si="24">S8/S$18*100</f>
        <v>5.2907458137343628</v>
      </c>
      <c r="T26" s="17">
        <f t="shared" si="24"/>
        <v>14.516811906227689</v>
      </c>
      <c r="U26" s="17">
        <f t="shared" si="24"/>
        <v>14.148759391365513</v>
      </c>
      <c r="V26" s="17"/>
      <c r="W26" s="17">
        <f t="shared" ref="W26:Z26" si="25">W8/W$18*100</f>
        <v>17.103614388362541</v>
      </c>
      <c r="X26" s="17">
        <f t="shared" si="25"/>
        <v>7.031597469390749</v>
      </c>
      <c r="Y26" s="17">
        <f t="shared" si="25"/>
        <v>16.224578692855612</v>
      </c>
      <c r="Z26" s="17">
        <f t="shared" si="25"/>
        <v>15.218062708784782</v>
      </c>
      <c r="AA26" s="17"/>
      <c r="AB26" s="17">
        <f t="shared" ref="AB26:AE26" si="26">AB8/AB$18*100</f>
        <v>17.107942701130838</v>
      </c>
      <c r="AC26" s="17">
        <f t="shared" si="26"/>
        <v>8.162455366175724</v>
      </c>
      <c r="AD26" s="17">
        <f t="shared" si="26"/>
        <v>17.070604010087639</v>
      </c>
      <c r="AE26" s="17">
        <f t="shared" si="26"/>
        <v>15.482736551590454</v>
      </c>
      <c r="AG26" t="str">
        <f>$A$8</f>
        <v>Managers, directors and senior officials</v>
      </c>
      <c r="AH26" s="17">
        <f>AH8/AH$18*100</f>
        <v>11.288818999457026</v>
      </c>
      <c r="AI26" s="17">
        <f t="shared" ref="AI26:AK26" si="27">AI8/AI$18*100</f>
        <v>3.7562562853127806</v>
      </c>
      <c r="AJ26" s="17">
        <f t="shared" si="27"/>
        <v>11.877923408071661</v>
      </c>
      <c r="AK26" s="17">
        <f t="shared" si="27"/>
        <v>8.1700005078253941</v>
      </c>
      <c r="AL26" s="17"/>
      <c r="AM26" s="17">
        <f t="shared" ref="AM26:AP26" si="28">AM8/AM$18*100</f>
        <v>12.280616820477412</v>
      </c>
      <c r="AN26" s="17">
        <f t="shared" si="28"/>
        <v>5.4296290392878239</v>
      </c>
      <c r="AO26" s="17">
        <f t="shared" si="28"/>
        <v>13.59512719964038</v>
      </c>
      <c r="AP26" s="17">
        <f t="shared" si="28"/>
        <v>9.5442715747201028</v>
      </c>
      <c r="AQ26" s="17"/>
      <c r="AR26" s="17">
        <f t="shared" ref="AR26:AU26" si="29">AR8/AR$18*100</f>
        <v>14.303328262258525</v>
      </c>
      <c r="AS26" s="17">
        <f t="shared" si="29"/>
        <v>6.8036612104257781</v>
      </c>
      <c r="AT26" s="17">
        <f t="shared" si="29"/>
        <v>13.874511816368489</v>
      </c>
      <c r="AU26" s="17">
        <f t="shared" si="29"/>
        <v>11.267258514321416</v>
      </c>
    </row>
    <row r="27" spans="1:47" x14ac:dyDescent="0.2">
      <c r="A27" t="str">
        <f>$A$9</f>
        <v>Professional occupations</v>
      </c>
      <c r="B27" s="17">
        <f t="shared" ref="B27:B34" si="30">B9/B$18*100</f>
        <v>25.201941583715971</v>
      </c>
      <c r="C27" s="17">
        <f t="shared" ref="C27:O27" si="31">C9/C$18*100</f>
        <v>13.222817186461588</v>
      </c>
      <c r="D27" s="17">
        <f t="shared" si="31"/>
        <v>20.495561584025566</v>
      </c>
      <c r="E27" s="17">
        <f t="shared" si="31"/>
        <v>21.135650784188538</v>
      </c>
      <c r="F27" s="17"/>
      <c r="G27" s="17">
        <f t="shared" si="31"/>
        <v>28.553144684715676</v>
      </c>
      <c r="H27" s="17">
        <f t="shared" si="31"/>
        <v>15.527797114080416</v>
      </c>
      <c r="I27" s="17">
        <f t="shared" si="31"/>
        <v>21.202489805783138</v>
      </c>
      <c r="J27" s="17">
        <f t="shared" si="31"/>
        <v>23.714998184551366</v>
      </c>
      <c r="K27" s="17"/>
      <c r="L27" s="17">
        <f t="shared" si="31"/>
        <v>31.837870651146797</v>
      </c>
      <c r="M27" s="17">
        <f t="shared" si="31"/>
        <v>17.893960972438805</v>
      </c>
      <c r="N27" s="17">
        <f t="shared" si="31"/>
        <v>19.119707034949709</v>
      </c>
      <c r="O27" s="17">
        <f t="shared" si="31"/>
        <v>26.054607390342021</v>
      </c>
      <c r="Q27" t="str">
        <f>$A$9</f>
        <v>Professional occupations</v>
      </c>
      <c r="R27" s="17">
        <f t="shared" ref="R27:U27" si="32">R9/R$18*100</f>
        <v>24.632933671571212</v>
      </c>
      <c r="S27" s="17">
        <f t="shared" si="32"/>
        <v>9.7780347375131491</v>
      </c>
      <c r="T27" s="17">
        <f t="shared" si="32"/>
        <v>20.072487897610145</v>
      </c>
      <c r="U27" s="17">
        <f t="shared" si="32"/>
        <v>21.629099206840955</v>
      </c>
      <c r="V27" s="17"/>
      <c r="W27" s="17">
        <f t="shared" ref="W27:Z27" si="33">W9/W$18*100</f>
        <v>27.868132688521179</v>
      </c>
      <c r="X27" s="17">
        <f t="shared" si="33"/>
        <v>12.8654949140867</v>
      </c>
      <c r="Y27" s="17">
        <f t="shared" si="33"/>
        <v>19.581655377020319</v>
      </c>
      <c r="Z27" s="17">
        <f t="shared" si="33"/>
        <v>24.000295568907614</v>
      </c>
      <c r="AA27" s="17"/>
      <c r="AB27" s="17">
        <f t="shared" ref="AB27:AE27" si="34">AB9/AB$18*100</f>
        <v>31.030996775618743</v>
      </c>
      <c r="AC27" s="17">
        <f t="shared" si="34"/>
        <v>15.645125411638636</v>
      </c>
      <c r="AD27" s="17">
        <f t="shared" si="34"/>
        <v>16.688991297643483</v>
      </c>
      <c r="AE27" s="17">
        <f t="shared" si="34"/>
        <v>25.96595041325363</v>
      </c>
      <c r="AG27" t="str">
        <f>$A$9</f>
        <v>Professional occupations</v>
      </c>
      <c r="AH27" s="17">
        <f t="shared" ref="AH27:AK27" si="35">AH9/AH$18*100</f>
        <v>26.112782518850569</v>
      </c>
      <c r="AI27" s="17">
        <f t="shared" si="35"/>
        <v>14.530326402605084</v>
      </c>
      <c r="AJ27" s="17">
        <f t="shared" si="35"/>
        <v>21.137430817729459</v>
      </c>
      <c r="AK27" s="17">
        <f t="shared" si="35"/>
        <v>20.605950008201489</v>
      </c>
      <c r="AL27" s="17"/>
      <c r="AM27" s="17">
        <f t="shared" ref="AM27:AP27" si="36">AM9/AM$18*100</f>
        <v>29.581836458083693</v>
      </c>
      <c r="AN27" s="17">
        <f t="shared" si="36"/>
        <v>16.660609069757449</v>
      </c>
      <c r="AO27" s="17">
        <f t="shared" si="36"/>
        <v>23.399778189389263</v>
      </c>
      <c r="AP27" s="17">
        <f t="shared" si="36"/>
        <v>23.420812962872532</v>
      </c>
      <c r="AQ27" s="17"/>
      <c r="AR27" s="17">
        <f t="shared" ref="AR27:AU27" si="37">AR9/AR$18*100</f>
        <v>32.97874859105881</v>
      </c>
      <c r="AS27" s="17">
        <f t="shared" si="37"/>
        <v>18.952158318312033</v>
      </c>
      <c r="AT27" s="17">
        <f t="shared" si="37"/>
        <v>22.479269240348433</v>
      </c>
      <c r="AU27" s="17">
        <f t="shared" si="37"/>
        <v>26.146338016443721</v>
      </c>
    </row>
    <row r="28" spans="1:47" x14ac:dyDescent="0.2">
      <c r="A28" t="str">
        <f>$A$10</f>
        <v>Associate professional occupations</v>
      </c>
      <c r="B28" s="17">
        <f t="shared" si="30"/>
        <v>14.787503051201639</v>
      </c>
      <c r="C28" s="17">
        <f t="shared" ref="C28:O28" si="38">C10/C$18*100</f>
        <v>8.1161038007357114</v>
      </c>
      <c r="D28" s="17">
        <f t="shared" si="38"/>
        <v>17.328919403519318</v>
      </c>
      <c r="E28" s="17">
        <f t="shared" si="38"/>
        <v>13.280761574918284</v>
      </c>
      <c r="F28" s="17"/>
      <c r="G28" s="17">
        <f t="shared" si="38"/>
        <v>16.081246355807728</v>
      </c>
      <c r="H28" s="17">
        <f t="shared" si="38"/>
        <v>8.9892364002005891</v>
      </c>
      <c r="I28" s="17">
        <f t="shared" si="38"/>
        <v>16.715325136730485</v>
      </c>
      <c r="J28" s="17">
        <f t="shared" si="38"/>
        <v>14.067905511977699</v>
      </c>
      <c r="K28" s="17"/>
      <c r="L28" s="17">
        <f t="shared" si="38"/>
        <v>15.833156699314877</v>
      </c>
      <c r="M28" s="17">
        <f t="shared" si="38"/>
        <v>8.946522049144976</v>
      </c>
      <c r="N28" s="17">
        <f t="shared" si="38"/>
        <v>16.015601460133176</v>
      </c>
      <c r="O28" s="17">
        <f t="shared" si="38"/>
        <v>13.877497048988138</v>
      </c>
      <c r="Q28" t="str">
        <f>$A$10</f>
        <v>Associate professional occupations</v>
      </c>
      <c r="R28" s="17">
        <f t="shared" ref="R28:U28" si="39">R10/R$18*100</f>
        <v>15.015505334066548</v>
      </c>
      <c r="S28" s="17">
        <f t="shared" si="39"/>
        <v>7.9705626997486485</v>
      </c>
      <c r="T28" s="17">
        <f t="shared" si="39"/>
        <v>13.499001862012147</v>
      </c>
      <c r="U28" s="17">
        <f t="shared" si="39"/>
        <v>13.701389481649986</v>
      </c>
      <c r="V28" s="17"/>
      <c r="W28" s="17">
        <f t="shared" ref="W28:Z28" si="40">W10/W$18*100</f>
        <v>16.122262268975657</v>
      </c>
      <c r="X28" s="17">
        <f t="shared" si="40"/>
        <v>9.0815636380680083</v>
      </c>
      <c r="Y28" s="17">
        <f t="shared" si="40"/>
        <v>12.311049176662019</v>
      </c>
      <c r="Z28" s="17">
        <f t="shared" si="40"/>
        <v>14.318878727500959</v>
      </c>
      <c r="AA28" s="17"/>
      <c r="AB28" s="17">
        <f t="shared" ref="AB28:AE28" si="41">AB10/AB$18*100</f>
        <v>15.325020340684878</v>
      </c>
      <c r="AC28" s="17">
        <f t="shared" si="41"/>
        <v>7.5767303038853138</v>
      </c>
      <c r="AD28" s="17">
        <f t="shared" si="41"/>
        <v>11.340946226570093</v>
      </c>
      <c r="AE28" s="17">
        <f t="shared" si="41"/>
        <v>13.289107465649714</v>
      </c>
      <c r="AG28" t="str">
        <f>$A$10</f>
        <v>Associate professional occupations</v>
      </c>
      <c r="AH28" s="17">
        <f t="shared" ref="AH28:AK28" si="42">AH10/AH$18*100</f>
        <v>14.422527787932102</v>
      </c>
      <c r="AI28" s="17">
        <f t="shared" si="42"/>
        <v>8.1713457016941806</v>
      </c>
      <c r="AJ28" s="17">
        <f t="shared" si="42"/>
        <v>23.139505872143136</v>
      </c>
      <c r="AK28" s="17">
        <f t="shared" si="42"/>
        <v>12.829231245973396</v>
      </c>
      <c r="AL28" s="17"/>
      <c r="AM28" s="17">
        <f t="shared" ref="AM28:AP28" si="43">AM10/AM$18*100</f>
        <v>16.019652204628702</v>
      </c>
      <c r="AN28" s="17">
        <f t="shared" si="43"/>
        <v>8.9499510783122265</v>
      </c>
      <c r="AO28" s="17">
        <f t="shared" si="43"/>
        <v>22.685993228128911</v>
      </c>
      <c r="AP28" s="17">
        <f t="shared" si="43"/>
        <v>13.809113756102464</v>
      </c>
      <c r="AQ28" s="17"/>
      <c r="AR28" s="17">
        <f t="shared" ref="AR28:AU28" si="44">AR10/AR$18*100</f>
        <v>16.55163523680476</v>
      </c>
      <c r="AS28" s="17">
        <f t="shared" si="44"/>
        <v>9.5910822893419319</v>
      </c>
      <c r="AT28" s="17">
        <f t="shared" si="44"/>
        <v>22.47657705053777</v>
      </c>
      <c r="AU28" s="17">
        <f t="shared" si="44"/>
        <v>14.486285512614048</v>
      </c>
    </row>
    <row r="29" spans="1:47" x14ac:dyDescent="0.2">
      <c r="A29" t="str">
        <f>$A$11</f>
        <v>Administrative and secretarial occupations</v>
      </c>
      <c r="B29" s="17">
        <f t="shared" si="30"/>
        <v>10.183401670616215</v>
      </c>
      <c r="C29" s="17">
        <f t="shared" ref="C29:O29" si="45">C11/C$18*100</f>
        <v>15.30556471394917</v>
      </c>
      <c r="D29" s="17">
        <f t="shared" si="45"/>
        <v>4.2634051472140344</v>
      </c>
      <c r="E29" s="17">
        <f t="shared" si="45"/>
        <v>10.757635126445992</v>
      </c>
      <c r="F29" s="17"/>
      <c r="G29" s="17">
        <f t="shared" si="45"/>
        <v>9.6471710909469746</v>
      </c>
      <c r="H29" s="17">
        <f t="shared" si="45"/>
        <v>14.05597194050209</v>
      </c>
      <c r="I29" s="17">
        <f t="shared" si="45"/>
        <v>3.8456818186801822</v>
      </c>
      <c r="J29" s="17">
        <f t="shared" si="45"/>
        <v>10.174606744106185</v>
      </c>
      <c r="K29" s="17"/>
      <c r="L29" s="17">
        <f t="shared" si="45"/>
        <v>7.3628624226219799</v>
      </c>
      <c r="M29" s="17">
        <f t="shared" si="45"/>
        <v>10.998178182093381</v>
      </c>
      <c r="N29" s="17">
        <f t="shared" si="45"/>
        <v>3.7553239164959331</v>
      </c>
      <c r="O29" s="17">
        <f t="shared" si="45"/>
        <v>7.905997759650174</v>
      </c>
      <c r="Q29" t="str">
        <f>$A$11</f>
        <v>Administrative and secretarial occupations</v>
      </c>
      <c r="R29" s="17">
        <f t="shared" ref="R29:U29" si="46">R11/R$18*100</f>
        <v>4.7211196155211814</v>
      </c>
      <c r="S29" s="17">
        <f t="shared" si="46"/>
        <v>5.2637919884844981</v>
      </c>
      <c r="T29" s="17">
        <f t="shared" si="46"/>
        <v>1.8547618053014483</v>
      </c>
      <c r="U29" s="17">
        <f t="shared" si="46"/>
        <v>4.3125074769003104</v>
      </c>
      <c r="V29" s="17"/>
      <c r="W29" s="17">
        <f t="shared" ref="W29:Z29" si="47">W11/W$18*100</f>
        <v>4.9567842944804745</v>
      </c>
      <c r="X29" s="17">
        <f t="shared" si="47"/>
        <v>5.54845500712314</v>
      </c>
      <c r="Y29" s="17">
        <f t="shared" si="47"/>
        <v>1.5788150512205865</v>
      </c>
      <c r="Z29" s="17">
        <f t="shared" si="47"/>
        <v>4.5468797964296863</v>
      </c>
      <c r="AA29" s="17"/>
      <c r="AB29" s="17">
        <f t="shared" ref="AB29:AE29" si="48">AB11/AB$18*100</f>
        <v>4.8669872383715314</v>
      </c>
      <c r="AC29" s="17">
        <f t="shared" si="48"/>
        <v>4.2499610721039254</v>
      </c>
      <c r="AD29" s="17">
        <f t="shared" si="48"/>
        <v>2.0537705098829773</v>
      </c>
      <c r="AE29" s="17">
        <f t="shared" si="48"/>
        <v>4.3080752268498932</v>
      </c>
      <c r="AG29" t="str">
        <f>$A$11</f>
        <v>Administrative and secretarial occupations</v>
      </c>
      <c r="AH29" s="17">
        <f t="shared" ref="AH29:AK29" si="49">AH11/AH$18*100</f>
        <v>18.92716425957315</v>
      </c>
      <c r="AI29" s="17">
        <f t="shared" si="49"/>
        <v>19.117042094464548</v>
      </c>
      <c r="AJ29" s="17">
        <f t="shared" si="49"/>
        <v>7.917695418108611</v>
      </c>
      <c r="AK29" s="17">
        <f t="shared" si="49"/>
        <v>17.676269294833372</v>
      </c>
      <c r="AL29" s="17"/>
      <c r="AM29" s="17">
        <f t="shared" ref="AM29:AP29" si="50">AM11/AM$18*100</f>
        <v>16.690788338883571</v>
      </c>
      <c r="AN29" s="17">
        <f t="shared" si="50"/>
        <v>17.675927967762675</v>
      </c>
      <c r="AO29" s="17">
        <f t="shared" si="50"/>
        <v>6.9187656123923578</v>
      </c>
      <c r="AP29" s="17">
        <f t="shared" si="50"/>
        <v>15.977653636337157</v>
      </c>
      <c r="AQ29" s="17"/>
      <c r="AR29" s="17">
        <f t="shared" ref="AR29:AU29" si="51">AR11/AR$18*100</f>
        <v>10.891900881850427</v>
      </c>
      <c r="AS29" s="17">
        <f t="shared" si="51"/>
        <v>14.173575067326835</v>
      </c>
      <c r="AT29" s="17">
        <f t="shared" si="51"/>
        <v>6.1070898706915688</v>
      </c>
      <c r="AU29" s="17">
        <f t="shared" si="51"/>
        <v>11.628656679885784</v>
      </c>
    </row>
    <row r="30" spans="1:47" x14ac:dyDescent="0.2">
      <c r="A30" t="str">
        <f>$A$12</f>
        <v>Skilled trades occupations</v>
      </c>
      <c r="B30" s="17">
        <f t="shared" si="30"/>
        <v>9.4017210232679567</v>
      </c>
      <c r="C30" s="17">
        <f t="shared" ref="C30:O30" si="52">C12/C$18*100</f>
        <v>3.3321944098042433</v>
      </c>
      <c r="D30" s="17">
        <f t="shared" si="52"/>
        <v>21.533167258722688</v>
      </c>
      <c r="E30" s="17">
        <f t="shared" si="52"/>
        <v>9.4723856098546015</v>
      </c>
      <c r="F30" s="17"/>
      <c r="G30" s="17">
        <f t="shared" si="52"/>
        <v>7.7355588009793239</v>
      </c>
      <c r="H30" s="17">
        <f t="shared" si="52"/>
        <v>2.7710396971130069</v>
      </c>
      <c r="I30" s="17">
        <f t="shared" si="52"/>
        <v>21.247951385521073</v>
      </c>
      <c r="J30" s="17">
        <f t="shared" si="52"/>
        <v>8.0763879323994967</v>
      </c>
      <c r="K30" s="17"/>
      <c r="L30" s="17">
        <f t="shared" si="52"/>
        <v>6.588885551886821</v>
      </c>
      <c r="M30" s="17">
        <f t="shared" si="52"/>
        <v>3.3072502386612719</v>
      </c>
      <c r="N30" s="17">
        <f t="shared" si="52"/>
        <v>22.30240061978121</v>
      </c>
      <c r="O30" s="17">
        <f t="shared" si="52"/>
        <v>7.834213716402874</v>
      </c>
      <c r="Q30" t="str">
        <f>$A$12</f>
        <v>Skilled trades occupations</v>
      </c>
      <c r="R30" s="17">
        <f t="shared" ref="R30:U30" si="53">R12/R$18*100</f>
        <v>13.886365428764424</v>
      </c>
      <c r="S30" s="17">
        <f t="shared" si="53"/>
        <v>7.3849366636844538</v>
      </c>
      <c r="T30" s="17">
        <f t="shared" si="53"/>
        <v>31.632598898277418</v>
      </c>
      <c r="U30" s="17">
        <f t="shared" si="53"/>
        <v>15.945730332320181</v>
      </c>
      <c r="V30" s="17"/>
      <c r="W30" s="17">
        <f t="shared" ref="W30:Z30" si="54">W12/W$18*100</f>
        <v>11.519976192678429</v>
      </c>
      <c r="X30" s="17">
        <f t="shared" si="54"/>
        <v>5.3793946930657377</v>
      </c>
      <c r="Y30" s="17">
        <f t="shared" si="54"/>
        <v>32.417274053668073</v>
      </c>
      <c r="Z30" s="17">
        <f t="shared" si="54"/>
        <v>13.624322592370181</v>
      </c>
      <c r="AA30" s="17"/>
      <c r="AB30" s="17">
        <f t="shared" ref="AB30:AE30" si="55">AB12/AB$18*100</f>
        <v>9.480382540322049</v>
      </c>
      <c r="AC30" s="17">
        <f t="shared" si="55"/>
        <v>6.0324251447493786</v>
      </c>
      <c r="AD30" s="17">
        <f t="shared" si="55"/>
        <v>32.840063801743561</v>
      </c>
      <c r="AE30" s="17">
        <f t="shared" si="55"/>
        <v>12.569769063617203</v>
      </c>
      <c r="AG30" t="str">
        <f>$A$12</f>
        <v>Skilled trades occupations</v>
      </c>
      <c r="AH30" s="17">
        <f t="shared" ref="AH30:AK30" si="56">AH12/AH$18*100</f>
        <v>2.2229145130880803</v>
      </c>
      <c r="AI30" s="17">
        <f t="shared" si="56"/>
        <v>1.7939266305951169</v>
      </c>
      <c r="AJ30" s="17">
        <f t="shared" si="56"/>
        <v>6.2107431622251434</v>
      </c>
      <c r="AK30" s="17">
        <f t="shared" si="56"/>
        <v>2.5234613346685975</v>
      </c>
      <c r="AL30" s="17"/>
      <c r="AM30" s="17">
        <f t="shared" ref="AM30:AP30" si="57">AM12/AM$18*100</f>
        <v>2.0524480533445337</v>
      </c>
      <c r="AN30" s="17">
        <f t="shared" si="57"/>
        <v>1.6611823247710829</v>
      </c>
      <c r="AO30" s="17">
        <f t="shared" si="57"/>
        <v>6.1062302350140154</v>
      </c>
      <c r="AP30" s="17">
        <f t="shared" si="57"/>
        <v>2.3556190880376344</v>
      </c>
      <c r="AQ30" s="17"/>
      <c r="AR30" s="17">
        <f t="shared" ref="AR30:AU30" si="58">AR12/AR$18*100</f>
        <v>2.500458317495422</v>
      </c>
      <c r="AS30" s="17">
        <f t="shared" si="58"/>
        <v>2.024909767472423</v>
      </c>
      <c r="AT30" s="17">
        <f t="shared" si="58"/>
        <v>7.7379929368921223</v>
      </c>
      <c r="AU30" s="17">
        <f t="shared" si="58"/>
        <v>2.9344813861861185</v>
      </c>
    </row>
    <row r="31" spans="1:47" x14ac:dyDescent="0.2">
      <c r="A31" t="str">
        <f>$A$13</f>
        <v>Caring, leisure and other service occupations</v>
      </c>
      <c r="B31" s="17">
        <f t="shared" si="30"/>
        <v>8.0565156336125394</v>
      </c>
      <c r="C31" s="17">
        <f t="shared" ref="C31:O31" si="59">C13/C$18*100</f>
        <v>14.288048810394169</v>
      </c>
      <c r="D31" s="17">
        <f t="shared" si="59"/>
        <v>8.7971858389899236</v>
      </c>
      <c r="E31" s="17">
        <f t="shared" si="59"/>
        <v>9.9211243530469506</v>
      </c>
      <c r="F31" s="17"/>
      <c r="G31" s="17">
        <f t="shared" si="59"/>
        <v>7.4557989514018779</v>
      </c>
      <c r="H31" s="17">
        <f t="shared" si="59"/>
        <v>13.528609143239677</v>
      </c>
      <c r="I31" s="17">
        <f t="shared" si="59"/>
        <v>9.4990886529123255</v>
      </c>
      <c r="J31" s="17">
        <f t="shared" si="59"/>
        <v>9.5261627827894007</v>
      </c>
      <c r="K31" s="17"/>
      <c r="L31" s="17">
        <f t="shared" si="59"/>
        <v>8.2489428350553293</v>
      </c>
      <c r="M31" s="17">
        <f t="shared" si="59"/>
        <v>13.630702043186696</v>
      </c>
      <c r="N31" s="17">
        <f t="shared" si="59"/>
        <v>9.7685314122334663</v>
      </c>
      <c r="O31" s="17">
        <f t="shared" si="59"/>
        <v>10.008838186061169</v>
      </c>
      <c r="Q31" t="str">
        <f>$A$13</f>
        <v>Caring, leisure and other service occupations</v>
      </c>
      <c r="R31" s="17">
        <f t="shared" ref="R31:U31" si="60">R13/R$18*100</f>
        <v>4.1152811608112456</v>
      </c>
      <c r="S31" s="17">
        <f t="shared" si="60"/>
        <v>7.8424084239805252</v>
      </c>
      <c r="T31" s="17">
        <f t="shared" si="60"/>
        <v>1.8148211375140735</v>
      </c>
      <c r="U31" s="17">
        <f t="shared" si="60"/>
        <v>4.2802368006391003</v>
      </c>
      <c r="V31" s="17"/>
      <c r="W31" s="17">
        <f t="shared" ref="W31:Z31" si="61">W13/W$18*100</f>
        <v>3.8388304393138664</v>
      </c>
      <c r="X31" s="17">
        <f t="shared" si="61"/>
        <v>7.6947244499792067</v>
      </c>
      <c r="Y31" s="17">
        <f t="shared" si="61"/>
        <v>1.8287755397985839</v>
      </c>
      <c r="Z31" s="17">
        <f t="shared" si="61"/>
        <v>4.2044324481274442</v>
      </c>
      <c r="AA31" s="17"/>
      <c r="AB31" s="17">
        <f t="shared" ref="AB31:AE31" si="62">AB13/AB$18*100</f>
        <v>4.8629109208178329</v>
      </c>
      <c r="AC31" s="17">
        <f t="shared" si="62"/>
        <v>8.6409812856278059</v>
      </c>
      <c r="AD31" s="17">
        <f t="shared" si="62"/>
        <v>2.4571585365332038</v>
      </c>
      <c r="AE31" s="17">
        <f t="shared" si="62"/>
        <v>5.1643539212008465</v>
      </c>
      <c r="AG31" t="str">
        <f>$A$13</f>
        <v>Caring, leisure and other service occupations</v>
      </c>
      <c r="AH31" s="17">
        <f t="shared" ref="AH31:AK31" si="63">AH13/AH$18*100</f>
        <v>14.365457242631635</v>
      </c>
      <c r="AI31" s="17">
        <f t="shared" si="63"/>
        <v>16.734570277012537</v>
      </c>
      <c r="AJ31" s="17">
        <f t="shared" si="63"/>
        <v>19.390529798407453</v>
      </c>
      <c r="AK31" s="17">
        <f t="shared" si="63"/>
        <v>15.976433026859038</v>
      </c>
      <c r="AL31" s="17"/>
      <c r="AM31" s="17">
        <f t="shared" ref="AM31:AP31" si="64">AM13/AM$18*100</f>
        <v>12.887449453270818</v>
      </c>
      <c r="AN31" s="17">
        <f t="shared" si="64"/>
        <v>16.010932272665883</v>
      </c>
      <c r="AO31" s="17">
        <f t="shared" si="64"/>
        <v>19.897368454342249</v>
      </c>
      <c r="AP31" s="17">
        <f t="shared" si="64"/>
        <v>15.013680383941267</v>
      </c>
      <c r="AQ31" s="17"/>
      <c r="AR31" s="17">
        <f t="shared" ref="AR31:AU31" si="65">AR13/AR$18*100</f>
        <v>13.036616884191588</v>
      </c>
      <c r="AS31" s="17">
        <f t="shared" si="65"/>
        <v>15.978632391823929</v>
      </c>
      <c r="AT31" s="17">
        <f t="shared" si="65"/>
        <v>19.873790371885068</v>
      </c>
      <c r="AU31" s="17">
        <f t="shared" si="65"/>
        <v>15.021275890907223</v>
      </c>
    </row>
    <row r="32" spans="1:47" x14ac:dyDescent="0.2">
      <c r="A32" t="str">
        <f>$A$14</f>
        <v>Sales and customer service occupations</v>
      </c>
      <c r="B32" s="17">
        <f t="shared" si="30"/>
        <v>4.8807797482517028</v>
      </c>
      <c r="C32" s="17">
        <f t="shared" ref="C32:O32" si="66">C14/C$18*100</f>
        <v>15.926832450992226</v>
      </c>
      <c r="D32" s="17">
        <f t="shared" si="66"/>
        <v>3.8313762817400789</v>
      </c>
      <c r="E32" s="17">
        <f t="shared" si="66"/>
        <v>7.8392081319684825</v>
      </c>
      <c r="F32" s="17"/>
      <c r="G32" s="17">
        <f t="shared" si="66"/>
        <v>4.4671849679214493</v>
      </c>
      <c r="H32" s="17">
        <f t="shared" si="66"/>
        <v>15.736519742289884</v>
      </c>
      <c r="I32" s="17">
        <f t="shared" si="66"/>
        <v>2.677597524278764</v>
      </c>
      <c r="J32" s="17">
        <f t="shared" si="66"/>
        <v>7.5616882853822345</v>
      </c>
      <c r="K32" s="17"/>
      <c r="L32" s="17">
        <f t="shared" si="66"/>
        <v>4.2794340559335824</v>
      </c>
      <c r="M32" s="17">
        <f t="shared" si="66"/>
        <v>15.110167443070985</v>
      </c>
      <c r="N32" s="17">
        <f t="shared" si="66"/>
        <v>2.204754384805657</v>
      </c>
      <c r="O32" s="17">
        <f t="shared" si="66"/>
        <v>7.1060491706330371</v>
      </c>
      <c r="Q32" t="str">
        <f>$A$14</f>
        <v>Sales and customer service occupations</v>
      </c>
      <c r="R32" s="17">
        <f t="shared" ref="R32:U32" si="67">R14/R$18*100</f>
        <v>4.1988164386230968</v>
      </c>
      <c r="S32" s="17">
        <f t="shared" si="67"/>
        <v>19.205666757795164</v>
      </c>
      <c r="T32" s="17">
        <f t="shared" si="67"/>
        <v>3.5094669623011012</v>
      </c>
      <c r="U32" s="17">
        <f t="shared" si="67"/>
        <v>6.3281898978861078</v>
      </c>
      <c r="V32" s="17"/>
      <c r="W32" s="17">
        <f t="shared" ref="W32:Z32" si="68">W14/W$18*100</f>
        <v>4.0382662190055019</v>
      </c>
      <c r="X32" s="17">
        <f t="shared" si="68"/>
        <v>18.716873952313094</v>
      </c>
      <c r="Y32" s="17">
        <f t="shared" si="68"/>
        <v>2.6800010068031579</v>
      </c>
      <c r="Z32" s="17">
        <f t="shared" si="68"/>
        <v>6.3855094422783729</v>
      </c>
      <c r="AA32" s="17"/>
      <c r="AB32" s="17">
        <f t="shared" ref="AB32:AE32" si="69">AB14/AB$18*100</f>
        <v>4.2448549236392914</v>
      </c>
      <c r="AC32" s="17">
        <f t="shared" si="69"/>
        <v>17.80839911283184</v>
      </c>
      <c r="AD32" s="17">
        <f t="shared" si="69"/>
        <v>2.2004089048979347</v>
      </c>
      <c r="AE32" s="17">
        <f t="shared" si="69"/>
        <v>6.3750560808021799</v>
      </c>
      <c r="AG32" t="str">
        <f>$A$14</f>
        <v>Sales and customer service occupations</v>
      </c>
      <c r="AH32" s="17">
        <f t="shared" ref="AH32:AK32" si="70">AH14/AH$18*100</f>
        <v>5.9724343376022979</v>
      </c>
      <c r="AI32" s="17">
        <f t="shared" si="70"/>
        <v>14.68231087731173</v>
      </c>
      <c r="AJ32" s="17">
        <f t="shared" si="70"/>
        <v>4.3197632810382274</v>
      </c>
      <c r="AK32" s="17">
        <f t="shared" si="70"/>
        <v>9.4612368879257964</v>
      </c>
      <c r="AL32" s="17"/>
      <c r="AM32" s="17">
        <f t="shared" ref="AM32:AP32" si="71">AM14/AM$18*100</f>
        <v>5.1112980504722749</v>
      </c>
      <c r="AN32" s="17">
        <f t="shared" si="71"/>
        <v>14.468376373263418</v>
      </c>
      <c r="AO32" s="17">
        <f t="shared" si="71"/>
        <v>2.6743392369809738</v>
      </c>
      <c r="AP32" s="17">
        <f t="shared" si="71"/>
        <v>8.7745084956804078</v>
      </c>
      <c r="AQ32" s="17"/>
      <c r="AR32" s="17">
        <f t="shared" ref="AR32:AU32" si="72">AR14/AR$18*100</f>
        <v>4.3283271610549168</v>
      </c>
      <c r="AS32" s="17">
        <f t="shared" si="72"/>
        <v>13.84050520486092</v>
      </c>
      <c r="AT32" s="17">
        <f t="shared" si="72"/>
        <v>2.2107603977006325</v>
      </c>
      <c r="AU32" s="17">
        <f t="shared" si="72"/>
        <v>7.8623850621597269</v>
      </c>
    </row>
    <row r="33" spans="1:47" x14ac:dyDescent="0.2">
      <c r="A33" t="str">
        <f>$A$15</f>
        <v>Process, plant and machine operatives</v>
      </c>
      <c r="B33" s="17">
        <f t="shared" si="30"/>
        <v>5.6169352942473507</v>
      </c>
      <c r="C33" s="17">
        <f t="shared" ref="C33:O33" si="73">C15/C$18*100</f>
        <v>2.5314074884514115</v>
      </c>
      <c r="D33" s="17">
        <f t="shared" si="73"/>
        <v>6.0885710153900128</v>
      </c>
      <c r="E33" s="17">
        <f t="shared" si="73"/>
        <v>4.8167525649976772</v>
      </c>
      <c r="F33" s="17"/>
      <c r="G33" s="17">
        <f t="shared" si="73"/>
        <v>4.6154258086977409</v>
      </c>
      <c r="H33" s="17">
        <f t="shared" si="73"/>
        <v>2.787504142617824</v>
      </c>
      <c r="I33" s="17">
        <f t="shared" si="73"/>
        <v>5.9886946135817531</v>
      </c>
      <c r="J33" s="17">
        <f t="shared" si="73"/>
        <v>4.2585270711434458</v>
      </c>
      <c r="K33" s="17"/>
      <c r="L33" s="17">
        <f t="shared" si="73"/>
        <v>4.2874080613784491</v>
      </c>
      <c r="M33" s="17">
        <f t="shared" si="73"/>
        <v>3.6853423121575268</v>
      </c>
      <c r="N33" s="17">
        <f t="shared" si="73"/>
        <v>6.6623909359127031</v>
      </c>
      <c r="O33" s="17">
        <f t="shared" si="73"/>
        <v>4.4451169616784618</v>
      </c>
      <c r="Q33" t="str">
        <f>$A$15</f>
        <v>Process, plant and machine operatives</v>
      </c>
      <c r="R33" s="17">
        <f t="shared" ref="R33:U33" si="74">R15/R$18*100</f>
        <v>8.3736447323843812</v>
      </c>
      <c r="S33" s="17">
        <f t="shared" si="74"/>
        <v>7.0566042086779701</v>
      </c>
      <c r="T33" s="17">
        <f t="shared" si="74"/>
        <v>8.6408729224385201</v>
      </c>
      <c r="U33" s="17">
        <f t="shared" si="74"/>
        <v>8.2220963112149867</v>
      </c>
      <c r="V33" s="17"/>
      <c r="W33" s="17">
        <f t="shared" ref="W33:Z33" si="75">W15/W$18*100</f>
        <v>7.084301324209398</v>
      </c>
      <c r="X33" s="17">
        <f t="shared" si="75"/>
        <v>7.7595862300072014</v>
      </c>
      <c r="Y33" s="17">
        <f t="shared" si="75"/>
        <v>8.7685110396583266</v>
      </c>
      <c r="Z33" s="17">
        <f t="shared" si="75"/>
        <v>7.4574620379266943</v>
      </c>
      <c r="AA33" s="17"/>
      <c r="AB33" s="17">
        <f t="shared" ref="AB33:AE33" si="76">AB15/AB$18*100</f>
        <v>6.6568775555030202</v>
      </c>
      <c r="AC33" s="17">
        <f t="shared" si="76"/>
        <v>8.4848651255865146</v>
      </c>
      <c r="AD33" s="17">
        <f t="shared" si="76"/>
        <v>9.6673672321127579</v>
      </c>
      <c r="AE33" s="17">
        <f t="shared" si="76"/>
        <v>7.4663528923020275</v>
      </c>
      <c r="AG33" t="str">
        <f>$A$15</f>
        <v>Process, plant and machine operatives</v>
      </c>
      <c r="AH33" s="17">
        <f t="shared" ref="AH33:AK33" si="77">AH15/AH$18*100</f>
        <v>1.2041252982267987</v>
      </c>
      <c r="AI33" s="17">
        <f t="shared" si="77"/>
        <v>0.81381385104634163</v>
      </c>
      <c r="AJ33" s="17">
        <f t="shared" si="77"/>
        <v>2.2163281369956498</v>
      </c>
      <c r="AK33" s="17">
        <f t="shared" si="77"/>
        <v>1.1612272009121227</v>
      </c>
      <c r="AL33" s="17"/>
      <c r="AM33" s="17">
        <f t="shared" ref="AM33:AP33" si="78">AM15/AM$18*100</f>
        <v>0.90788207751400507</v>
      </c>
      <c r="AN33" s="17">
        <f t="shared" si="78"/>
        <v>0.67187878903641896</v>
      </c>
      <c r="AO33" s="17">
        <f t="shared" si="78"/>
        <v>2.2202292890650255</v>
      </c>
      <c r="AP33" s="17">
        <f t="shared" si="78"/>
        <v>0.95993604317879577</v>
      </c>
      <c r="AQ33" s="17"/>
      <c r="AR33" s="17">
        <f t="shared" ref="AR33:AU33" si="79">AR15/AR$18*100</f>
        <v>0.93710071207667966</v>
      </c>
      <c r="AS33" s="17">
        <f t="shared" si="79"/>
        <v>1.4269102635192488</v>
      </c>
      <c r="AT33" s="17">
        <f t="shared" si="79"/>
        <v>2.5091266780276391</v>
      </c>
      <c r="AU33" s="17">
        <f t="shared" si="79"/>
        <v>1.3191377932168951</v>
      </c>
    </row>
    <row r="34" spans="1:47" x14ac:dyDescent="0.2">
      <c r="A34" t="str">
        <f>$A$16</f>
        <v>Elementary occupations</v>
      </c>
      <c r="B34" s="17">
        <f t="shared" si="30"/>
        <v>7.6773336075062479</v>
      </c>
      <c r="C34" s="17">
        <f t="shared" ref="C34:O34" si="80">C16/C$18*100</f>
        <v>23.098587130189589</v>
      </c>
      <c r="D34" s="17">
        <f t="shared" si="80"/>
        <v>4.1933622451629047</v>
      </c>
      <c r="E34" s="17">
        <f t="shared" si="80"/>
        <v>11.51118183006394</v>
      </c>
      <c r="F34" s="17"/>
      <c r="G34" s="17">
        <f t="shared" si="80"/>
        <v>6.2687325985745987</v>
      </c>
      <c r="H34" s="17">
        <f t="shared" si="80"/>
        <v>20.69551770719265</v>
      </c>
      <c r="I34" s="17">
        <f t="shared" si="80"/>
        <v>3.7148229673625446</v>
      </c>
      <c r="J34" s="17">
        <f t="shared" si="80"/>
        <v>10.195045348262346</v>
      </c>
      <c r="K34" s="17"/>
      <c r="L34" s="17">
        <f t="shared" si="80"/>
        <v>5.6153340193028045</v>
      </c>
      <c r="M34" s="17">
        <f t="shared" si="80"/>
        <v>19.189423271337915</v>
      </c>
      <c r="N34" s="17">
        <f t="shared" si="80"/>
        <v>4.4423820250124173</v>
      </c>
      <c r="O34" s="17">
        <f t="shared" si="80"/>
        <v>9.3567681802136295</v>
      </c>
      <c r="Q34" t="str">
        <f>$A$16</f>
        <v>Elementary occupations</v>
      </c>
      <c r="R34" s="17">
        <f t="shared" ref="R34:U34" si="81">R16/R$18*100</f>
        <v>9.0476630810913203</v>
      </c>
      <c r="S34" s="17">
        <f t="shared" si="81"/>
        <v>30.207248706381229</v>
      </c>
      <c r="T34" s="17">
        <f t="shared" si="81"/>
        <v>4.4591766083174553</v>
      </c>
      <c r="U34" s="17">
        <f t="shared" si="81"/>
        <v>11.431991101182863</v>
      </c>
      <c r="V34" s="17"/>
      <c r="W34" s="17">
        <f t="shared" ref="W34:Z34" si="82">W16/W$18*100</f>
        <v>7.4678321844529467</v>
      </c>
      <c r="X34" s="17">
        <f t="shared" si="82"/>
        <v>25.92230964596617</v>
      </c>
      <c r="Y34" s="17">
        <f t="shared" si="82"/>
        <v>4.6093400623133274</v>
      </c>
      <c r="Z34" s="17">
        <f t="shared" si="82"/>
        <v>10.244156677674257</v>
      </c>
      <c r="AA34" s="17"/>
      <c r="AB34" s="17">
        <f t="shared" ref="AB34:AE34" si="83">AB16/AB$18*100</f>
        <v>6.4240270039118172</v>
      </c>
      <c r="AC34" s="17">
        <f t="shared" si="83"/>
        <v>23.399057177400852</v>
      </c>
      <c r="AD34" s="17">
        <f t="shared" si="83"/>
        <v>5.6806894805283523</v>
      </c>
      <c r="AE34" s="17">
        <f t="shared" si="83"/>
        <v>9.3785983847340493</v>
      </c>
      <c r="AG34" t="str">
        <f>$A$16</f>
        <v>Elementary occupations</v>
      </c>
      <c r="AH34" s="17">
        <f t="shared" ref="AH34:AK34" si="84">AH16/AH$18*100</f>
        <v>5.4837750426383209</v>
      </c>
      <c r="AI34" s="17">
        <f t="shared" si="84"/>
        <v>20.400407879957676</v>
      </c>
      <c r="AJ34" s="17">
        <f t="shared" si="84"/>
        <v>3.7900801052806363</v>
      </c>
      <c r="AK34" s="17">
        <f t="shared" si="84"/>
        <v>11.596190492800767</v>
      </c>
      <c r="AL34" s="17"/>
      <c r="AM34" s="17">
        <f t="shared" ref="AM34:AP34" si="85">AM16/AM$18*100</f>
        <v>4.4680285433249942</v>
      </c>
      <c r="AN34" s="17">
        <f t="shared" si="85"/>
        <v>18.47151308514303</v>
      </c>
      <c r="AO34" s="17">
        <f t="shared" si="85"/>
        <v>2.5021685550468145</v>
      </c>
      <c r="AP34" s="17">
        <f t="shared" si="85"/>
        <v>10.144404059129656</v>
      </c>
      <c r="AQ34" s="17"/>
      <c r="AR34" s="17">
        <f t="shared" ref="AR34:AU34" si="86">AR16/AR$18*100</f>
        <v>4.4718839532088532</v>
      </c>
      <c r="AS34" s="17">
        <f t="shared" si="86"/>
        <v>17.208565486916918</v>
      </c>
      <c r="AT34" s="17">
        <f t="shared" si="86"/>
        <v>2.7308816375482876</v>
      </c>
      <c r="AU34" s="17">
        <f t="shared" si="86"/>
        <v>9.334181144265056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36.644656366583661</v>
      </c>
      <c r="C44" s="26">
        <f t="shared" ref="C44:E44" si="94">H8-C8</f>
        <v>29.091230878737207</v>
      </c>
      <c r="D44" s="26">
        <f t="shared" si="94"/>
        <v>4.7725275759371186</v>
      </c>
      <c r="E44" s="26">
        <f t="shared" si="94"/>
        <v>70.508414821257929</v>
      </c>
      <c r="F44" s="26"/>
      <c r="G44" s="26">
        <f>L8-G8</f>
        <v>52.530245564032953</v>
      </c>
      <c r="H44" s="26">
        <f t="shared" ref="H44:J44" si="95">M8-H8</f>
        <v>22.807002133763731</v>
      </c>
      <c r="I44" s="26">
        <f t="shared" si="95"/>
        <v>15.117736113323318</v>
      </c>
      <c r="J44" s="26">
        <f t="shared" si="95"/>
        <v>90.454983811120087</v>
      </c>
      <c r="K44" s="26"/>
      <c r="L44" s="26">
        <f>L8-B8</f>
        <v>89.174901930616613</v>
      </c>
      <c r="M44" s="26">
        <f t="shared" ref="M44:O44" si="96">M8-C8</f>
        <v>51.898233012500938</v>
      </c>
      <c r="N44" s="26">
        <f t="shared" si="96"/>
        <v>19.890263689260436</v>
      </c>
      <c r="O44" s="26">
        <f t="shared" si="96"/>
        <v>160.96339863237802</v>
      </c>
      <c r="Q44" t="str">
        <f>$A$8</f>
        <v>Managers, directors and senior officials</v>
      </c>
      <c r="R44" s="26">
        <f>W8-R8</f>
        <v>18.050513288919944</v>
      </c>
      <c r="S44" s="26">
        <f t="shared" ref="S44:S52" si="97">X8-S8</f>
        <v>10.717546176898466</v>
      </c>
      <c r="T44" s="26">
        <f t="shared" ref="T44:T52" si="98">Y8-T8</f>
        <v>6.2185981026345871E-3</v>
      </c>
      <c r="U44" s="26">
        <f t="shared" ref="U44:U52" si="99">Z8-U8</f>
        <v>28.774278063920974</v>
      </c>
      <c r="V44" s="26"/>
      <c r="W44" s="26">
        <f>AB8-W8</f>
        <v>12.884782326461618</v>
      </c>
      <c r="X44" s="26">
        <f t="shared" ref="X44:X52" si="100">AC8-X8</f>
        <v>8.6991277114740697</v>
      </c>
      <c r="Y44" s="26">
        <f t="shared" ref="Y44:Y52" si="101">AD8-Y8</f>
        <v>10.663306836091166</v>
      </c>
      <c r="Z44" s="26">
        <f t="shared" ref="Z44:Z52" si="102">AE8-Z8</f>
        <v>32.24721687402689</v>
      </c>
      <c r="AA44" s="26"/>
      <c r="AB44" s="26">
        <f>AB8-R8</f>
        <v>30.935295615381563</v>
      </c>
      <c r="AC44" s="26">
        <f t="shared" ref="AC44:AC52" si="103">AC8-S8</f>
        <v>19.416673888372536</v>
      </c>
      <c r="AD44" s="26">
        <f t="shared" ref="AD44:AD52" si="104">AD8-T8</f>
        <v>10.669525434193801</v>
      </c>
      <c r="AE44" s="26">
        <f t="shared" ref="AE44:AE52" si="105">AE8-U8</f>
        <v>61.021494937947864</v>
      </c>
      <c r="AG44" t="str">
        <f>$A$8</f>
        <v>Managers, directors and senior officials</v>
      </c>
      <c r="AH44" s="26">
        <f>AM8-AH8</f>
        <v>18.594143077664256</v>
      </c>
      <c r="AI44" s="26">
        <f t="shared" ref="AI44:AI52" si="106">AN8-AI8</f>
        <v>18.373684701838727</v>
      </c>
      <c r="AJ44" s="26">
        <f t="shared" ref="AJ44:AJ52" si="107">AO8-AJ8</f>
        <v>4.766308977834619</v>
      </c>
      <c r="AK44" s="26">
        <f t="shared" ref="AK44:AK52" si="108">AP8-AK8</f>
        <v>41.734136757337609</v>
      </c>
      <c r="AL44" s="26"/>
      <c r="AM44" s="26">
        <f>AR8-AM8</f>
        <v>39.645463237571505</v>
      </c>
      <c r="AN44" s="26">
        <f t="shared" ref="AN44:AN52" si="109">AS8-AN8</f>
        <v>14.107874422289719</v>
      </c>
      <c r="AO44" s="26">
        <f t="shared" ref="AO44:AO52" si="110">AT8-AO8</f>
        <v>4.4544292772319238</v>
      </c>
      <c r="AP44" s="26">
        <f t="shared" ref="AP44:AP52" si="111">AU8-AP8</f>
        <v>58.20776693709314</v>
      </c>
      <c r="AQ44" s="26"/>
      <c r="AR44" s="26">
        <f>AR8-AH8</f>
        <v>58.239606315235761</v>
      </c>
      <c r="AS44" s="26">
        <f t="shared" ref="AS44:AS52" si="112">AS8-AI8</f>
        <v>32.481559124128445</v>
      </c>
      <c r="AT44" s="26">
        <f t="shared" ref="AT44:AT52" si="113">AT8-AJ8</f>
        <v>9.2207382550665429</v>
      </c>
      <c r="AU44" s="26">
        <f t="shared" ref="AU44:AU52" si="114">AU8-AK8</f>
        <v>99.941903694430749</v>
      </c>
    </row>
    <row r="45" spans="1:47" x14ac:dyDescent="0.2">
      <c r="A45" t="str">
        <f>$A$9</f>
        <v>Professional occupations</v>
      </c>
      <c r="B45" s="26">
        <f t="shared" ref="B45:B54" si="115">G9-B9</f>
        <v>109.38405240621194</v>
      </c>
      <c r="C45" s="26">
        <f t="shared" ref="C45:C54" si="116">H9-C9</f>
        <v>46.755814073045997</v>
      </c>
      <c r="D45" s="26">
        <f t="shared" ref="D45:D54" si="117">I9-D9</f>
        <v>-4.316752497890775</v>
      </c>
      <c r="E45" s="26">
        <f t="shared" ref="E45:E54" si="118">J9-E9</f>
        <v>151.82311398136733</v>
      </c>
      <c r="F45" s="26"/>
      <c r="G45" s="26">
        <f t="shared" ref="G45:G54" si="119">L9-G9</f>
        <v>153.02614148361044</v>
      </c>
      <c r="H45" s="26">
        <f t="shared" ref="H45:H54" si="120">M9-H9</f>
        <v>43.175314964938565</v>
      </c>
      <c r="I45" s="26">
        <f t="shared" ref="I45:I54" si="121">N9-I9</f>
        <v>9.1406797484410163E-3</v>
      </c>
      <c r="J45" s="26">
        <f t="shared" ref="J45:J54" si="122">O9-J9</f>
        <v>196.21059712829742</v>
      </c>
      <c r="K45" s="26"/>
      <c r="L45" s="26">
        <f t="shared" ref="L45:L54" si="123">L9-B9</f>
        <v>262.41019388982238</v>
      </c>
      <c r="M45" s="26">
        <f t="shared" ref="M45:M54" si="124">M9-C9</f>
        <v>89.931129037984562</v>
      </c>
      <c r="N45" s="26">
        <f t="shared" ref="N45:N54" si="125">N9-D9</f>
        <v>-4.307611818142334</v>
      </c>
      <c r="O45" s="26">
        <f t="shared" ref="O45:O54" si="126">O9-E9</f>
        <v>348.03371110966475</v>
      </c>
      <c r="Q45" t="str">
        <f>$A$9</f>
        <v>Professional occupations</v>
      </c>
      <c r="R45" s="26">
        <f t="shared" ref="R45:R52" si="127">W9-R9</f>
        <v>53.427854160741163</v>
      </c>
      <c r="S45" s="26">
        <f t="shared" si="97"/>
        <v>19.253062247052483</v>
      </c>
      <c r="T45" s="26">
        <f t="shared" si="98"/>
        <v>-10.61785463117603</v>
      </c>
      <c r="U45" s="26">
        <f t="shared" si="99"/>
        <v>62.063061776617587</v>
      </c>
      <c r="V45" s="26"/>
      <c r="W45" s="26">
        <f t="shared" ref="W45:W52" si="128">AB9-W9</f>
        <v>75.574673388371025</v>
      </c>
      <c r="X45" s="26">
        <f t="shared" si="100"/>
        <v>19.286874885102591</v>
      </c>
      <c r="Y45" s="26">
        <f t="shared" si="101"/>
        <v>-3.4339912060493418</v>
      </c>
      <c r="Z45" s="26">
        <f t="shared" si="102"/>
        <v>91.427557067424232</v>
      </c>
      <c r="AA45" s="26"/>
      <c r="AB45" s="26">
        <f t="shared" ref="AB45:AB52" si="129">AB9-R9</f>
        <v>129.00252754911219</v>
      </c>
      <c r="AC45" s="26">
        <f t="shared" si="103"/>
        <v>38.539937132155075</v>
      </c>
      <c r="AD45" s="26">
        <f t="shared" si="104"/>
        <v>-14.051845837225372</v>
      </c>
      <c r="AE45" s="26">
        <f t="shared" si="105"/>
        <v>153.49061884404182</v>
      </c>
      <c r="AG45" t="str">
        <f>$A$9</f>
        <v>Professional occupations</v>
      </c>
      <c r="AH45" s="26">
        <f t="shared" ref="AH45:AH52" si="130">AM9-AH9</f>
        <v>55.956198245471001</v>
      </c>
      <c r="AI45" s="26">
        <f t="shared" si="106"/>
        <v>27.502751825993585</v>
      </c>
      <c r="AJ45" s="26">
        <f t="shared" si="107"/>
        <v>6.3011021332852124</v>
      </c>
      <c r="AK45" s="26">
        <f t="shared" si="108"/>
        <v>89.760052204749798</v>
      </c>
      <c r="AL45" s="26"/>
      <c r="AM45" s="26">
        <f t="shared" ref="AM45:AM52" si="131">AR9-AM9</f>
        <v>77.451468095239534</v>
      </c>
      <c r="AN45" s="26">
        <f t="shared" si="109"/>
        <v>23.888440079836016</v>
      </c>
      <c r="AO45" s="26">
        <f t="shared" si="110"/>
        <v>3.4431318857977971</v>
      </c>
      <c r="AP45" s="26">
        <f t="shared" si="111"/>
        <v>104.7830400608733</v>
      </c>
      <c r="AQ45" s="26"/>
      <c r="AR45" s="26">
        <f t="shared" ref="AR45:AR52" si="132">AR9-AH9</f>
        <v>133.40766634071053</v>
      </c>
      <c r="AS45" s="26">
        <f t="shared" si="112"/>
        <v>51.391191905829601</v>
      </c>
      <c r="AT45" s="26">
        <f t="shared" si="113"/>
        <v>9.7442340190830095</v>
      </c>
      <c r="AU45" s="26">
        <f t="shared" si="114"/>
        <v>194.5430922656231</v>
      </c>
    </row>
    <row r="46" spans="1:47" x14ac:dyDescent="0.2">
      <c r="A46" t="str">
        <f>$A$10</f>
        <v>Associate professional occupations</v>
      </c>
      <c r="B46" s="26">
        <f t="shared" si="115"/>
        <v>45.642020253296039</v>
      </c>
      <c r="C46" s="26">
        <f t="shared" si="116"/>
        <v>20.951639569474636</v>
      </c>
      <c r="D46" s="26">
        <f t="shared" si="117"/>
        <v>-11.491798534634739</v>
      </c>
      <c r="E46" s="26">
        <f t="shared" si="118"/>
        <v>55.101861288135865</v>
      </c>
      <c r="F46" s="26"/>
      <c r="G46" s="26">
        <f t="shared" si="119"/>
        <v>24.235191159941508</v>
      </c>
      <c r="H46" s="26">
        <f t="shared" si="120"/>
        <v>4.055773503446062</v>
      </c>
      <c r="I46" s="26">
        <f t="shared" si="121"/>
        <v>6.7724911918028852</v>
      </c>
      <c r="J46" s="26">
        <f t="shared" si="122"/>
        <v>35.063455855190455</v>
      </c>
      <c r="K46" s="26"/>
      <c r="L46" s="26">
        <f t="shared" si="123"/>
        <v>69.877211413237546</v>
      </c>
      <c r="M46" s="26">
        <f t="shared" si="124"/>
        <v>25.007413072920698</v>
      </c>
      <c r="N46" s="26">
        <f t="shared" si="125"/>
        <v>-4.7193073428318542</v>
      </c>
      <c r="O46" s="26">
        <f t="shared" si="126"/>
        <v>90.16531714332632</v>
      </c>
      <c r="Q46" t="str">
        <f>$A$10</f>
        <v>Associate professional occupations</v>
      </c>
      <c r="R46" s="26">
        <f t="shared" si="127"/>
        <v>18.25011761485743</v>
      </c>
      <c r="S46" s="26">
        <f t="shared" si="97"/>
        <v>9.6928640635281766</v>
      </c>
      <c r="T46" s="26">
        <f t="shared" si="98"/>
        <v>-10.336810783364321</v>
      </c>
      <c r="U46" s="26">
        <f t="shared" si="99"/>
        <v>17.606170895021307</v>
      </c>
      <c r="V46" s="26"/>
      <c r="W46" s="26">
        <f t="shared" si="128"/>
        <v>-1.7135768841808385</v>
      </c>
      <c r="X46" s="26">
        <f t="shared" si="100"/>
        <v>-2.8307316193958059</v>
      </c>
      <c r="Y46" s="26">
        <f t="shared" si="101"/>
        <v>1.3757783839977691</v>
      </c>
      <c r="Z46" s="26">
        <f t="shared" si="102"/>
        <v>-3.1685301195789179</v>
      </c>
      <c r="AA46" s="26"/>
      <c r="AB46" s="26">
        <f t="shared" si="129"/>
        <v>16.536540730676592</v>
      </c>
      <c r="AC46" s="26">
        <f t="shared" si="103"/>
        <v>6.8621324441323708</v>
      </c>
      <c r="AD46" s="26">
        <f t="shared" si="104"/>
        <v>-8.9610323993665517</v>
      </c>
      <c r="AE46" s="26">
        <f t="shared" si="105"/>
        <v>14.437640775442389</v>
      </c>
      <c r="AG46" t="str">
        <f>$A$10</f>
        <v>Associate professional occupations</v>
      </c>
      <c r="AH46" s="26">
        <f t="shared" si="130"/>
        <v>27.391902638437926</v>
      </c>
      <c r="AI46" s="26">
        <f t="shared" si="106"/>
        <v>11.258775505946431</v>
      </c>
      <c r="AJ46" s="26">
        <f t="shared" si="107"/>
        <v>-1.1549877512704754</v>
      </c>
      <c r="AK46" s="26">
        <f t="shared" si="108"/>
        <v>37.495690393113875</v>
      </c>
      <c r="AL46" s="26"/>
      <c r="AM46" s="26">
        <f t="shared" si="131"/>
        <v>25.948768044122914</v>
      </c>
      <c r="AN46" s="26">
        <f t="shared" si="109"/>
        <v>6.8865051228418679</v>
      </c>
      <c r="AO46" s="26">
        <f t="shared" si="110"/>
        <v>5.3967128078051729</v>
      </c>
      <c r="AP46" s="26">
        <f t="shared" si="111"/>
        <v>38.231985974769998</v>
      </c>
      <c r="AQ46" s="26"/>
      <c r="AR46" s="26">
        <f t="shared" si="132"/>
        <v>53.340670682560841</v>
      </c>
      <c r="AS46" s="26">
        <f t="shared" si="112"/>
        <v>18.145280628788299</v>
      </c>
      <c r="AT46" s="26">
        <f t="shared" si="113"/>
        <v>4.2417250565346976</v>
      </c>
      <c r="AU46" s="26">
        <f t="shared" si="114"/>
        <v>75.727676367883873</v>
      </c>
    </row>
    <row r="47" spans="1:47" x14ac:dyDescent="0.2">
      <c r="A47" t="str">
        <f>$A$11</f>
        <v>Administrative and secretarial occupations</v>
      </c>
      <c r="B47" s="26">
        <f t="shared" si="115"/>
        <v>-7.9078874223218918</v>
      </c>
      <c r="C47" s="26">
        <f t="shared" si="116"/>
        <v>-1.9105800819589547</v>
      </c>
      <c r="D47" s="26">
        <f t="shared" si="117"/>
        <v>-4.5543342993604874</v>
      </c>
      <c r="E47" s="26">
        <f t="shared" si="118"/>
        <v>-14.372801803641323</v>
      </c>
      <c r="F47" s="26"/>
      <c r="G47" s="26">
        <f t="shared" si="119"/>
        <v>-48.515876127763391</v>
      </c>
      <c r="H47" s="26">
        <f t="shared" si="120"/>
        <v>-37.996461078619177</v>
      </c>
      <c r="I47" s="26">
        <f t="shared" si="121"/>
        <v>2.065226521431164</v>
      </c>
      <c r="J47" s="26">
        <f t="shared" si="122"/>
        <v>-84.44711068495144</v>
      </c>
      <c r="K47" s="26"/>
      <c r="L47" s="26">
        <f t="shared" si="123"/>
        <v>-56.423763550085283</v>
      </c>
      <c r="M47" s="26">
        <f t="shared" si="124"/>
        <v>-39.907041160578132</v>
      </c>
      <c r="N47" s="26">
        <f t="shared" si="125"/>
        <v>-2.4891077779293234</v>
      </c>
      <c r="O47" s="26">
        <f t="shared" si="126"/>
        <v>-98.819912488592763</v>
      </c>
      <c r="Q47" t="str">
        <f>$A$11</f>
        <v>Administrative and secretarial occupations</v>
      </c>
      <c r="R47" s="26">
        <f t="shared" si="127"/>
        <v>3.8796914086742049</v>
      </c>
      <c r="S47" s="26">
        <f t="shared" si="97"/>
        <v>4.4841778401449162</v>
      </c>
      <c r="T47" s="26">
        <f t="shared" si="98"/>
        <v>-1.8402504112546243</v>
      </c>
      <c r="U47" s="26">
        <f t="shared" si="99"/>
        <v>6.5236188375644986</v>
      </c>
      <c r="V47" s="26"/>
      <c r="W47" s="26">
        <f t="shared" si="128"/>
        <v>2.1593697324049543</v>
      </c>
      <c r="X47" s="26">
        <f t="shared" si="100"/>
        <v>-3.5276994060097735</v>
      </c>
      <c r="Y47" s="26">
        <f t="shared" si="101"/>
        <v>2.6732401126343213</v>
      </c>
      <c r="Z47" s="26">
        <f t="shared" si="102"/>
        <v>1.3049104390294985</v>
      </c>
      <c r="AA47" s="26"/>
      <c r="AB47" s="26">
        <f t="shared" si="129"/>
        <v>6.0390611410791593</v>
      </c>
      <c r="AC47" s="26">
        <f t="shared" si="103"/>
        <v>0.95647843413514266</v>
      </c>
      <c r="AD47" s="26">
        <f t="shared" si="104"/>
        <v>0.83298970137969697</v>
      </c>
      <c r="AE47" s="26">
        <f t="shared" si="105"/>
        <v>7.8285292765939971</v>
      </c>
      <c r="AG47" t="str">
        <f>$A$11</f>
        <v>Administrative and secretarial occupations</v>
      </c>
      <c r="AH47" s="26">
        <f t="shared" si="130"/>
        <v>-11.787578830996381</v>
      </c>
      <c r="AI47" s="26">
        <f t="shared" si="106"/>
        <v>-6.3947579221037927</v>
      </c>
      <c r="AJ47" s="26">
        <f t="shared" si="107"/>
        <v>-2.7140838881058684</v>
      </c>
      <c r="AK47" s="26">
        <f t="shared" si="108"/>
        <v>-20.896420641206078</v>
      </c>
      <c r="AL47" s="26"/>
      <c r="AM47" s="26">
        <f t="shared" si="131"/>
        <v>-50.67524586016799</v>
      </c>
      <c r="AN47" s="26">
        <f t="shared" si="109"/>
        <v>-34.468761672609332</v>
      </c>
      <c r="AO47" s="26">
        <f t="shared" si="110"/>
        <v>-0.60801359120313236</v>
      </c>
      <c r="AP47" s="26">
        <f t="shared" si="111"/>
        <v>-85.752021123980455</v>
      </c>
      <c r="AQ47" s="26"/>
      <c r="AR47" s="26">
        <f t="shared" si="132"/>
        <v>-62.462824691164371</v>
      </c>
      <c r="AS47" s="26">
        <f t="shared" si="112"/>
        <v>-40.863519594713125</v>
      </c>
      <c r="AT47" s="26">
        <f t="shared" si="113"/>
        <v>-3.3220974793090008</v>
      </c>
      <c r="AU47" s="26">
        <f t="shared" si="114"/>
        <v>-106.64844176518653</v>
      </c>
    </row>
    <row r="48" spans="1:47" x14ac:dyDescent="0.2">
      <c r="A48" t="str">
        <f>$A$12</f>
        <v>Skilled trades occupations</v>
      </c>
      <c r="B48" s="26">
        <f t="shared" si="115"/>
        <v>-39.581558299061641</v>
      </c>
      <c r="C48" s="26">
        <f t="shared" si="116"/>
        <v>-4.5507960493158066</v>
      </c>
      <c r="D48" s="26">
        <f t="shared" si="117"/>
        <v>-11.190170908776253</v>
      </c>
      <c r="E48" s="26">
        <f t="shared" si="118"/>
        <v>-55.322525257153757</v>
      </c>
      <c r="F48" s="26"/>
      <c r="G48" s="26">
        <f t="shared" si="119"/>
        <v>-18.676417390776749</v>
      </c>
      <c r="H48" s="26">
        <f t="shared" si="120"/>
        <v>9.3941450872248282</v>
      </c>
      <c r="I48" s="26">
        <f t="shared" si="121"/>
        <v>22.565796686760251</v>
      </c>
      <c r="J48" s="26">
        <f t="shared" si="122"/>
        <v>13.283524383208373</v>
      </c>
      <c r="K48" s="26"/>
      <c r="L48" s="26">
        <f t="shared" si="123"/>
        <v>-58.257975689838389</v>
      </c>
      <c r="M48" s="26">
        <f t="shared" si="124"/>
        <v>4.8433490379090216</v>
      </c>
      <c r="N48" s="26">
        <f t="shared" si="125"/>
        <v>11.375625777983998</v>
      </c>
      <c r="O48" s="26">
        <f t="shared" si="126"/>
        <v>-42.039000873945383</v>
      </c>
      <c r="Q48" t="str">
        <f>$A$12</f>
        <v>Skilled trades occupations</v>
      </c>
      <c r="R48" s="26">
        <f t="shared" si="127"/>
        <v>-39.212892360802272</v>
      </c>
      <c r="S48" s="26">
        <f t="shared" si="97"/>
        <v>-3.9756859153988913</v>
      </c>
      <c r="T48" s="26">
        <f t="shared" si="98"/>
        <v>-10.927470466433348</v>
      </c>
      <c r="U48" s="26">
        <f t="shared" si="99"/>
        <v>-54.116048742634462</v>
      </c>
      <c r="V48" s="26"/>
      <c r="W48" s="26">
        <f t="shared" si="128"/>
        <v>-26.647301142837762</v>
      </c>
      <c r="X48" s="26">
        <f t="shared" si="100"/>
        <v>5.6489777535670278</v>
      </c>
      <c r="Y48" s="26">
        <f t="shared" si="101"/>
        <v>16.025161149758517</v>
      </c>
      <c r="Z48" s="26">
        <f t="shared" si="102"/>
        <v>-4.9731622395122486</v>
      </c>
      <c r="AA48" s="26"/>
      <c r="AB48" s="26">
        <f t="shared" si="129"/>
        <v>-65.860193503640033</v>
      </c>
      <c r="AC48" s="26">
        <f t="shared" si="103"/>
        <v>1.6732918381681365</v>
      </c>
      <c r="AD48" s="26">
        <f t="shared" si="104"/>
        <v>5.0976906833251689</v>
      </c>
      <c r="AE48" s="26">
        <f t="shared" si="105"/>
        <v>-59.08921098214671</v>
      </c>
      <c r="AG48" t="str">
        <f>$A$12</f>
        <v>Skilled trades occupations</v>
      </c>
      <c r="AH48" s="26">
        <f t="shared" si="130"/>
        <v>-0.36866593825939731</v>
      </c>
      <c r="AI48" s="26">
        <f t="shared" si="106"/>
        <v>-0.57511013391693311</v>
      </c>
      <c r="AJ48" s="26">
        <f t="shared" si="107"/>
        <v>-0.26270044234270884</v>
      </c>
      <c r="AK48" s="26">
        <f t="shared" si="108"/>
        <v>-1.2064765145190393</v>
      </c>
      <c r="AL48" s="26"/>
      <c r="AM48" s="26">
        <f t="shared" si="131"/>
        <v>7.9708837520608604</v>
      </c>
      <c r="AN48" s="26">
        <f t="shared" si="109"/>
        <v>3.7451673336578644</v>
      </c>
      <c r="AO48" s="26">
        <f t="shared" si="110"/>
        <v>6.5406355370015596</v>
      </c>
      <c r="AP48" s="26">
        <f t="shared" si="111"/>
        <v>18.256686622720281</v>
      </c>
      <c r="AQ48" s="26"/>
      <c r="AR48" s="26">
        <f t="shared" si="132"/>
        <v>7.6022178138014631</v>
      </c>
      <c r="AS48" s="26">
        <f t="shared" si="112"/>
        <v>3.1700571997409313</v>
      </c>
      <c r="AT48" s="26">
        <f t="shared" si="113"/>
        <v>6.2779350946588508</v>
      </c>
      <c r="AU48" s="26">
        <f t="shared" si="114"/>
        <v>17.050210108201242</v>
      </c>
    </row>
    <row r="49" spans="1:47" x14ac:dyDescent="0.2">
      <c r="A49" t="str">
        <f>$A$13</f>
        <v>Caring, leisure and other service occupations</v>
      </c>
      <c r="B49" s="26">
        <f t="shared" si="115"/>
        <v>-11.120918947628638</v>
      </c>
      <c r="C49" s="26">
        <f t="shared" si="116"/>
        <v>4.0385957225123832</v>
      </c>
      <c r="D49" s="26">
        <f t="shared" si="117"/>
        <v>0.72687201412647795</v>
      </c>
      <c r="E49" s="26">
        <f t="shared" si="118"/>
        <v>-6.3554512109897701</v>
      </c>
      <c r="F49" s="26"/>
      <c r="G49" s="26">
        <f t="shared" si="119"/>
        <v>38.051805772280233</v>
      </c>
      <c r="H49" s="26">
        <f t="shared" si="120"/>
        <v>8.5702049773701958</v>
      </c>
      <c r="I49" s="26">
        <f t="shared" si="121"/>
        <v>8.6382311901496251</v>
      </c>
      <c r="J49" s="26">
        <f t="shared" si="122"/>
        <v>55.260241939800096</v>
      </c>
      <c r="K49" s="26"/>
      <c r="L49" s="26">
        <f t="shared" si="123"/>
        <v>26.930886824651594</v>
      </c>
      <c r="M49" s="26">
        <f t="shared" si="124"/>
        <v>12.608800699882579</v>
      </c>
      <c r="N49" s="26">
        <f t="shared" si="125"/>
        <v>9.3651032042761031</v>
      </c>
      <c r="O49" s="26">
        <f t="shared" si="126"/>
        <v>48.904790728810326</v>
      </c>
      <c r="Q49" t="str">
        <f>$A$13</f>
        <v>Caring, leisure and other service occupations</v>
      </c>
      <c r="R49" s="26">
        <f t="shared" si="127"/>
        <v>-4.5913972955364457</v>
      </c>
      <c r="S49" s="26">
        <f t="shared" si="97"/>
        <v>4.2398133491386716</v>
      </c>
      <c r="T49" s="26">
        <f t="shared" si="98"/>
        <v>-0.74266525673252382</v>
      </c>
      <c r="U49" s="26">
        <f t="shared" si="99"/>
        <v>-1.0942492031303033</v>
      </c>
      <c r="V49" s="26"/>
      <c r="W49" s="26">
        <f t="shared" si="128"/>
        <v>20.586868634190715</v>
      </c>
      <c r="X49" s="26">
        <f t="shared" si="100"/>
        <v>8.1380055337061918</v>
      </c>
      <c r="Y49" s="26">
        <f t="shared" si="101"/>
        <v>3.4223659939428082</v>
      </c>
      <c r="Z49" s="26">
        <f t="shared" si="102"/>
        <v>32.147240161839733</v>
      </c>
      <c r="AA49" s="26"/>
      <c r="AB49" s="26">
        <f t="shared" si="129"/>
        <v>15.995471338654269</v>
      </c>
      <c r="AC49" s="26">
        <f t="shared" si="103"/>
        <v>12.377818882844863</v>
      </c>
      <c r="AD49" s="26">
        <f t="shared" si="104"/>
        <v>2.6797007372102843</v>
      </c>
      <c r="AE49" s="26">
        <f t="shared" si="105"/>
        <v>31.052990958709429</v>
      </c>
      <c r="AG49" t="str">
        <f>$A$13</f>
        <v>Caring, leisure and other service occupations</v>
      </c>
      <c r="AH49" s="26">
        <f t="shared" si="130"/>
        <v>-6.5295216520923987</v>
      </c>
      <c r="AI49" s="26">
        <f t="shared" si="106"/>
        <v>-0.20121762662620313</v>
      </c>
      <c r="AJ49" s="26">
        <f t="shared" si="107"/>
        <v>1.4695372708589929</v>
      </c>
      <c r="AK49" s="26">
        <f t="shared" si="108"/>
        <v>-5.2612020078596515</v>
      </c>
      <c r="AL49" s="26"/>
      <c r="AM49" s="26">
        <f t="shared" si="131"/>
        <v>17.464937138089738</v>
      </c>
      <c r="AN49" s="26">
        <f t="shared" si="109"/>
        <v>0.43219944366398977</v>
      </c>
      <c r="AO49" s="26">
        <f t="shared" si="110"/>
        <v>5.2158651962068134</v>
      </c>
      <c r="AP49" s="26">
        <f t="shared" si="111"/>
        <v>23.113001777960619</v>
      </c>
      <c r="AQ49" s="26"/>
      <c r="AR49" s="26">
        <f t="shared" si="132"/>
        <v>10.935415485997339</v>
      </c>
      <c r="AS49" s="26">
        <f t="shared" si="112"/>
        <v>0.23098181703778664</v>
      </c>
      <c r="AT49" s="26">
        <f t="shared" si="113"/>
        <v>6.6854024670658063</v>
      </c>
      <c r="AU49" s="26">
        <f t="shared" si="114"/>
        <v>17.851799770100968</v>
      </c>
    </row>
    <row r="50" spans="1:47" x14ac:dyDescent="0.2">
      <c r="A50" t="str">
        <f>$A$14</f>
        <v>Sales and customer service occupations</v>
      </c>
      <c r="B50" s="26">
        <f t="shared" si="115"/>
        <v>-8.1063817345608129</v>
      </c>
      <c r="C50" s="26">
        <f t="shared" si="116"/>
        <v>13.887397283697084</v>
      </c>
      <c r="D50" s="26">
        <f t="shared" si="117"/>
        <v>-9.1321206231337086</v>
      </c>
      <c r="E50" s="26">
        <f t="shared" si="118"/>
        <v>-3.3511050739975303</v>
      </c>
      <c r="F50" s="26"/>
      <c r="G50" s="26">
        <f t="shared" si="119"/>
        <v>3.2234138616361321</v>
      </c>
      <c r="H50" s="26">
        <f t="shared" si="120"/>
        <v>-1.0764816306382272</v>
      </c>
      <c r="I50" s="26">
        <f t="shared" si="121"/>
        <v>-1.5052661341416904</v>
      </c>
      <c r="J50" s="26">
        <f t="shared" si="122"/>
        <v>0.64166609685628373</v>
      </c>
      <c r="K50" s="26"/>
      <c r="L50" s="26">
        <f t="shared" si="123"/>
        <v>-4.8829678729246808</v>
      </c>
      <c r="M50" s="26">
        <f t="shared" si="124"/>
        <v>12.810915653058856</v>
      </c>
      <c r="N50" s="26">
        <f t="shared" si="125"/>
        <v>-10.637386757275399</v>
      </c>
      <c r="O50" s="26">
        <f t="shared" si="126"/>
        <v>-2.7094389771412466</v>
      </c>
      <c r="Q50" t="str">
        <f>$A$14</f>
        <v>Sales and customer service occupations</v>
      </c>
      <c r="R50" s="26">
        <f t="shared" si="127"/>
        <v>-2.6740211633937321</v>
      </c>
      <c r="S50" s="26">
        <f t="shared" si="97"/>
        <v>9.8403929159341459</v>
      </c>
      <c r="T50" s="26">
        <f t="shared" si="98"/>
        <v>-4.6270647878548541</v>
      </c>
      <c r="U50" s="26">
        <f t="shared" si="99"/>
        <v>2.5393069646855508</v>
      </c>
      <c r="V50" s="26"/>
      <c r="W50" s="26">
        <f t="shared" si="128"/>
        <v>6.5975052269537002</v>
      </c>
      <c r="X50" s="26">
        <f t="shared" si="100"/>
        <v>4.5679665934379869</v>
      </c>
      <c r="Y50" s="26">
        <f t="shared" si="101"/>
        <v>-0.8186335554858708</v>
      </c>
      <c r="Z50" s="26">
        <f t="shared" si="102"/>
        <v>10.346838264905841</v>
      </c>
      <c r="AA50" s="26"/>
      <c r="AB50" s="26">
        <f t="shared" si="129"/>
        <v>3.9234840635599681</v>
      </c>
      <c r="AC50" s="26">
        <f t="shared" si="103"/>
        <v>14.408359509372133</v>
      </c>
      <c r="AD50" s="26">
        <f t="shared" si="104"/>
        <v>-5.4456983433407249</v>
      </c>
      <c r="AE50" s="26">
        <f t="shared" si="105"/>
        <v>12.886145229591392</v>
      </c>
      <c r="AG50" t="str">
        <f>$A$14</f>
        <v>Sales and customer service occupations</v>
      </c>
      <c r="AH50" s="26">
        <f t="shared" si="130"/>
        <v>-5.4323605711672442</v>
      </c>
      <c r="AI50" s="26">
        <f t="shared" si="106"/>
        <v>4.0470043677631224</v>
      </c>
      <c r="AJ50" s="26">
        <f t="shared" si="107"/>
        <v>-4.5050558352788688</v>
      </c>
      <c r="AK50" s="26">
        <f t="shared" si="108"/>
        <v>-5.8904120386829959</v>
      </c>
      <c r="AL50" s="26"/>
      <c r="AM50" s="26">
        <f t="shared" si="131"/>
        <v>-3.37409136531749</v>
      </c>
      <c r="AN50" s="26">
        <f t="shared" si="109"/>
        <v>-5.6444482240759442</v>
      </c>
      <c r="AO50" s="26">
        <f t="shared" si="110"/>
        <v>-0.68663257865583738</v>
      </c>
      <c r="AP50" s="26">
        <f t="shared" si="111"/>
        <v>-9.7051721680492733</v>
      </c>
      <c r="AQ50" s="26"/>
      <c r="AR50" s="26">
        <f t="shared" si="132"/>
        <v>-8.8064519364847342</v>
      </c>
      <c r="AS50" s="26">
        <f t="shared" si="112"/>
        <v>-1.5974438563128217</v>
      </c>
      <c r="AT50" s="26">
        <f t="shared" si="113"/>
        <v>-5.1916884139347061</v>
      </c>
      <c r="AU50" s="26">
        <f t="shared" si="114"/>
        <v>-15.595584206732269</v>
      </c>
    </row>
    <row r="51" spans="1:47" x14ac:dyDescent="0.2">
      <c r="A51" t="str">
        <f>$A$15</f>
        <v>Process, plant and machine operatives</v>
      </c>
      <c r="B51" s="26">
        <f t="shared" si="115"/>
        <v>-23.815150197070025</v>
      </c>
      <c r="C51" s="26">
        <f t="shared" si="116"/>
        <v>6.302636671438357</v>
      </c>
      <c r="D51" s="26">
        <f t="shared" si="117"/>
        <v>-3.288556555396994</v>
      </c>
      <c r="E51" s="26">
        <f t="shared" si="118"/>
        <v>-20.801070081028655</v>
      </c>
      <c r="F51" s="26"/>
      <c r="G51" s="26">
        <f t="shared" si="119"/>
        <v>-0.62733299832835598</v>
      </c>
      <c r="H51" s="26">
        <f t="shared" si="120"/>
        <v>14.763454217049883</v>
      </c>
      <c r="I51" s="26">
        <f t="shared" si="121"/>
        <v>9.0633194701489259</v>
      </c>
      <c r="J51" s="26">
        <f t="shared" si="122"/>
        <v>23.199440688870453</v>
      </c>
      <c r="K51" s="26"/>
      <c r="L51" s="26">
        <f t="shared" si="123"/>
        <v>-24.442483195398381</v>
      </c>
      <c r="M51" s="26">
        <f t="shared" si="124"/>
        <v>21.06609088848824</v>
      </c>
      <c r="N51" s="26">
        <f t="shared" si="125"/>
        <v>5.7747629147519319</v>
      </c>
      <c r="O51" s="26">
        <f t="shared" si="126"/>
        <v>2.3983706078417981</v>
      </c>
      <c r="Q51" t="str">
        <f>$A$15</f>
        <v>Process, plant and machine operatives</v>
      </c>
      <c r="R51" s="26">
        <f t="shared" si="127"/>
        <v>-21.368780933171223</v>
      </c>
      <c r="S51" s="26">
        <f t="shared" si="97"/>
        <v>7.3833999226948919</v>
      </c>
      <c r="T51" s="26">
        <f t="shared" si="98"/>
        <v>-3.3080325877770775</v>
      </c>
      <c r="U51" s="26">
        <f t="shared" si="99"/>
        <v>-17.293413598253437</v>
      </c>
      <c r="V51" s="26"/>
      <c r="W51" s="26">
        <f t="shared" si="128"/>
        <v>-2.0865468903759563</v>
      </c>
      <c r="X51" s="26">
        <f t="shared" si="100"/>
        <v>7.1205820664264792</v>
      </c>
      <c r="Y51" s="26">
        <f t="shared" si="101"/>
        <v>7.6026427263852128</v>
      </c>
      <c r="Z51" s="26">
        <f t="shared" si="102"/>
        <v>12.636677902435764</v>
      </c>
      <c r="AA51" s="26"/>
      <c r="AB51" s="26">
        <f t="shared" si="129"/>
        <v>-23.455327823547179</v>
      </c>
      <c r="AC51" s="26">
        <f t="shared" si="103"/>
        <v>14.503981989121371</v>
      </c>
      <c r="AD51" s="26">
        <f t="shared" si="104"/>
        <v>4.2946101386081352</v>
      </c>
      <c r="AE51" s="26">
        <f t="shared" si="105"/>
        <v>-4.6567356958176731</v>
      </c>
      <c r="AG51" t="str">
        <f>$A$15</f>
        <v>Process, plant and machine operatives</v>
      </c>
      <c r="AH51" s="26">
        <f t="shared" si="130"/>
        <v>-2.4463692638988519</v>
      </c>
      <c r="AI51" s="26">
        <f t="shared" si="106"/>
        <v>-1.0807632512565686</v>
      </c>
      <c r="AJ51" s="26">
        <f t="shared" si="107"/>
        <v>1.9476032380076447E-2</v>
      </c>
      <c r="AK51" s="26">
        <f t="shared" si="108"/>
        <v>-3.5076564827753458</v>
      </c>
      <c r="AL51" s="26"/>
      <c r="AM51" s="26">
        <f t="shared" si="131"/>
        <v>1.4592138920477211</v>
      </c>
      <c r="AN51" s="26">
        <f t="shared" si="109"/>
        <v>7.6428721506233739</v>
      </c>
      <c r="AO51" s="26">
        <f t="shared" si="110"/>
        <v>1.460676743763706</v>
      </c>
      <c r="AP51" s="26">
        <f t="shared" si="111"/>
        <v>10.562762786434803</v>
      </c>
      <c r="AQ51" s="26"/>
      <c r="AR51" s="26">
        <f t="shared" si="132"/>
        <v>-0.98715537185113078</v>
      </c>
      <c r="AS51" s="26">
        <f t="shared" si="112"/>
        <v>6.5621088993668053</v>
      </c>
      <c r="AT51" s="26">
        <f t="shared" si="113"/>
        <v>1.4801527761437825</v>
      </c>
      <c r="AU51" s="26">
        <f t="shared" si="114"/>
        <v>7.055106303659457</v>
      </c>
    </row>
    <row r="52" spans="1:47" x14ac:dyDescent="0.2">
      <c r="A52" t="str">
        <f>$A$16</f>
        <v>Elementary occupations</v>
      </c>
      <c r="B52" s="26">
        <f t="shared" si="115"/>
        <v>-33.645832427094916</v>
      </c>
      <c r="C52" s="26">
        <f t="shared" si="116"/>
        <v>-10.280938066176759</v>
      </c>
      <c r="D52" s="26">
        <f t="shared" si="117"/>
        <v>-4.9176661714904455</v>
      </c>
      <c r="E52" s="26">
        <f t="shared" si="118"/>
        <v>-48.844436664762213</v>
      </c>
      <c r="F52" s="26"/>
      <c r="G52" s="26">
        <f t="shared" si="119"/>
        <v>-6.9901713238741365</v>
      </c>
      <c r="H52" s="26">
        <f t="shared" si="120"/>
        <v>-11.530952179461735</v>
      </c>
      <c r="I52" s="26">
        <f t="shared" si="121"/>
        <v>7.8453242844305784</v>
      </c>
      <c r="J52" s="26">
        <f t="shared" si="122"/>
        <v>-10.67579921890524</v>
      </c>
      <c r="K52" s="26"/>
      <c r="L52" s="26">
        <f t="shared" si="123"/>
        <v>-40.636003750969053</v>
      </c>
      <c r="M52" s="26">
        <f t="shared" si="124"/>
        <v>-21.811890245638494</v>
      </c>
      <c r="N52" s="26">
        <f t="shared" si="125"/>
        <v>2.9276581129401329</v>
      </c>
      <c r="O52" s="26">
        <f t="shared" si="126"/>
        <v>-59.520235883667453</v>
      </c>
      <c r="Q52" t="str">
        <f>$A$16</f>
        <v>Elementary occupations</v>
      </c>
      <c r="R52" s="26">
        <f t="shared" si="127"/>
        <v>-26.178084720039223</v>
      </c>
      <c r="S52" s="26">
        <f t="shared" si="97"/>
        <v>0.4664293991006474</v>
      </c>
      <c r="T52" s="26">
        <f t="shared" si="98"/>
        <v>-1.3930696744341056</v>
      </c>
      <c r="U52" s="26">
        <f t="shared" si="99"/>
        <v>-27.104724995372635</v>
      </c>
      <c r="V52" s="26"/>
      <c r="W52" s="26">
        <f t="shared" si="128"/>
        <v>-12.459774394116579</v>
      </c>
      <c r="X52" s="26">
        <f t="shared" si="100"/>
        <v>0.32589648282655048</v>
      </c>
      <c r="Y52" s="26">
        <f t="shared" si="101"/>
        <v>6.4911295598130323</v>
      </c>
      <c r="Z52" s="26">
        <f t="shared" si="102"/>
        <v>-5.642748351476996</v>
      </c>
      <c r="AA52" s="26"/>
      <c r="AB52" s="26">
        <f t="shared" si="129"/>
        <v>-38.637859114155802</v>
      </c>
      <c r="AC52" s="26">
        <f t="shared" si="103"/>
        <v>0.79232588192719788</v>
      </c>
      <c r="AD52" s="26">
        <f t="shared" si="104"/>
        <v>5.0980598853789267</v>
      </c>
      <c r="AE52" s="26">
        <f t="shared" si="105"/>
        <v>-32.747473346849631</v>
      </c>
      <c r="AG52" t="str">
        <f>$A$16</f>
        <v>Elementary occupations</v>
      </c>
      <c r="AH52" s="26">
        <f t="shared" si="130"/>
        <v>-7.4677477070559917</v>
      </c>
      <c r="AI52" s="26">
        <f t="shared" si="106"/>
        <v>-10.747367465276881</v>
      </c>
      <c r="AJ52" s="26">
        <f t="shared" si="107"/>
        <v>-3.5245964970563985</v>
      </c>
      <c r="AK52" s="26">
        <f t="shared" si="108"/>
        <v>-21.739711669389294</v>
      </c>
      <c r="AL52" s="26"/>
      <c r="AM52" s="26">
        <f t="shared" si="131"/>
        <v>5.469603070242691</v>
      </c>
      <c r="AN52" s="26">
        <f t="shared" si="109"/>
        <v>-11.856848662288598</v>
      </c>
      <c r="AO52" s="26">
        <f t="shared" si="110"/>
        <v>1.3541947246175869</v>
      </c>
      <c r="AP52" s="26">
        <f t="shared" si="111"/>
        <v>-5.0330508674283294</v>
      </c>
      <c r="AQ52" s="26"/>
      <c r="AR52" s="26">
        <f t="shared" si="132"/>
        <v>-1.9981446368133007</v>
      </c>
      <c r="AS52" s="26">
        <f t="shared" si="112"/>
        <v>-22.604216127565479</v>
      </c>
      <c r="AT52" s="26">
        <f t="shared" si="113"/>
        <v>-2.1704017724388116</v>
      </c>
      <c r="AU52" s="26">
        <f t="shared" si="114"/>
        <v>-26.772762536817623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67.492999998352843</v>
      </c>
      <c r="C54" s="28">
        <f t="shared" si="116"/>
        <v>104.28500000145414</v>
      </c>
      <c r="D54" s="28">
        <f t="shared" si="117"/>
        <v>-43.39200000061976</v>
      </c>
      <c r="E54" s="28">
        <f t="shared" si="118"/>
        <v>128.38599999918733</v>
      </c>
      <c r="F54" s="28"/>
      <c r="G54" s="28">
        <f t="shared" si="119"/>
        <v>196.25700000075904</v>
      </c>
      <c r="H54" s="28">
        <f t="shared" si="120"/>
        <v>52.161999995073984</v>
      </c>
      <c r="I54" s="28">
        <f t="shared" si="121"/>
        <v>70.572000003653329</v>
      </c>
      <c r="J54" s="28">
        <f t="shared" si="122"/>
        <v>318.99099999948703</v>
      </c>
      <c r="K54" s="28"/>
      <c r="L54" s="28">
        <f t="shared" si="123"/>
        <v>263.74999999911188</v>
      </c>
      <c r="M54" s="28">
        <f t="shared" si="124"/>
        <v>156.44699999652812</v>
      </c>
      <c r="N54" s="28">
        <f t="shared" si="125"/>
        <v>27.18000000303357</v>
      </c>
      <c r="O54" s="28">
        <f t="shared" si="126"/>
        <v>447.37699999867436</v>
      </c>
      <c r="Q54" s="23" t="str">
        <f>$A$18</f>
        <v>All occupations</v>
      </c>
      <c r="R54" s="28">
        <f t="shared" ref="R54" si="133">W18-R18</f>
        <v>-0.41699999974980528</v>
      </c>
      <c r="S54" s="28">
        <f t="shared" ref="S54" si="134">X18-S18</f>
        <v>62.101999999093493</v>
      </c>
      <c r="T54" s="28">
        <f t="shared" ref="T54" si="135">Y18-T18</f>
        <v>-43.787000000924252</v>
      </c>
      <c r="U54" s="28">
        <f t="shared" ref="U54" si="136">Z18-U18</f>
        <v>17.897999998419436</v>
      </c>
      <c r="V54" s="28"/>
      <c r="W54" s="28">
        <f t="shared" ref="W54" si="137">AB18-W18</f>
        <v>74.895999996870842</v>
      </c>
      <c r="X54" s="28">
        <f t="shared" ref="X54" si="138">AC18-X18</f>
        <v>47.429000001135364</v>
      </c>
      <c r="Y54" s="28">
        <f t="shared" ref="Y54" si="139">AD18-Y18</f>
        <v>44.001000001087618</v>
      </c>
      <c r="Z54" s="28">
        <f t="shared" ref="Z54" si="140">AE18-Z18</f>
        <v>166.32599999909371</v>
      </c>
      <c r="AA54" s="28"/>
      <c r="AB54" s="28">
        <f t="shared" ref="AB54" si="141">AB18-R18</f>
        <v>74.478999997121036</v>
      </c>
      <c r="AC54" s="28">
        <f t="shared" ref="AC54" si="142">AC18-S18</f>
        <v>109.53100000022886</v>
      </c>
      <c r="AD54" s="28">
        <f t="shared" ref="AD54" si="143">AD18-T18</f>
        <v>0.21400000016336662</v>
      </c>
      <c r="AE54" s="28">
        <f t="shared" ref="AE54" si="144">AE18-U18</f>
        <v>184.22399999751315</v>
      </c>
      <c r="AG54" s="23" t="str">
        <f>$A$18</f>
        <v>All occupations</v>
      </c>
      <c r="AH54" s="28">
        <f t="shared" ref="AH54" si="145">AM18-AH18</f>
        <v>67.909999998102649</v>
      </c>
      <c r="AI54" s="28">
        <f t="shared" ref="AI54" si="146">AN18-AI18</f>
        <v>42.183000002361382</v>
      </c>
      <c r="AJ54" s="28">
        <f t="shared" ref="AJ54" si="147">AO18-AJ18</f>
        <v>0.39500000030454885</v>
      </c>
      <c r="AK54" s="28">
        <f t="shared" ref="AK54" si="148">AP18-AK18</f>
        <v>110.4880000007679</v>
      </c>
      <c r="AL54" s="28"/>
      <c r="AM54" s="28">
        <f t="shared" ref="AM54" si="149">AR18-AM18</f>
        <v>121.36100000388979</v>
      </c>
      <c r="AN54" s="28">
        <f t="shared" ref="AN54" si="150">AS18-AN18</f>
        <v>4.7329999939388472</v>
      </c>
      <c r="AO54" s="28">
        <f t="shared" ref="AO54" si="151">AT18-AO18</f>
        <v>26.57100000256554</v>
      </c>
      <c r="AP54" s="28">
        <f t="shared" ref="AP54" si="152">AU18-AP18</f>
        <v>152.66500000039468</v>
      </c>
      <c r="AQ54" s="28"/>
      <c r="AR54" s="28">
        <f t="shared" ref="AR54" si="153">AR18-AH18</f>
        <v>189.27100000199243</v>
      </c>
      <c r="AS54" s="28">
        <f t="shared" ref="AS54" si="154">AS18-AI18</f>
        <v>46.915999996300229</v>
      </c>
      <c r="AT54" s="28">
        <f t="shared" ref="AT54" si="155">AT18-AJ18</f>
        <v>26.966000002870089</v>
      </c>
      <c r="AU54" s="28">
        <f t="shared" ref="AU54" si="156">AU18-AK18</f>
        <v>263.15300000116258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South East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0.53980225570928742</v>
      </c>
      <c r="N7" s="90">
        <f>'Occ T2'!I180</f>
        <v>0.42692156740067322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-1.5447126068420913</v>
      </c>
      <c r="N9" s="90">
        <f>'Occ T2'!I178</f>
        <v>8.1231073487675332E-4</v>
      </c>
    </row>
    <row r="10" spans="1:14" x14ac:dyDescent="0.2">
      <c r="L10" s="90" t="str">
        <f>'Occ T3'!A48</f>
        <v>91 Elementary trades and related occupations</v>
      </c>
      <c r="M10" s="90">
        <f>'Occ T2'!H177</f>
        <v>-4.420487430273468</v>
      </c>
      <c r="N10" s="90">
        <f>'Occ T2'!I177</f>
        <v>-1.5345958039832075</v>
      </c>
    </row>
    <row r="11" spans="1:14" x14ac:dyDescent="0.2">
      <c r="L11" s="113" t="str">
        <f>"["&amp;'Occ T3'!A47&amp;"]"</f>
        <v>[Elementary occupations]</v>
      </c>
      <c r="M11" s="90">
        <f>'Occ T1'!H88</f>
        <v>-1.8722420053230993</v>
      </c>
      <c r="N11" s="90">
        <f>'Occ T1'!I88</f>
        <v>-0.14589330357613894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-1.7182385607186657</v>
      </c>
      <c r="N13" s="90">
        <f>'Occ T2'!I176</f>
        <v>0.40145479819722052</v>
      </c>
    </row>
    <row r="14" spans="1:14" x14ac:dyDescent="0.2">
      <c r="L14" s="90" t="str">
        <f>'Occ T3'!A44</f>
        <v>81 Process, plant and machine operatives</v>
      </c>
      <c r="M14" s="90">
        <f>'Occ T2'!H175</f>
        <v>-2.3122551896765708</v>
      </c>
      <c r="N14" s="90">
        <f>'Occ T2'!I175</f>
        <v>1.355849603432735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-1.9067685174477877</v>
      </c>
      <c r="N15" s="90">
        <f>'Occ T1'!I87</f>
        <v>0.7144384579397256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1.8044091914285909</v>
      </c>
      <c r="N17" s="90">
        <f>'Occ T2'!I174</f>
        <v>2.4848074437776368</v>
      </c>
    </row>
    <row r="18" spans="12:14" x14ac:dyDescent="0.2">
      <c r="L18" s="90" t="str">
        <f>'Occ T3'!A40</f>
        <v>71 Sales occupations</v>
      </c>
      <c r="M18" s="90">
        <f>'Occ T2'!H173</f>
        <v>-0.67227940032150713</v>
      </c>
      <c r="N18" s="90">
        <f>'Occ T2'!I173</f>
        <v>-0.81793204897705474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-0.18234984013056899</v>
      </c>
      <c r="N19" s="90">
        <f>'Occ T1'!I86</f>
        <v>1.1693084552821809E-2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1.3426470056084661</v>
      </c>
      <c r="N21" s="90">
        <f>'Occ T2'!I172</f>
        <v>-1.0333938275950749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-0.94458655320814877</v>
      </c>
      <c r="N22" s="90">
        <f>'Occ T2'!I171</f>
        <v>0.30673564595387059</v>
      </c>
    </row>
    <row r="23" spans="12:14" x14ac:dyDescent="0.2">
      <c r="L23" s="90" t="str">
        <f>'Occ T3'!A35</f>
        <v>61 Caring personal service occupations</v>
      </c>
      <c r="M23" s="90">
        <f>'Occ T2'!H170</f>
        <v>-6.1030598735456465E-2</v>
      </c>
      <c r="N23" s="90">
        <f>'Occ T2'!I170</f>
        <v>0.93144167665073496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-0.2737593768843527</v>
      </c>
      <c r="N24" s="90">
        <f>'Occ T1'!I85</f>
        <v>0.75838432454322646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-3.4204676249289911</v>
      </c>
      <c r="N26" s="90">
        <f>'Occ T2'!I169</f>
        <v>0.46111322101765051</v>
      </c>
    </row>
    <row r="27" spans="12:14" x14ac:dyDescent="0.2">
      <c r="L27" s="90" t="str">
        <f>'Occ T3'!A31</f>
        <v>53 Skilled construction and building trades</v>
      </c>
      <c r="M27" s="90">
        <f>'Occ T2'!H168</f>
        <v>-2.6911590924661999</v>
      </c>
      <c r="N27" s="90">
        <f>'Occ T2'!I168</f>
        <v>-0.13173139549251811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-1.9418694618593801</v>
      </c>
      <c r="N28" s="90">
        <f>'Occ T2'!I167</f>
        <v>-3.3431870832556498E-2</v>
      </c>
    </row>
    <row r="29" spans="12:14" x14ac:dyDescent="0.2">
      <c r="L29" s="90" t="str">
        <f>'Occ T3'!A29</f>
        <v>51 Skilled agricultural and related trades</v>
      </c>
      <c r="M29" s="90">
        <f>'Occ T2'!H166</f>
        <v>-2.8349784994732508</v>
      </c>
      <c r="N29" s="90">
        <f>'Occ T2'!I166</f>
        <v>1.4370663987529619</v>
      </c>
    </row>
    <row r="30" spans="12:14" x14ac:dyDescent="0.2">
      <c r="L30" s="113" t="str">
        <f>"["&amp;'Occ T3'!A28&amp;"]"</f>
        <v>[Skilled trades occupations]</v>
      </c>
      <c r="M30" s="90">
        <f>'Occ T1'!H84</f>
        <v>-2.6155564467118753</v>
      </c>
      <c r="N30" s="90">
        <f>'Occ T1'!I84</f>
        <v>0.22330032725697002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-2.6274655524264112</v>
      </c>
      <c r="N32" s="90">
        <f>'Occ T2'!I165</f>
        <v>-1.4667687569689725</v>
      </c>
    </row>
    <row r="33" spans="12:14" x14ac:dyDescent="0.2">
      <c r="L33" s="90" t="str">
        <f>'Occ T3'!A25</f>
        <v>41 Administrative occupations</v>
      </c>
      <c r="M33" s="90">
        <f>'Occ T2'!H164</f>
        <v>1.1732472050196563E-2</v>
      </c>
      <c r="N33" s="90">
        <f>'Occ T2'!I164</f>
        <v>-1.1914393640547472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-0.57440670346132761</v>
      </c>
      <c r="N34" s="90">
        <f>'Occ T1'!I83</f>
        <v>-1.2479574361264012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1.6400627749465935</v>
      </c>
      <c r="N36" s="90">
        <f>'Occ T2'!I163</f>
        <v>6.1367688600677539E-2</v>
      </c>
    </row>
    <row r="37" spans="12:14" x14ac:dyDescent="0.2">
      <c r="L37" s="90" t="str">
        <f>'Occ T3'!A21</f>
        <v>34 Culture, media and sports occupations</v>
      </c>
      <c r="M37" s="90">
        <f>'Occ T2'!H162</f>
        <v>-0.66810631060946202</v>
      </c>
      <c r="N37" s="90">
        <f>'Occ T2'!I162</f>
        <v>0.56209400395605957</v>
      </c>
    </row>
    <row r="38" spans="12:14" x14ac:dyDescent="0.2">
      <c r="L38" s="90" t="str">
        <f>'Occ T3'!A20</f>
        <v>33 Protective service occupations</v>
      </c>
      <c r="M38" s="90">
        <f>'Occ T2'!H161</f>
        <v>0.69154009427172536</v>
      </c>
      <c r="N38" s="90">
        <f>'Occ T2'!I161</f>
        <v>2.2777544467775579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3.2118934077498551</v>
      </c>
      <c r="N39" s="90">
        <f>'Occ T2'!I160</f>
        <v>0.35991118898739405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4.3664325909983814</v>
      </c>
      <c r="N40" s="90">
        <f>'Occ T2'!I159</f>
        <v>-0.31096333377609309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1.7043009856626767</v>
      </c>
      <c r="N41" s="90">
        <f>'Occ T1'!I82</f>
        <v>0.33572589637926864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3.8430794029126858</v>
      </c>
      <c r="N43" s="90">
        <f>'Occ T2'!I158</f>
        <v>1.4774769711679347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1.2717604925637893</v>
      </c>
      <c r="N44" s="90">
        <f>'Occ T2'!I157</f>
        <v>0.72014542366767298</v>
      </c>
    </row>
    <row r="45" spans="12:14" x14ac:dyDescent="0.2">
      <c r="L45" s="90" t="str">
        <f>'Occ T3'!A13</f>
        <v>22 Health professionals</v>
      </c>
      <c r="M45" s="90">
        <f>'Occ T2'!H156</f>
        <v>3.6384369920140935</v>
      </c>
      <c r="N45" s="90">
        <f>'Occ T2'!I156</f>
        <v>0.65315586583067908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2.6725229212269941</v>
      </c>
      <c r="N46" s="90">
        <f>'Occ T2'!I155</f>
        <v>1.0642698650134896</v>
      </c>
    </row>
    <row r="47" spans="12:14" x14ac:dyDescent="0.2">
      <c r="L47" s="113" t="str">
        <f>"["&amp;'Occ T3'!A11&amp;"]"</f>
        <v>[Professional occupations]</v>
      </c>
      <c r="M47" s="90">
        <f>'Occ T1'!H81</f>
        <v>2.8820290648738034</v>
      </c>
      <c r="N47" s="90">
        <f>'Occ T1'!I81</f>
        <v>1.0588253881172793</v>
      </c>
    </row>
    <row r="49" spans="12:14" x14ac:dyDescent="0.2">
      <c r="L49" s="106" t="str">
        <f>'Occ T3'!A9</f>
        <v>12 Other managers and proprietors</v>
      </c>
      <c r="M49" s="90">
        <f>'Occ T2'!H154</f>
        <v>0.6032460140712681</v>
      </c>
      <c r="N49" s="90">
        <f>'Occ T2'!I154</f>
        <v>2.5749966487906173</v>
      </c>
    </row>
    <row r="50" spans="12:14" x14ac:dyDescent="0.2">
      <c r="L50" s="106" t="str">
        <f>'Occ T3'!A8</f>
        <v>11 Corporate managers and directors</v>
      </c>
      <c r="M50" s="90">
        <f>'Occ T2'!H153</f>
        <v>3.3663212426097822</v>
      </c>
      <c r="N50" s="90">
        <f>'Occ T2'!I153</f>
        <v>0.16404026013498996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2.5289485458959149</v>
      </c>
      <c r="N51" s="90">
        <f>'Occ T1'!I80</f>
        <v>0.93962657811770267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South East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65.417728711673305</v>
      </c>
      <c r="N82" s="93">
        <f>'Occ T2'!F119</f>
        <v>10.672509580896019</v>
      </c>
    </row>
    <row r="83" spans="12:14" x14ac:dyDescent="0.2">
      <c r="L83" s="10" t="str">
        <f>name!D5</f>
        <v>12 Other managers and proprietors</v>
      </c>
      <c r="M83" s="93">
        <f>'Occ T2'!D9-'Occ T2'!B9</f>
        <v>5.0906861095836859</v>
      </c>
      <c r="N83" s="93">
        <f>'Occ T2'!F120</f>
        <v>79.782474230224693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44.088467952443693</v>
      </c>
      <c r="N84" s="93">
        <f>'Occ T2'!F121</f>
        <v>61.415065734740324</v>
      </c>
    </row>
    <row r="85" spans="12:14" x14ac:dyDescent="0.2">
      <c r="L85" s="10" t="str">
        <f>name!D7</f>
        <v>22 Health professionals</v>
      </c>
      <c r="M85" s="93">
        <f>'Occ T2'!D11-'Occ T2'!B11</f>
        <v>31.873499488603784</v>
      </c>
      <c r="N85" s="93">
        <f>'Occ T2'!F122</f>
        <v>19.981338123937917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14.58411609238334</v>
      </c>
      <c r="N86" s="93">
        <f>'Occ T2'!F123</f>
        <v>27.066684772868598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61.27703044793833</v>
      </c>
      <c r="N87" s="93">
        <f>'Occ T2'!F124</f>
        <v>87.747508496749901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18.667601447640109</v>
      </c>
      <c r="N88" s="93">
        <f>'Occ T2'!F125</f>
        <v>-4.4284616646069423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12.592444844550769</v>
      </c>
      <c r="N89" s="93">
        <f>'Occ T2'!F126</f>
        <v>4.7686451887439603</v>
      </c>
    </row>
    <row r="90" spans="12:14" x14ac:dyDescent="0.2">
      <c r="L90" s="10" t="str">
        <f>name!D12</f>
        <v>33 Protective service occupations</v>
      </c>
      <c r="M90" s="93">
        <f>'Occ T2'!D16-'Occ T2'!B16</f>
        <v>1.8406522240838115</v>
      </c>
      <c r="N90" s="93">
        <f>'Occ T2'!F127</f>
        <v>21.840533615793341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-3.8187959543618035</v>
      </c>
      <c r="N91" s="93">
        <f>'Occ T2'!F128</f>
        <v>9.8270964190845547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25.819958726225025</v>
      </c>
      <c r="N92" s="93">
        <f>'Occ T2'!F129</f>
        <v>3.0556422961742555</v>
      </c>
    </row>
    <row r="93" spans="12:14" x14ac:dyDescent="0.2">
      <c r="L93" s="10" t="str">
        <f>name!D15</f>
        <v>41 Administrative occupations</v>
      </c>
      <c r="M93" s="93">
        <f>'Occ T2'!D19-'Occ T2'!B19</f>
        <v>0.22829950881435934</v>
      </c>
      <c r="N93" s="93">
        <f>'Occ T2'!F130</f>
        <v>-64.062763807386489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-14.601101312455384</v>
      </c>
      <c r="N94" s="93">
        <f>'Occ T2'!F131</f>
        <v>-20.384346877564681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-6.3404395420301185</v>
      </c>
      <c r="N95" s="93">
        <f>'Occ T2'!F132</f>
        <v>9.7845322288557881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-14.527657610778249</v>
      </c>
      <c r="N96" s="93">
        <f>'Occ T2'!F133</f>
        <v>-0.70554589633994169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-17.154331990630027</v>
      </c>
      <c r="N97" s="93">
        <f>'Occ T2'!F134</f>
        <v>-2.2981502277209245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-17.30009611371635</v>
      </c>
      <c r="N98" s="93">
        <f>'Occ T2'!F135</f>
        <v>6.5026882784132454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-1.0356586409773172</v>
      </c>
      <c r="N99" s="93">
        <f>'Occ T2'!F136</f>
        <v>50.54568204200325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-5.6598404613358042</v>
      </c>
      <c r="N100" s="93">
        <f>'Occ T2'!F137</f>
        <v>5.4751013201420022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0.34004789132421731</v>
      </c>
      <c r="N101" s="93">
        <f>'Occ T2'!F138</f>
        <v>-0.76054142234516053</v>
      </c>
    </row>
    <row r="102" spans="12:14" x14ac:dyDescent="0.2">
      <c r="L102" s="10" t="str">
        <f>name!D24</f>
        <v>71 Sales occupations</v>
      </c>
      <c r="M102" s="93">
        <f>'Occ T2'!D28-'Occ T2'!B28</f>
        <v>-9.9090004148663411</v>
      </c>
      <c r="N102" s="93">
        <f>'Occ T2'!F139</f>
        <v>-33.482329207952347</v>
      </c>
    </row>
    <row r="103" spans="12:14" x14ac:dyDescent="0.2">
      <c r="L103" s="10" t="str">
        <f>name!D25</f>
        <v>72 Customer service occupations</v>
      </c>
      <c r="M103" s="93">
        <f>'Occ T2'!D29-'Occ T2'!B29</f>
        <v>6.5578953408682139</v>
      </c>
      <c r="N103" s="93">
        <f>'Occ T2'!F140</f>
        <v>34.123995304808417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-8.0069584580875528</v>
      </c>
      <c r="N104" s="93">
        <f>'Occ T2'!F141</f>
        <v>14.445209097557708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-12.794111622940818</v>
      </c>
      <c r="N105" s="93">
        <f>'Occ T2'!F142</f>
        <v>8.7542315913132143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-13.145410969579061</v>
      </c>
      <c r="N106" s="93">
        <f>'Occ T2'!F143</f>
        <v>-10.729538110003823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-35.699025695183082</v>
      </c>
      <c r="N107" s="93">
        <f>'Occ T2'!F144</f>
        <v>5.3738891098646491E-2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128.38599999919188</v>
      </c>
      <c r="N109" s="93">
        <f>'Occ T2'!F146</f>
        <v>318.99099999948521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South East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70.50841482125702</v>
      </c>
      <c r="N153" s="93">
        <f>'Occ T1'!H8</f>
        <v>90.454983811120655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151.82311398136926</v>
      </c>
      <c r="N154" s="93">
        <f>'Occ T1'!H9</f>
        <v>196.21059712829674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55.101861288137798</v>
      </c>
      <c r="N155" s="93">
        <f>'Occ T1'!H10</f>
        <v>35.063455855189204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-14.372801803641039</v>
      </c>
      <c r="N156" s="93">
        <f>'Occ T1'!H11</f>
        <v>-84.447110684951156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-55.322525257154723</v>
      </c>
      <c r="N157" s="93">
        <f>'Occ T1'!H12</f>
        <v>13.283524383208146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-6.3554512109889174</v>
      </c>
      <c r="N158" s="93">
        <f>'Occ T1'!H13</f>
        <v>55.260241939799982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-3.3511050739980988</v>
      </c>
      <c r="N159" s="93">
        <f>'Occ T1'!H14</f>
        <v>0.64166609685605636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-20.801070081028371</v>
      </c>
      <c r="N160" s="93">
        <f>'Occ T1'!H15</f>
        <v>23.199440688870936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-48.844436664762156</v>
      </c>
      <c r="N161" s="93">
        <f>'Occ T1'!H16</f>
        <v>-10.675799218905127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128.38599999919097</v>
      </c>
      <c r="N163" s="93">
        <f>'Occ T1'!H18</f>
        <v>318.99099999948544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South East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427.43642756476879</v>
      </c>
      <c r="N5" s="86">
        <f t="shared" si="0"/>
        <v>473.3858659666447</v>
      </c>
      <c r="O5" s="86">
        <f t="shared" si="0"/>
        <v>498.19604219826505</v>
      </c>
      <c r="P5" s="86">
        <f t="shared" si="0"/>
        <v>508.11011211060475</v>
      </c>
      <c r="Q5" s="86">
        <f>SUM(Q6:Q7)</f>
        <v>516.54831684978183</v>
      </c>
      <c r="R5" s="86">
        <f t="shared" ref="R5:AL5" si="1">SUM(R6:R7)</f>
        <v>530.11133590660336</v>
      </c>
      <c r="S5" s="86">
        <f t="shared" si="1"/>
        <v>563.64738041597855</v>
      </c>
      <c r="T5" s="86">
        <f t="shared" si="1"/>
        <v>563.71214244249472</v>
      </c>
      <c r="U5" s="86">
        <f t="shared" si="1"/>
        <v>563.39184452972313</v>
      </c>
      <c r="V5" s="86">
        <f t="shared" si="1"/>
        <v>601.25747159932416</v>
      </c>
      <c r="W5" s="86">
        <f t="shared" si="1"/>
        <v>600.61975072786038</v>
      </c>
      <c r="X5" s="86">
        <f t="shared" si="1"/>
        <v>586.25141799086168</v>
      </c>
      <c r="Y5" s="86">
        <f t="shared" si="1"/>
        <v>593.82062540953018</v>
      </c>
      <c r="Z5" s="86">
        <f t="shared" si="1"/>
        <v>602.81634534977593</v>
      </c>
      <c r="AA5" s="86">
        <f t="shared" si="1"/>
        <v>612.27645249156035</v>
      </c>
      <c r="AB5" s="86">
        <f t="shared" si="1"/>
        <v>619.90565813011108</v>
      </c>
      <c r="AC5" s="86">
        <f t="shared" si="1"/>
        <v>627.1167333341225</v>
      </c>
      <c r="AD5" s="86">
        <f t="shared" si="1"/>
        <v>634.13586517761837</v>
      </c>
      <c r="AE5" s="86">
        <f t="shared" si="1"/>
        <v>641.00810893241601</v>
      </c>
      <c r="AF5" s="86">
        <f t="shared" si="1"/>
        <v>647.78760690167474</v>
      </c>
      <c r="AG5" s="86">
        <f t="shared" si="1"/>
        <v>654.8673040386409</v>
      </c>
      <c r="AH5" s="86">
        <f t="shared" si="1"/>
        <v>661.82043523167408</v>
      </c>
      <c r="AI5" s="86">
        <f t="shared" si="1"/>
        <v>669.00289961240549</v>
      </c>
      <c r="AJ5" s="86">
        <f t="shared" si="1"/>
        <v>676.04223202045421</v>
      </c>
      <c r="AK5" s="86">
        <f t="shared" si="1"/>
        <v>683.69125120387559</v>
      </c>
      <c r="AL5" s="86">
        <f t="shared" si="1"/>
        <v>691.07473453898103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302.4880139419538</v>
      </c>
      <c r="N6" s="11">
        <v>330.39597806107759</v>
      </c>
      <c r="O6" s="11">
        <v>345.87929127791216</v>
      </c>
      <c r="P6" s="11">
        <v>352.25896537018963</v>
      </c>
      <c r="Q6" s="11">
        <v>344.92032607975824</v>
      </c>
      <c r="R6" s="11">
        <v>363.35891127987952</v>
      </c>
      <c r="S6" s="11">
        <v>404.48611290514737</v>
      </c>
      <c r="T6" s="11">
        <v>399.41170706920622</v>
      </c>
      <c r="U6" s="11">
        <v>397.39938801522453</v>
      </c>
      <c r="V6" s="11">
        <v>426.06507107964768</v>
      </c>
      <c r="W6" s="11">
        <v>428.77663999155283</v>
      </c>
      <c r="X6" s="11">
        <v>385.43433208609702</v>
      </c>
      <c r="Y6" s="11">
        <v>389.30721599633233</v>
      </c>
      <c r="Z6" s="11">
        <v>394.21943767892947</v>
      </c>
      <c r="AA6" s="11">
        <v>399.39823559803671</v>
      </c>
      <c r="AB6" s="11">
        <v>403.36986556399125</v>
      </c>
      <c r="AC6" s="11">
        <v>407.02235664441451</v>
      </c>
      <c r="AD6" s="11">
        <v>410.49935213458997</v>
      </c>
      <c r="AE6" s="11">
        <v>413.98029979985881</v>
      </c>
      <c r="AF6" s="11">
        <v>417.4090059631738</v>
      </c>
      <c r="AG6" s="11">
        <v>421.02359403290302</v>
      </c>
      <c r="AH6" s="11">
        <v>424.54881771353013</v>
      </c>
      <c r="AI6" s="11">
        <v>428.2091799760168</v>
      </c>
      <c r="AJ6" s="11">
        <v>431.81180772752742</v>
      </c>
      <c r="AK6" s="11">
        <v>435.74551703379007</v>
      </c>
      <c r="AL6" s="11">
        <v>439.44914957244885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124.94841362281497</v>
      </c>
      <c r="N7" s="11">
        <v>142.98988790556709</v>
      </c>
      <c r="O7" s="11">
        <v>152.31675092035289</v>
      </c>
      <c r="P7" s="11">
        <v>155.85114674041515</v>
      </c>
      <c r="Q7" s="11">
        <v>171.62799077002359</v>
      </c>
      <c r="R7" s="11">
        <v>166.75242462672384</v>
      </c>
      <c r="S7" s="11">
        <v>159.16126751083121</v>
      </c>
      <c r="T7" s="11">
        <v>164.30043537328851</v>
      </c>
      <c r="U7" s="11">
        <v>165.9924565144986</v>
      </c>
      <c r="V7" s="11">
        <v>175.19240051967645</v>
      </c>
      <c r="W7" s="11">
        <v>171.84311073630752</v>
      </c>
      <c r="X7" s="11">
        <v>200.81708590476472</v>
      </c>
      <c r="Y7" s="11">
        <v>204.51340941319788</v>
      </c>
      <c r="Z7" s="11">
        <v>208.59690767084641</v>
      </c>
      <c r="AA7" s="11">
        <v>212.8782168935237</v>
      </c>
      <c r="AB7" s="11">
        <v>216.53579256611988</v>
      </c>
      <c r="AC7" s="11">
        <v>220.09437668970796</v>
      </c>
      <c r="AD7" s="11">
        <v>223.6365130430284</v>
      </c>
      <c r="AE7" s="11">
        <v>227.02780913255717</v>
      </c>
      <c r="AF7" s="11">
        <v>230.37860093850094</v>
      </c>
      <c r="AG7" s="11">
        <v>233.8437100057379</v>
      </c>
      <c r="AH7" s="11">
        <v>237.27161751814398</v>
      </c>
      <c r="AI7" s="11">
        <v>240.79371963638869</v>
      </c>
      <c r="AJ7" s="11">
        <v>244.23042429292676</v>
      </c>
      <c r="AK7" s="11">
        <v>247.94573417008553</v>
      </c>
      <c r="AL7" s="11">
        <v>251.62558496653222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948.77367190753421</v>
      </c>
      <c r="N9" s="86">
        <f t="shared" si="2"/>
        <v>924.18708475149856</v>
      </c>
      <c r="O9" s="86">
        <f t="shared" si="2"/>
        <v>947.43301166247966</v>
      </c>
      <c r="P9" s="86">
        <f t="shared" si="2"/>
        <v>965.98445709386874</v>
      </c>
      <c r="Q9" s="86">
        <f>SUM(Q10:Q13)</f>
        <v>972.48861674659258</v>
      </c>
      <c r="R9" s="86">
        <f t="shared" ref="R9:AL9" si="3">SUM(R10:R13)</f>
        <v>994.5805303080183</v>
      </c>
      <c r="S9" s="86">
        <f t="shared" si="3"/>
        <v>1071.6581645174597</v>
      </c>
      <c r="T9" s="86">
        <f t="shared" si="3"/>
        <v>1018.1942063339504</v>
      </c>
      <c r="U9" s="86">
        <f t="shared" si="3"/>
        <v>1039.0159006575423</v>
      </c>
      <c r="V9" s="86">
        <f t="shared" si="3"/>
        <v>1119.3045455590045</v>
      </c>
      <c r="W9" s="86">
        <f t="shared" si="3"/>
        <v>1146.4036442893876</v>
      </c>
      <c r="X9" s="86">
        <f t="shared" si="3"/>
        <v>1178.5564876785877</v>
      </c>
      <c r="Y9" s="86">
        <f t="shared" si="3"/>
        <v>1188.2392860613757</v>
      </c>
      <c r="Z9" s="86">
        <f t="shared" si="3"/>
        <v>1202.0913611542037</v>
      </c>
      <c r="AA9" s="86">
        <f t="shared" si="3"/>
        <v>1217.2357567079953</v>
      </c>
      <c r="AB9" s="86">
        <f t="shared" si="3"/>
        <v>1229.5858325295339</v>
      </c>
      <c r="AC9" s="86">
        <f t="shared" si="3"/>
        <v>1241.2433629281327</v>
      </c>
      <c r="AD9" s="86">
        <f t="shared" si="3"/>
        <v>1252.398673127193</v>
      </c>
      <c r="AE9" s="86">
        <f t="shared" si="3"/>
        <v>1263.4236185237621</v>
      </c>
      <c r="AF9" s="86">
        <f t="shared" si="3"/>
        <v>1274.32524096615</v>
      </c>
      <c r="AG9" s="86">
        <f t="shared" si="3"/>
        <v>1285.7990308967283</v>
      </c>
      <c r="AH9" s="86">
        <f t="shared" si="3"/>
        <v>1296.8981352782173</v>
      </c>
      <c r="AI9" s="86">
        <f t="shared" si="3"/>
        <v>1308.0715184686946</v>
      </c>
      <c r="AJ9" s="86">
        <f t="shared" si="3"/>
        <v>1319.4928504954146</v>
      </c>
      <c r="AK9" s="86">
        <f t="shared" si="3"/>
        <v>1331.3164517938162</v>
      </c>
      <c r="AL9" s="86">
        <f t="shared" si="3"/>
        <v>1342.6142414176843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287.21923250332662</v>
      </c>
      <c r="N10" s="11">
        <v>277.27947988280715</v>
      </c>
      <c r="O10" s="11">
        <v>286.61404495627983</v>
      </c>
      <c r="P10" s="11">
        <v>288.41619620568883</v>
      </c>
      <c r="Q10" s="11">
        <v>300.87324731908467</v>
      </c>
      <c r="R10" s="11">
        <v>312.76852676878184</v>
      </c>
      <c r="S10" s="11">
        <v>340.56972667861442</v>
      </c>
      <c r="T10" s="11">
        <v>311.69600150011314</v>
      </c>
      <c r="U10" s="11">
        <v>325.29083785037813</v>
      </c>
      <c r="V10" s="11">
        <v>346.34885020280888</v>
      </c>
      <c r="W10" s="11">
        <v>356.85699472122553</v>
      </c>
      <c r="X10" s="11">
        <v>362.16697022977775</v>
      </c>
      <c r="Y10" s="11">
        <v>365.81993957029493</v>
      </c>
      <c r="Z10" s="11">
        <v>370.53694688317358</v>
      </c>
      <c r="AA10" s="11">
        <v>375.57796392362638</v>
      </c>
      <c r="AB10" s="11">
        <v>379.59323100512648</v>
      </c>
      <c r="AC10" s="11">
        <v>383.44799550667324</v>
      </c>
      <c r="AD10" s="11">
        <v>387.21113341664591</v>
      </c>
      <c r="AE10" s="11">
        <v>390.98946467529208</v>
      </c>
      <c r="AF10" s="11">
        <v>394.67866249119692</v>
      </c>
      <c r="AG10" s="11">
        <v>398.55786068470411</v>
      </c>
      <c r="AH10" s="11">
        <v>402.439651423155</v>
      </c>
      <c r="AI10" s="11">
        <v>406.39730565396042</v>
      </c>
      <c r="AJ10" s="11">
        <v>410.33091184498028</v>
      </c>
      <c r="AK10" s="11">
        <v>414.36011056691541</v>
      </c>
      <c r="AL10" s="11">
        <v>418.27206045596586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151.64541560399132</v>
      </c>
      <c r="N11" s="11">
        <v>158.88780330586718</v>
      </c>
      <c r="O11" s="11">
        <v>163.88883116532338</v>
      </c>
      <c r="P11" s="11">
        <v>164.27220463293108</v>
      </c>
      <c r="Q11" s="11">
        <v>157.92335505531631</v>
      </c>
      <c r="R11" s="11">
        <v>162.91033782858162</v>
      </c>
      <c r="S11" s="11">
        <v>174.69745196946579</v>
      </c>
      <c r="T11" s="11">
        <v>179.95795576475692</v>
      </c>
      <c r="U11" s="11">
        <v>174.6683564877255</v>
      </c>
      <c r="V11" s="11">
        <v>196.2920258422123</v>
      </c>
      <c r="W11" s="11">
        <v>194.7838373171854</v>
      </c>
      <c r="X11" s="11">
        <v>200.22057242995456</v>
      </c>
      <c r="Y11" s="11">
        <v>201.0502073824496</v>
      </c>
      <c r="Z11" s="11">
        <v>202.49755962583987</v>
      </c>
      <c r="AA11" s="11">
        <v>204.08717327939584</v>
      </c>
      <c r="AB11" s="11">
        <v>205.25105569779919</v>
      </c>
      <c r="AC11" s="11">
        <v>206.27554623681593</v>
      </c>
      <c r="AD11" s="11">
        <v>207.17543228577944</v>
      </c>
      <c r="AE11" s="11">
        <v>207.99656319323989</v>
      </c>
      <c r="AF11" s="11">
        <v>208.89379476556078</v>
      </c>
      <c r="AG11" s="11">
        <v>209.91786152063148</v>
      </c>
      <c r="AH11" s="11">
        <v>210.9253845352338</v>
      </c>
      <c r="AI11" s="11">
        <v>211.93761613073221</v>
      </c>
      <c r="AJ11" s="11">
        <v>212.97047278211065</v>
      </c>
      <c r="AK11" s="11">
        <v>213.960592357813</v>
      </c>
      <c r="AL11" s="11">
        <v>214.76517544112332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207.22624273005306</v>
      </c>
      <c r="N12" s="11">
        <v>205.89962454861995</v>
      </c>
      <c r="O12" s="11">
        <v>205.87952549193321</v>
      </c>
      <c r="P12" s="11">
        <v>213.58124168923433</v>
      </c>
      <c r="Q12" s="11">
        <v>212.4638497355437</v>
      </c>
      <c r="R12" s="11">
        <v>223.59325749963625</v>
      </c>
      <c r="S12" s="11">
        <v>231.46075597567372</v>
      </c>
      <c r="T12" s="11">
        <v>223.01328954929755</v>
      </c>
      <c r="U12" s="11">
        <v>225.31875268217081</v>
      </c>
      <c r="V12" s="11">
        <v>237.9935072331414</v>
      </c>
      <c r="W12" s="11">
        <v>238.17737359201959</v>
      </c>
      <c r="X12" s="11">
        <v>238.22188650608413</v>
      </c>
      <c r="Y12" s="11">
        <v>238.97459993980735</v>
      </c>
      <c r="Z12" s="11">
        <v>241.03301116979503</v>
      </c>
      <c r="AA12" s="11">
        <v>243.52691212920078</v>
      </c>
      <c r="AB12" s="11">
        <v>245.66325880547734</v>
      </c>
      <c r="AC12" s="11">
        <v>247.73764748170575</v>
      </c>
      <c r="AD12" s="11">
        <v>249.72927750158121</v>
      </c>
      <c r="AE12" s="11">
        <v>251.65930933231374</v>
      </c>
      <c r="AF12" s="11">
        <v>253.57488600585057</v>
      </c>
      <c r="AG12" s="11">
        <v>255.63693179195204</v>
      </c>
      <c r="AH12" s="11">
        <v>257.50706922477752</v>
      </c>
      <c r="AI12" s="11">
        <v>259.4201313290352</v>
      </c>
      <c r="AJ12" s="11">
        <v>261.36002154341168</v>
      </c>
      <c r="AK12" s="11">
        <v>263.35489588619072</v>
      </c>
      <c r="AL12" s="11">
        <v>265.24405836488819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302.68278107016317</v>
      </c>
      <c r="N13" s="11">
        <v>282.12017701420433</v>
      </c>
      <c r="O13" s="11">
        <v>291.05061004894316</v>
      </c>
      <c r="P13" s="11">
        <v>299.71481456601441</v>
      </c>
      <c r="Q13" s="11">
        <v>301.22816463664788</v>
      </c>
      <c r="R13" s="11">
        <v>295.30840821101862</v>
      </c>
      <c r="S13" s="11">
        <v>324.9302298937057</v>
      </c>
      <c r="T13" s="11">
        <v>303.52695951978285</v>
      </c>
      <c r="U13" s="11">
        <v>313.73795363726771</v>
      </c>
      <c r="V13" s="11">
        <v>338.67016228084202</v>
      </c>
      <c r="W13" s="11">
        <v>356.58543865895695</v>
      </c>
      <c r="X13" s="11">
        <v>377.94705851277132</v>
      </c>
      <c r="Y13" s="11">
        <v>382.39453916882377</v>
      </c>
      <c r="Z13" s="11">
        <v>388.02384347539521</v>
      </c>
      <c r="AA13" s="11">
        <v>394.0437073757721</v>
      </c>
      <c r="AB13" s="11">
        <v>399.07828702113085</v>
      </c>
      <c r="AC13" s="11">
        <v>403.78217370293783</v>
      </c>
      <c r="AD13" s="11">
        <v>408.28282992318651</v>
      </c>
      <c r="AE13" s="11">
        <v>412.77828132291637</v>
      </c>
      <c r="AF13" s="11">
        <v>417.17789770354159</v>
      </c>
      <c r="AG13" s="11">
        <v>421.68637689944057</v>
      </c>
      <c r="AH13" s="11">
        <v>426.026030095051</v>
      </c>
      <c r="AI13" s="11">
        <v>430.31646535496674</v>
      </c>
      <c r="AJ13" s="11">
        <v>434.83144432491201</v>
      </c>
      <c r="AK13" s="11">
        <v>439.64085298289717</v>
      </c>
      <c r="AL13" s="11">
        <v>444.33294715570685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560.38430004732584</v>
      </c>
      <c r="N15" s="86">
        <f t="shared" ref="N15:P15" si="4">SUM(N16:N20)</f>
        <v>571.7477438504236</v>
      </c>
      <c r="O15" s="86">
        <f t="shared" si="4"/>
        <v>599.02355391138087</v>
      </c>
      <c r="P15" s="86">
        <f t="shared" si="4"/>
        <v>586.10512816327628</v>
      </c>
      <c r="Q15" s="86">
        <f>SUM(Q16:Q20)</f>
        <v>604.13445781512621</v>
      </c>
      <c r="R15" s="86">
        <f t="shared" ref="R15:AL15" si="5">SUM(R16:R20)</f>
        <v>624.95293023851559</v>
      </c>
      <c r="S15" s="86">
        <f t="shared" si="5"/>
        <v>647.38712604786838</v>
      </c>
      <c r="T15" s="86">
        <f t="shared" si="5"/>
        <v>647.93480296557937</v>
      </c>
      <c r="U15" s="86">
        <f t="shared" si="5"/>
        <v>640.49308091348894</v>
      </c>
      <c r="V15" s="86">
        <f t="shared" si="5"/>
        <v>657.78279153657968</v>
      </c>
      <c r="W15" s="86">
        <f t="shared" si="5"/>
        <v>680.05479152665339</v>
      </c>
      <c r="X15" s="86">
        <f t="shared" si="5"/>
        <v>644.99963778781625</v>
      </c>
      <c r="Y15" s="86">
        <f t="shared" si="5"/>
        <v>650.28366156242396</v>
      </c>
      <c r="Z15" s="86">
        <f t="shared" si="5"/>
        <v>656.73041561601553</v>
      </c>
      <c r="AA15" s="86">
        <f t="shared" si="5"/>
        <v>664.07206424012736</v>
      </c>
      <c r="AB15" s="86">
        <f t="shared" si="5"/>
        <v>669.44519572970273</v>
      </c>
      <c r="AC15" s="86">
        <f t="shared" si="5"/>
        <v>674.26811153555764</v>
      </c>
      <c r="AD15" s="86">
        <f t="shared" si="5"/>
        <v>678.5897242816518</v>
      </c>
      <c r="AE15" s="86">
        <f t="shared" si="5"/>
        <v>682.94957863552236</v>
      </c>
      <c r="AF15" s="86">
        <f t="shared" si="5"/>
        <v>687.45647161608235</v>
      </c>
      <c r="AG15" s="86">
        <f t="shared" si="5"/>
        <v>692.19302295229818</v>
      </c>
      <c r="AH15" s="86">
        <f t="shared" si="5"/>
        <v>696.67211196833375</v>
      </c>
      <c r="AI15" s="86">
        <f t="shared" si="5"/>
        <v>701.26558706644914</v>
      </c>
      <c r="AJ15" s="86">
        <f t="shared" si="5"/>
        <v>705.89994742530519</v>
      </c>
      <c r="AK15" s="86">
        <f t="shared" si="5"/>
        <v>710.67609825849763</v>
      </c>
      <c r="AL15" s="86">
        <f t="shared" si="5"/>
        <v>715.11824738184259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81.501041328809606</v>
      </c>
      <c r="N16" s="11">
        <v>79.279160624634358</v>
      </c>
      <c r="O16" s="11">
        <v>82.769005114887975</v>
      </c>
      <c r="P16" s="11">
        <v>83.434461436070094</v>
      </c>
      <c r="Q16" s="11">
        <v>78.341802479260636</v>
      </c>
      <c r="R16" s="11">
        <v>78.35688097718716</v>
      </c>
      <c r="S16" s="11">
        <v>86.287495141739328</v>
      </c>
      <c r="T16" s="11">
        <v>88.92466083493467</v>
      </c>
      <c r="U16" s="11">
        <v>90.534598561950759</v>
      </c>
      <c r="V16" s="11">
        <v>90.014152929601877</v>
      </c>
      <c r="W16" s="11">
        <v>97.024482424827269</v>
      </c>
      <c r="X16" s="11">
        <v>83.298929106564444</v>
      </c>
      <c r="Y16" s="11">
        <v>83.828183114820263</v>
      </c>
      <c r="Z16" s="11">
        <v>84.665661590126092</v>
      </c>
      <c r="AA16" s="11">
        <v>85.58588124570808</v>
      </c>
      <c r="AB16" s="11">
        <v>86.274458025249658</v>
      </c>
      <c r="AC16" s="11">
        <v>86.942564268332731</v>
      </c>
      <c r="AD16" s="11">
        <v>87.547375494453007</v>
      </c>
      <c r="AE16" s="11">
        <v>88.156162599413804</v>
      </c>
      <c r="AF16" s="11">
        <v>88.818389172521506</v>
      </c>
      <c r="AG16" s="11">
        <v>89.468681279092209</v>
      </c>
      <c r="AH16" s="11">
        <v>90.114407968611019</v>
      </c>
      <c r="AI16" s="11">
        <v>90.764975991756685</v>
      </c>
      <c r="AJ16" s="11">
        <v>91.383292082981029</v>
      </c>
      <c r="AK16" s="11">
        <v>92.010767172139424</v>
      </c>
      <c r="AL16" s="11">
        <v>92.596020760220327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60.265446291592347</v>
      </c>
      <c r="N17" s="11">
        <v>73.897816997834468</v>
      </c>
      <c r="O17" s="11">
        <v>72.975992741683584</v>
      </c>
      <c r="P17" s="11">
        <v>70.34262862405788</v>
      </c>
      <c r="Q17" s="11">
        <v>67.483894811615158</v>
      </c>
      <c r="R17" s="11">
        <v>73.533541294347643</v>
      </c>
      <c r="S17" s="11">
        <v>75.464707531730127</v>
      </c>
      <c r="T17" s="11">
        <v>75.290543829216944</v>
      </c>
      <c r="U17" s="11">
        <v>78.996562228559313</v>
      </c>
      <c r="V17" s="11">
        <v>84.478011692194315</v>
      </c>
      <c r="W17" s="11">
        <v>86.125986138898412</v>
      </c>
      <c r="X17" s="11">
        <v>83.306622205854751</v>
      </c>
      <c r="Y17" s="11">
        <v>83.704480727663295</v>
      </c>
      <c r="Z17" s="11">
        <v>84.35204556384258</v>
      </c>
      <c r="AA17" s="11">
        <v>85.095265591672515</v>
      </c>
      <c r="AB17" s="11">
        <v>85.666011808708177</v>
      </c>
      <c r="AC17" s="11">
        <v>86.198373853963091</v>
      </c>
      <c r="AD17" s="11">
        <v>86.691278293683723</v>
      </c>
      <c r="AE17" s="11">
        <v>87.178477097856231</v>
      </c>
      <c r="AF17" s="11">
        <v>87.67695185346075</v>
      </c>
      <c r="AG17" s="11">
        <v>88.242109283172937</v>
      </c>
      <c r="AH17" s="11">
        <v>88.705715074036917</v>
      </c>
      <c r="AI17" s="11">
        <v>89.262214422758817</v>
      </c>
      <c r="AJ17" s="11">
        <v>89.803699382102195</v>
      </c>
      <c r="AK17" s="11">
        <v>90.356351992019</v>
      </c>
      <c r="AL17" s="11">
        <v>90.894631327642372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47.182975093264865</v>
      </c>
      <c r="N18" s="11">
        <v>54.760007980336837</v>
      </c>
      <c r="O18" s="11">
        <v>55.460433537096563</v>
      </c>
      <c r="P18" s="11">
        <v>51.024487616137051</v>
      </c>
      <c r="Q18" s="11">
        <v>51.933216356677782</v>
      </c>
      <c r="R18" s="11">
        <v>52.502233305024085</v>
      </c>
      <c r="S18" s="11">
        <v>57.295620467317242</v>
      </c>
      <c r="T18" s="11">
        <v>53.780838556230741</v>
      </c>
      <c r="U18" s="11">
        <v>52.189750146630388</v>
      </c>
      <c r="V18" s="11">
        <v>51.530285399613028</v>
      </c>
      <c r="W18" s="11">
        <v>54.342885529107896</v>
      </c>
      <c r="X18" s="11">
        <v>60.914472671456679</v>
      </c>
      <c r="Y18" s="11">
        <v>62.355925387546023</v>
      </c>
      <c r="Z18" s="11">
        <v>63.615764359480643</v>
      </c>
      <c r="AA18" s="11">
        <v>64.988015351398289</v>
      </c>
      <c r="AB18" s="11">
        <v>66.056801639710457</v>
      </c>
      <c r="AC18" s="11">
        <v>67.033741952647759</v>
      </c>
      <c r="AD18" s="11">
        <v>67.939572619073289</v>
      </c>
      <c r="AE18" s="11">
        <v>68.857788908797659</v>
      </c>
      <c r="AF18" s="11">
        <v>69.888592074750122</v>
      </c>
      <c r="AG18" s="11">
        <v>70.989420584815704</v>
      </c>
      <c r="AH18" s="11">
        <v>72.091748418417339</v>
      </c>
      <c r="AI18" s="11">
        <v>73.146166596605894</v>
      </c>
      <c r="AJ18" s="11">
        <v>74.194199888331624</v>
      </c>
      <c r="AK18" s="11">
        <v>75.175504474109673</v>
      </c>
      <c r="AL18" s="11">
        <v>76.183419144901237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75.172195052218299</v>
      </c>
      <c r="N19" s="11">
        <v>89.105525246712688</v>
      </c>
      <c r="O19" s="11">
        <v>98.07301030531508</v>
      </c>
      <c r="P19" s="11">
        <v>92.316913620988416</v>
      </c>
      <c r="Q19" s="11">
        <v>102.56104737869832</v>
      </c>
      <c r="R19" s="11">
        <v>115.85477280698125</v>
      </c>
      <c r="S19" s="11">
        <v>106.15726916748105</v>
      </c>
      <c r="T19" s="11">
        <v>117.80525749808496</v>
      </c>
      <c r="U19" s="11">
        <v>109.56476456041945</v>
      </c>
      <c r="V19" s="11">
        <v>107.44670441644277</v>
      </c>
      <c r="W19" s="11">
        <v>112.03597685261944</v>
      </c>
      <c r="X19" s="11">
        <v>105.72501678225508</v>
      </c>
      <c r="Y19" s="11">
        <v>106.97912695368976</v>
      </c>
      <c r="Z19" s="11">
        <v>108.33603962411054</v>
      </c>
      <c r="AA19" s="11">
        <v>109.83863779981563</v>
      </c>
      <c r="AB19" s="11">
        <v>111.01692523736953</v>
      </c>
      <c r="AC19" s="11">
        <v>112.11224932610774</v>
      </c>
      <c r="AD19" s="11">
        <v>113.13225867889356</v>
      </c>
      <c r="AE19" s="11">
        <v>114.21858557516654</v>
      </c>
      <c r="AF19" s="11">
        <v>115.25689665710176</v>
      </c>
      <c r="AG19" s="11">
        <v>116.28591811678365</v>
      </c>
      <c r="AH19" s="11">
        <v>117.26371080366734</v>
      </c>
      <c r="AI19" s="11">
        <v>118.39826797077988</v>
      </c>
      <c r="AJ19" s="11">
        <v>119.48949628262811</v>
      </c>
      <c r="AK19" s="11">
        <v>120.77134988844229</v>
      </c>
      <c r="AL19" s="11">
        <v>121.863073271704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296.26264228144072</v>
      </c>
      <c r="N20" s="11">
        <v>274.7052330009052</v>
      </c>
      <c r="O20" s="11">
        <v>289.74511221239766</v>
      </c>
      <c r="P20" s="11">
        <v>288.98663686602282</v>
      </c>
      <c r="Q20" s="11">
        <v>303.81449678887435</v>
      </c>
      <c r="R20" s="11">
        <v>304.70550185497541</v>
      </c>
      <c r="S20" s="11">
        <v>322.18203373960057</v>
      </c>
      <c r="T20" s="11">
        <v>312.13350224711212</v>
      </c>
      <c r="U20" s="11">
        <v>309.20740541592903</v>
      </c>
      <c r="V20" s="11">
        <v>324.31363709872767</v>
      </c>
      <c r="W20" s="11">
        <v>330.52546058120043</v>
      </c>
      <c r="X20" s="11">
        <v>311.75459702168524</v>
      </c>
      <c r="Y20" s="11">
        <v>313.41594537870469</v>
      </c>
      <c r="Z20" s="11">
        <v>315.76090447845564</v>
      </c>
      <c r="AA20" s="11">
        <v>318.56426425153285</v>
      </c>
      <c r="AB20" s="11">
        <v>320.43099901866492</v>
      </c>
      <c r="AC20" s="11">
        <v>321.98118213450624</v>
      </c>
      <c r="AD20" s="11">
        <v>323.27923919554826</v>
      </c>
      <c r="AE20" s="11">
        <v>324.53856445428818</v>
      </c>
      <c r="AF20" s="11">
        <v>325.81564185824811</v>
      </c>
      <c r="AG20" s="11">
        <v>327.20689368843375</v>
      </c>
      <c r="AH20" s="11">
        <v>328.49652970360114</v>
      </c>
      <c r="AI20" s="11">
        <v>329.69396208454788</v>
      </c>
      <c r="AJ20" s="11">
        <v>331.0292597892622</v>
      </c>
      <c r="AK20" s="11">
        <v>332.36212473178728</v>
      </c>
      <c r="AL20" s="11">
        <v>333.58110287737469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520.34318222916568</v>
      </c>
      <c r="N22" s="86">
        <f t="shared" si="6"/>
        <v>502.08869461107059</v>
      </c>
      <c r="O22" s="86">
        <f t="shared" si="6"/>
        <v>509.20942005908068</v>
      </c>
      <c r="P22" s="86">
        <f t="shared" si="6"/>
        <v>492.45916463217424</v>
      </c>
      <c r="Q22" s="86">
        <f>SUM(Q23:Q24)</f>
        <v>501.38072502983766</v>
      </c>
      <c r="R22" s="86">
        <f t="shared" ref="R22:AL22" si="7">SUM(R23:R24)</f>
        <v>506.22214372149597</v>
      </c>
      <c r="S22" s="86">
        <f t="shared" si="7"/>
        <v>500.66565080149803</v>
      </c>
      <c r="T22" s="86">
        <f t="shared" si="7"/>
        <v>501.49064211326606</v>
      </c>
      <c r="U22" s="86">
        <f t="shared" si="7"/>
        <v>494.80469828163001</v>
      </c>
      <c r="V22" s="86">
        <f t="shared" si="7"/>
        <v>486.40603299874095</v>
      </c>
      <c r="W22" s="86">
        <f t="shared" si="7"/>
        <v>491.84934191785493</v>
      </c>
      <c r="X22" s="86">
        <f t="shared" si="7"/>
        <v>474.54044448739074</v>
      </c>
      <c r="Y22" s="86">
        <f t="shared" si="7"/>
        <v>469.98655530168668</v>
      </c>
      <c r="Z22" s="86">
        <f t="shared" si="7"/>
        <v>466.15436126279712</v>
      </c>
      <c r="AA22" s="86">
        <f t="shared" si="7"/>
        <v>462.78339261812374</v>
      </c>
      <c r="AB22" s="86">
        <f t="shared" si="7"/>
        <v>458.19755239778749</v>
      </c>
      <c r="AC22" s="86">
        <f t="shared" si="7"/>
        <v>453.2862098298383</v>
      </c>
      <c r="AD22" s="86">
        <f t="shared" si="7"/>
        <v>448.12314212520619</v>
      </c>
      <c r="AE22" s="86">
        <f t="shared" si="7"/>
        <v>442.98540561816924</v>
      </c>
      <c r="AF22" s="86">
        <f t="shared" si="7"/>
        <v>437.74054523610482</v>
      </c>
      <c r="AG22" s="86">
        <f t="shared" si="7"/>
        <v>432.91340911785517</v>
      </c>
      <c r="AH22" s="86">
        <f t="shared" si="7"/>
        <v>428.51195239423419</v>
      </c>
      <c r="AI22" s="86">
        <f t="shared" si="7"/>
        <v>423.80797897620005</v>
      </c>
      <c r="AJ22" s="86">
        <f t="shared" si="7"/>
        <v>418.79149677185472</v>
      </c>
      <c r="AK22" s="86">
        <f t="shared" si="7"/>
        <v>412.36416592719985</v>
      </c>
      <c r="AL22" s="86">
        <f t="shared" si="7"/>
        <v>407.40223123290377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378.14786205990271</v>
      </c>
      <c r="N23" s="11">
        <v>374.16000645780207</v>
      </c>
      <c r="O23" s="11">
        <v>384.05471799833049</v>
      </c>
      <c r="P23" s="11">
        <v>367.71713241256123</v>
      </c>
      <c r="Q23" s="11">
        <v>378.26900332653975</v>
      </c>
      <c r="R23" s="11">
        <v>389.08414828611348</v>
      </c>
      <c r="S23" s="11">
        <v>388.40517369895935</v>
      </c>
      <c r="T23" s="11">
        <v>388.04184569353964</v>
      </c>
      <c r="U23" s="11">
        <v>378.95040790284207</v>
      </c>
      <c r="V23" s="11">
        <v>380.70105229392959</v>
      </c>
      <c r="W23" s="11">
        <v>389.31244779492783</v>
      </c>
      <c r="X23" s="11">
        <v>360.92153793073226</v>
      </c>
      <c r="Y23" s="11">
        <v>358.74968801557151</v>
      </c>
      <c r="Z23" s="11">
        <v>357.20105125724166</v>
      </c>
      <c r="AA23" s="11">
        <v>356.14179664177453</v>
      </c>
      <c r="AB23" s="11">
        <v>353.98377094957397</v>
      </c>
      <c r="AC23" s="11">
        <v>351.53802428997693</v>
      </c>
      <c r="AD23" s="11">
        <v>348.68250479860086</v>
      </c>
      <c r="AE23" s="11">
        <v>345.7747767127949</v>
      </c>
      <c r="AF23" s="11">
        <v>343.03440115977406</v>
      </c>
      <c r="AG23" s="11">
        <v>340.39967150462559</v>
      </c>
      <c r="AH23" s="11">
        <v>337.49674865288631</v>
      </c>
      <c r="AI23" s="11">
        <v>334.37033543901464</v>
      </c>
      <c r="AJ23" s="11">
        <v>331.13455753961688</v>
      </c>
      <c r="AK23" s="11">
        <v>328.08234248790899</v>
      </c>
      <c r="AL23" s="11">
        <v>325.24968398754135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142.195320169263</v>
      </c>
      <c r="N24" s="11">
        <v>127.92868815326854</v>
      </c>
      <c r="O24" s="11">
        <v>125.15470206075021</v>
      </c>
      <c r="P24" s="11">
        <v>124.74203221961299</v>
      </c>
      <c r="Q24" s="11">
        <v>123.11172170329793</v>
      </c>
      <c r="R24" s="11">
        <v>117.13799543538246</v>
      </c>
      <c r="S24" s="11">
        <v>112.2604771025387</v>
      </c>
      <c r="T24" s="11">
        <v>113.44879641972639</v>
      </c>
      <c r="U24" s="11">
        <v>115.85429037878795</v>
      </c>
      <c r="V24" s="11">
        <v>105.70498070481138</v>
      </c>
      <c r="W24" s="11">
        <v>102.53689412292708</v>
      </c>
      <c r="X24" s="11">
        <v>113.61890655665849</v>
      </c>
      <c r="Y24" s="11">
        <v>111.23686728611516</v>
      </c>
      <c r="Z24" s="11">
        <v>108.95331000555548</v>
      </c>
      <c r="AA24" s="11">
        <v>106.64159597634921</v>
      </c>
      <c r="AB24" s="11">
        <v>104.21378144821352</v>
      </c>
      <c r="AC24" s="11">
        <v>101.74818553986138</v>
      </c>
      <c r="AD24" s="11">
        <v>99.440637326605327</v>
      </c>
      <c r="AE24" s="11">
        <v>97.210628905374307</v>
      </c>
      <c r="AF24" s="11">
        <v>94.706144076330787</v>
      </c>
      <c r="AG24" s="11">
        <v>92.513737613229551</v>
      </c>
      <c r="AH24" s="11">
        <v>91.015203741347889</v>
      </c>
      <c r="AI24" s="11">
        <v>89.437643537185437</v>
      </c>
      <c r="AJ24" s="11">
        <v>87.65693923223786</v>
      </c>
      <c r="AK24" s="11">
        <v>84.281823439290861</v>
      </c>
      <c r="AL24" s="11">
        <v>82.152547245362399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425.38959538263111</v>
      </c>
      <c r="N26" s="86">
        <f t="shared" si="8"/>
        <v>423.56665311005258</v>
      </c>
      <c r="O26" s="86">
        <f t="shared" si="8"/>
        <v>418.27145050108089</v>
      </c>
      <c r="P26" s="86">
        <f t="shared" si="8"/>
        <v>421.64874137945975</v>
      </c>
      <c r="Q26" s="86">
        <f>SUM(Q27:Q30)</f>
        <v>449.61908258395408</v>
      </c>
      <c r="R26" s="86">
        <f t="shared" ref="R26:AL26" si="9">SUM(R27:R30)</f>
        <v>445.74214436676402</v>
      </c>
      <c r="S26" s="86">
        <f t="shared" si="9"/>
        <v>467.52854473993182</v>
      </c>
      <c r="T26" s="86">
        <f t="shared" si="9"/>
        <v>462.95533284762234</v>
      </c>
      <c r="U26" s="86">
        <f>SUM(U27:U30)</f>
        <v>413.98926243265731</v>
      </c>
      <c r="V26" s="86">
        <f t="shared" si="9"/>
        <v>445.42917544904992</v>
      </c>
      <c r="W26" s="86">
        <f t="shared" si="9"/>
        <v>390.4196191096093</v>
      </c>
      <c r="X26" s="86">
        <f t="shared" si="9"/>
        <v>401.24915778694253</v>
      </c>
      <c r="Y26" s="86">
        <f t="shared" si="9"/>
        <v>401.92205180254143</v>
      </c>
      <c r="Z26" s="86">
        <f t="shared" si="9"/>
        <v>404.31662659815572</v>
      </c>
      <c r="AA26" s="86">
        <f t="shared" si="9"/>
        <v>406.56310168419395</v>
      </c>
      <c r="AB26" s="86">
        <f t="shared" si="9"/>
        <v>406.94039584878169</v>
      </c>
      <c r="AC26" s="86">
        <f t="shared" si="9"/>
        <v>406.78186314626839</v>
      </c>
      <c r="AD26" s="86">
        <f t="shared" si="9"/>
        <v>406.21731108709264</v>
      </c>
      <c r="AE26" s="86">
        <f t="shared" si="9"/>
        <v>405.87896625837197</v>
      </c>
      <c r="AF26" s="86">
        <f t="shared" si="9"/>
        <v>405.5104571960905</v>
      </c>
      <c r="AG26" s="86">
        <f t="shared" si="9"/>
        <v>405.32175897323953</v>
      </c>
      <c r="AH26" s="86">
        <f t="shared" si="9"/>
        <v>405.02401519985216</v>
      </c>
      <c r="AI26" s="86">
        <f t="shared" si="9"/>
        <v>404.61944956236118</v>
      </c>
      <c r="AJ26" s="86">
        <f t="shared" si="9"/>
        <v>404.15107989968016</v>
      </c>
      <c r="AK26" s="86">
        <f t="shared" si="9"/>
        <v>404.01511169338329</v>
      </c>
      <c r="AL26" s="86">
        <f t="shared" si="9"/>
        <v>403.70314349281745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34.558616583302289</v>
      </c>
      <c r="N27" s="11">
        <v>39.056315097833405</v>
      </c>
      <c r="O27" s="11">
        <v>45.531374036504175</v>
      </c>
      <c r="P27" s="11">
        <v>38.060447469079882</v>
      </c>
      <c r="Q27" s="11">
        <v>55.859517566655875</v>
      </c>
      <c r="R27" s="11">
        <v>47.339160033332639</v>
      </c>
      <c r="S27" s="11">
        <v>47.446088426428041</v>
      </c>
      <c r="T27" s="11">
        <v>46.053379184037595</v>
      </c>
      <c r="U27" s="11">
        <v>41.364190332334744</v>
      </c>
      <c r="V27" s="11">
        <v>53.143983393042006</v>
      </c>
      <c r="W27" s="11">
        <v>40.998720491302521</v>
      </c>
      <c r="X27" s="11">
        <v>40.588881974726853</v>
      </c>
      <c r="Y27" s="11">
        <v>41.276983133366038</v>
      </c>
      <c r="Z27" s="11">
        <v>42.136254234326465</v>
      </c>
      <c r="AA27" s="11">
        <v>42.999867461780013</v>
      </c>
      <c r="AB27" s="11">
        <v>43.716540491993776</v>
      </c>
      <c r="AC27" s="11">
        <v>44.397349906391383</v>
      </c>
      <c r="AD27" s="11">
        <v>45.057372201081996</v>
      </c>
      <c r="AE27" s="11">
        <v>45.680784695541263</v>
      </c>
      <c r="AF27" s="11">
        <v>46.3029723955921</v>
      </c>
      <c r="AG27" s="11">
        <v>47.025318926931256</v>
      </c>
      <c r="AH27" s="11">
        <v>47.744198963260843</v>
      </c>
      <c r="AI27" s="11">
        <v>48.459628992103376</v>
      </c>
      <c r="AJ27" s="11">
        <v>49.203479011688884</v>
      </c>
      <c r="AK27" s="11">
        <v>49.955122745837855</v>
      </c>
      <c r="AL27" s="11">
        <v>50.783252720158309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150.77679503701444</v>
      </c>
      <c r="N28" s="11">
        <v>152.31145679106439</v>
      </c>
      <c r="O28" s="11">
        <v>145.11179695122007</v>
      </c>
      <c r="P28" s="11">
        <v>150.78854781130212</v>
      </c>
      <c r="Q28" s="11">
        <v>157.38546554110059</v>
      </c>
      <c r="R28" s="11">
        <v>155.5504783188882</v>
      </c>
      <c r="S28" s="11">
        <v>164.55512039563942</v>
      </c>
      <c r="T28" s="11">
        <v>160.2474080226533</v>
      </c>
      <c r="U28" s="11">
        <v>150.79436671978638</v>
      </c>
      <c r="V28" s="11">
        <v>161.94660985620411</v>
      </c>
      <c r="W28" s="11">
        <v>141.02282070810995</v>
      </c>
      <c r="X28" s="11">
        <v>144.32112065866673</v>
      </c>
      <c r="Y28" s="11">
        <v>144.17042190343753</v>
      </c>
      <c r="Z28" s="11">
        <v>144.55200259491951</v>
      </c>
      <c r="AA28" s="11">
        <v>144.89607067432485</v>
      </c>
      <c r="AB28" s="11">
        <v>144.63773588647777</v>
      </c>
      <c r="AC28" s="11">
        <v>144.24945812153209</v>
      </c>
      <c r="AD28" s="11">
        <v>143.78046682483199</v>
      </c>
      <c r="AE28" s="11">
        <v>143.35574123926997</v>
      </c>
      <c r="AF28" s="11">
        <v>142.92950525499376</v>
      </c>
      <c r="AG28" s="11">
        <v>142.48222250506515</v>
      </c>
      <c r="AH28" s="11">
        <v>142.00320655244653</v>
      </c>
      <c r="AI28" s="11">
        <v>141.54391342154221</v>
      </c>
      <c r="AJ28" s="11">
        <v>141.11806322890499</v>
      </c>
      <c r="AK28" s="11">
        <v>140.78260961863145</v>
      </c>
      <c r="AL28" s="11">
        <v>140.31727481177001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154.4678931452782</v>
      </c>
      <c r="N29" s="11">
        <v>138.62710714136927</v>
      </c>
      <c r="O29" s="11">
        <v>127.92854486837683</v>
      </c>
      <c r="P29" s="11">
        <v>133.78602078993111</v>
      </c>
      <c r="Q29" s="11">
        <v>133.82513093344295</v>
      </c>
      <c r="R29" s="11">
        <v>134.53543202777902</v>
      </c>
      <c r="S29" s="11">
        <v>149.24359766538566</v>
      </c>
      <c r="T29" s="11">
        <v>151.93897262846249</v>
      </c>
      <c r="U29" s="11">
        <v>120.98258989372421</v>
      </c>
      <c r="V29" s="11">
        <v>131.43382112238567</v>
      </c>
      <c r="W29" s="11">
        <v>117.381100037149</v>
      </c>
      <c r="X29" s="11">
        <v>126.01198362574476</v>
      </c>
      <c r="Y29" s="11">
        <v>125.27104926339388</v>
      </c>
      <c r="Z29" s="11">
        <v>125.52699235255183</v>
      </c>
      <c r="AA29" s="11">
        <v>125.57922013687194</v>
      </c>
      <c r="AB29" s="11">
        <v>124.77533253683225</v>
      </c>
      <c r="AC29" s="11">
        <v>123.85514679461043</v>
      </c>
      <c r="AD29" s="11">
        <v>122.87429624777799</v>
      </c>
      <c r="AE29" s="11">
        <v>121.90875337738109</v>
      </c>
      <c r="AF29" s="11">
        <v>120.92223212380253</v>
      </c>
      <c r="AG29" s="11">
        <v>120.00152718650993</v>
      </c>
      <c r="AH29" s="11">
        <v>119.04836991760769</v>
      </c>
      <c r="AI29" s="11">
        <v>118.04482463770718</v>
      </c>
      <c r="AJ29" s="11">
        <v>117.01675041566915</v>
      </c>
      <c r="AK29" s="11">
        <v>116.09580608830444</v>
      </c>
      <c r="AL29" s="11">
        <v>115.08294980942807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85.586290617036212</v>
      </c>
      <c r="N30" s="11">
        <v>93.571774079785541</v>
      </c>
      <c r="O30" s="11">
        <v>99.699734644979785</v>
      </c>
      <c r="P30" s="11">
        <v>99.013725309146665</v>
      </c>
      <c r="Q30" s="11">
        <v>102.54896854275469</v>
      </c>
      <c r="R30" s="11">
        <v>108.31707398676417</v>
      </c>
      <c r="S30" s="11">
        <v>106.28373825247868</v>
      </c>
      <c r="T30" s="11">
        <v>104.71557301246892</v>
      </c>
      <c r="U30" s="11">
        <v>100.84811548681199</v>
      </c>
      <c r="V30" s="11">
        <v>98.904761077418101</v>
      </c>
      <c r="W30" s="11">
        <v>91.016977873047821</v>
      </c>
      <c r="X30" s="11">
        <v>90.327171527804168</v>
      </c>
      <c r="Y30" s="11">
        <v>91.20359750234401</v>
      </c>
      <c r="Z30" s="11">
        <v>92.101377416357948</v>
      </c>
      <c r="AA30" s="11">
        <v>93.087943411217196</v>
      </c>
      <c r="AB30" s="11">
        <v>93.810786933477843</v>
      </c>
      <c r="AC30" s="11">
        <v>94.279908323734517</v>
      </c>
      <c r="AD30" s="11">
        <v>94.505175813400683</v>
      </c>
      <c r="AE30" s="11">
        <v>94.933686946179677</v>
      </c>
      <c r="AF30" s="11">
        <v>95.355747421702134</v>
      </c>
      <c r="AG30" s="11">
        <v>95.812690354733235</v>
      </c>
      <c r="AH30" s="11">
        <v>96.228239766537115</v>
      </c>
      <c r="AI30" s="11">
        <v>96.57108251100837</v>
      </c>
      <c r="AJ30" s="11">
        <v>96.812787243417134</v>
      </c>
      <c r="AK30" s="11">
        <v>97.18157324060958</v>
      </c>
      <c r="AL30" s="11">
        <v>97.519666151461067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417.47698895931671</v>
      </c>
      <c r="N32" s="86">
        <f t="shared" ref="N32:AL32" si="10">SUM(N33:N35)</f>
        <v>414.41260566310376</v>
      </c>
      <c r="O32" s="86">
        <f t="shared" si="10"/>
        <v>418.09266568515164</v>
      </c>
      <c r="P32" s="86">
        <f t="shared" si="10"/>
        <v>422.08878177565657</v>
      </c>
      <c r="Q32" s="86">
        <f t="shared" si="10"/>
        <v>430.88228099418757</v>
      </c>
      <c r="R32" s="86">
        <f t="shared" si="10"/>
        <v>466.85844789255106</v>
      </c>
      <c r="S32" s="86">
        <f t="shared" si="10"/>
        <v>470.43306527939058</v>
      </c>
      <c r="T32" s="86">
        <f t="shared" si="10"/>
        <v>473.60379059014286</v>
      </c>
      <c r="U32" s="86">
        <f t="shared" si="10"/>
        <v>453.41505716118149</v>
      </c>
      <c r="V32" s="86">
        <f t="shared" si="10"/>
        <v>486.03209154529361</v>
      </c>
      <c r="W32" s="86">
        <f t="shared" si="10"/>
        <v>460.50299668156214</v>
      </c>
      <c r="X32" s="86">
        <f t="shared" si="10"/>
        <v>472.17268779079052</v>
      </c>
      <c r="Y32" s="86">
        <f t="shared" si="10"/>
        <v>474.31647803639805</v>
      </c>
      <c r="Z32" s="86">
        <f t="shared" si="10"/>
        <v>477.83856088049077</v>
      </c>
      <c r="AA32" s="86">
        <f t="shared" si="10"/>
        <v>482.02454025740218</v>
      </c>
      <c r="AB32" s="86">
        <f t="shared" si="10"/>
        <v>485.53691460670689</v>
      </c>
      <c r="AC32" s="86">
        <f t="shared" si="10"/>
        <v>488.68961561730708</v>
      </c>
      <c r="AD32" s="86">
        <f t="shared" si="10"/>
        <v>491.70118818582682</v>
      </c>
      <c r="AE32" s="86">
        <f t="shared" si="10"/>
        <v>494.64726274858737</v>
      </c>
      <c r="AF32" s="86">
        <f t="shared" si="10"/>
        <v>497.64783149630318</v>
      </c>
      <c r="AG32" s="86">
        <f t="shared" si="10"/>
        <v>500.79184922027054</v>
      </c>
      <c r="AH32" s="86">
        <f t="shared" si="10"/>
        <v>503.76765119452614</v>
      </c>
      <c r="AI32" s="86">
        <f t="shared" si="10"/>
        <v>506.79879004284572</v>
      </c>
      <c r="AJ32" s="86">
        <f t="shared" si="10"/>
        <v>509.86942340245389</v>
      </c>
      <c r="AK32" s="86">
        <f t="shared" si="10"/>
        <v>512.83913687592792</v>
      </c>
      <c r="AL32" s="86">
        <f t="shared" si="10"/>
        <v>515.76323862136212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315.57941390916545</v>
      </c>
      <c r="N33" s="11">
        <v>301.07582429473695</v>
      </c>
      <c r="O33" s="11">
        <v>301.76922609419165</v>
      </c>
      <c r="P33" s="11">
        <v>308.25817702395261</v>
      </c>
      <c r="Q33" s="11">
        <v>311.79388861309872</v>
      </c>
      <c r="R33" s="11">
        <v>339.80448219319618</v>
      </c>
      <c r="S33" s="11">
        <v>349.45013177130738</v>
      </c>
      <c r="T33" s="11">
        <v>348.40001319979626</v>
      </c>
      <c r="U33" s="11">
        <v>334.55474944920587</v>
      </c>
      <c r="V33" s="11">
        <v>354.36535676855954</v>
      </c>
      <c r="W33" s="11">
        <v>338.76882355221886</v>
      </c>
      <c r="X33" s="11">
        <v>352.17465342149171</v>
      </c>
      <c r="Y33" s="11">
        <v>354.36767507369547</v>
      </c>
      <c r="Z33" s="11">
        <v>357.26262203969992</v>
      </c>
      <c r="AA33" s="11">
        <v>360.60226785088855</v>
      </c>
      <c r="AB33" s="11">
        <v>363.46757278827272</v>
      </c>
      <c r="AC33" s="11">
        <v>366.06048194148309</v>
      </c>
      <c r="AD33" s="11">
        <v>368.56609636392693</v>
      </c>
      <c r="AE33" s="11">
        <v>370.97620499182057</v>
      </c>
      <c r="AF33" s="11">
        <v>373.47534924381915</v>
      </c>
      <c r="AG33" s="11">
        <v>376.20385200996185</v>
      </c>
      <c r="AH33" s="11">
        <v>378.85233748988259</v>
      </c>
      <c r="AI33" s="11">
        <v>381.5301476171125</v>
      </c>
      <c r="AJ33" s="11">
        <v>384.22256928235231</v>
      </c>
      <c r="AK33" s="11">
        <v>386.80536636838644</v>
      </c>
      <c r="AL33" s="11">
        <v>389.31450559422211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94.861282555520205</v>
      </c>
      <c r="N34" s="11">
        <v>108.16063353284558</v>
      </c>
      <c r="O34" s="11">
        <v>111.22462147877228</v>
      </c>
      <c r="P34" s="11">
        <v>109.3492440042338</v>
      </c>
      <c r="Q34" s="11">
        <v>113.86946884874779</v>
      </c>
      <c r="R34" s="11">
        <v>122.12283517774475</v>
      </c>
      <c r="S34" s="11">
        <v>116.69237754906815</v>
      </c>
      <c r="T34" s="11">
        <v>120.75770764451657</v>
      </c>
      <c r="U34" s="11">
        <v>114.35153847485668</v>
      </c>
      <c r="V34" s="11">
        <v>127.48963062428315</v>
      </c>
      <c r="W34" s="11">
        <v>116.46299471640894</v>
      </c>
      <c r="X34" s="11">
        <v>115.94844266161061</v>
      </c>
      <c r="Y34" s="11">
        <v>115.83884994958805</v>
      </c>
      <c r="Z34" s="11">
        <v>116.41690170719231</v>
      </c>
      <c r="AA34" s="11">
        <v>117.20777323716271</v>
      </c>
      <c r="AB34" s="11">
        <v>117.81839649528679</v>
      </c>
      <c r="AC34" s="11">
        <v>118.34748700026573</v>
      </c>
      <c r="AD34" s="11">
        <v>118.82735578980625</v>
      </c>
      <c r="AE34" s="11">
        <v>119.3401050165191</v>
      </c>
      <c r="AF34" s="11">
        <v>119.81329017067415</v>
      </c>
      <c r="AG34" s="11">
        <v>120.20081762493039</v>
      </c>
      <c r="AH34" s="11">
        <v>120.50120131841447</v>
      </c>
      <c r="AI34" s="11">
        <v>120.82974732303981</v>
      </c>
      <c r="AJ34" s="11">
        <v>121.18105908267977</v>
      </c>
      <c r="AK34" s="11">
        <v>121.54594387117533</v>
      </c>
      <c r="AL34" s="11">
        <v>121.93809603655095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7.0362924946311063</v>
      </c>
      <c r="N35" s="11">
        <v>5.1761478355212356</v>
      </c>
      <c r="O35" s="11">
        <v>5.0988181121876899</v>
      </c>
      <c r="P35" s="11">
        <v>4.4813607474701564</v>
      </c>
      <c r="Q35" s="11">
        <v>5.2189235323410585</v>
      </c>
      <c r="R35" s="11">
        <v>4.9311305216100774</v>
      </c>
      <c r="S35" s="11">
        <v>4.2905559590150135</v>
      </c>
      <c r="T35" s="11">
        <v>4.4460697458300125</v>
      </c>
      <c r="U35" s="11">
        <v>4.5087692371189352</v>
      </c>
      <c r="V35" s="11">
        <v>4.1771041524508883</v>
      </c>
      <c r="W35" s="11">
        <v>5.2711784129342947</v>
      </c>
      <c r="X35" s="11">
        <v>4.0495917076881938</v>
      </c>
      <c r="Y35" s="11">
        <v>4.1099530131145485</v>
      </c>
      <c r="Z35" s="11">
        <v>4.1590371335985585</v>
      </c>
      <c r="AA35" s="11">
        <v>4.214499169350888</v>
      </c>
      <c r="AB35" s="11">
        <v>4.2509453231473824</v>
      </c>
      <c r="AC35" s="11">
        <v>4.2816466755582336</v>
      </c>
      <c r="AD35" s="11">
        <v>4.3077360320936835</v>
      </c>
      <c r="AE35" s="11">
        <v>4.3309527402477128</v>
      </c>
      <c r="AF35" s="11">
        <v>4.3591920818098426</v>
      </c>
      <c r="AG35" s="11">
        <v>4.3871795853782896</v>
      </c>
      <c r="AH35" s="11">
        <v>4.4141123862290685</v>
      </c>
      <c r="AI35" s="11">
        <v>4.4388951026934054</v>
      </c>
      <c r="AJ35" s="11">
        <v>4.4657950374217972</v>
      </c>
      <c r="AK35" s="11">
        <v>4.4878266363661359</v>
      </c>
      <c r="AL35" s="11">
        <v>4.5106369905891341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331.13291840602386</v>
      </c>
      <c r="N37" s="86">
        <f t="shared" si="11"/>
        <v>355.7791084212198</v>
      </c>
      <c r="O37" s="86">
        <f t="shared" si="11"/>
        <v>377.7483424971411</v>
      </c>
      <c r="P37" s="86">
        <f t="shared" si="11"/>
        <v>374.38081196532494</v>
      </c>
      <c r="Q37" s="86">
        <f>SUM(Q38:Q39)</f>
        <v>366.99316591233008</v>
      </c>
      <c r="R37" s="86">
        <f t="shared" ref="R37:AL37" si="12">SUM(R38:R39)</f>
        <v>368.88969545810528</v>
      </c>
      <c r="S37" s="86">
        <f t="shared" si="12"/>
        <v>380.20363677621935</v>
      </c>
      <c r="T37" s="86">
        <f t="shared" si="12"/>
        <v>360.68461587681782</v>
      </c>
      <c r="U37" s="86">
        <f t="shared" si="12"/>
        <v>360.49268360256173</v>
      </c>
      <c r="V37" s="86">
        <f t="shared" si="12"/>
        <v>365.10019785723591</v>
      </c>
      <c r="W37" s="86">
        <f t="shared" si="12"/>
        <v>365.53859038410718</v>
      </c>
      <c r="X37" s="86">
        <f t="shared" si="12"/>
        <v>362.93168488222636</v>
      </c>
      <c r="Y37" s="86">
        <f t="shared" si="12"/>
        <v>362.91175303982033</v>
      </c>
      <c r="Z37" s="86">
        <f t="shared" si="12"/>
        <v>363.89578450701345</v>
      </c>
      <c r="AA37" s="86">
        <f t="shared" si="12"/>
        <v>365.30875602372078</v>
      </c>
      <c r="AB37" s="86">
        <f t="shared" si="12"/>
        <v>365.88090665816367</v>
      </c>
      <c r="AC37" s="86">
        <f t="shared" si="12"/>
        <v>366.07310492511635</v>
      </c>
      <c r="AD37" s="86">
        <f t="shared" si="12"/>
        <v>366.09966422694299</v>
      </c>
      <c r="AE37" s="86">
        <f t="shared" si="12"/>
        <v>366.18795025630993</v>
      </c>
      <c r="AF37" s="86">
        <f t="shared" si="12"/>
        <v>366.23680226113038</v>
      </c>
      <c r="AG37" s="86">
        <f t="shared" si="12"/>
        <v>366.19296108182158</v>
      </c>
      <c r="AH37" s="86">
        <f t="shared" si="12"/>
        <v>366.33095998190936</v>
      </c>
      <c r="AI37" s="86">
        <f t="shared" si="12"/>
        <v>366.26013666215317</v>
      </c>
      <c r="AJ37" s="86">
        <f t="shared" si="12"/>
        <v>366.21144034563162</v>
      </c>
      <c r="AK37" s="86">
        <f t="shared" si="12"/>
        <v>366.14229167894871</v>
      </c>
      <c r="AL37" s="86">
        <f t="shared" si="12"/>
        <v>366.18025648096324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266.48848207469393</v>
      </c>
      <c r="N38" s="11">
        <v>290.61795564921738</v>
      </c>
      <c r="O38" s="11">
        <v>310.66813458006214</v>
      </c>
      <c r="P38" s="11">
        <v>308.66850977927726</v>
      </c>
      <c r="Q38" s="11">
        <v>303.23248675178172</v>
      </c>
      <c r="R38" s="11">
        <v>298.77849737410855</v>
      </c>
      <c r="S38" s="11">
        <v>309.8505380629752</v>
      </c>
      <c r="T38" s="11">
        <v>286.98192975928623</v>
      </c>
      <c r="U38" s="11">
        <v>285.75557427694696</v>
      </c>
      <c r="V38" s="11">
        <v>289.77628293681113</v>
      </c>
      <c r="W38" s="11">
        <v>288.86949695924221</v>
      </c>
      <c r="X38" s="11">
        <v>270.92756331842708</v>
      </c>
      <c r="Y38" s="11">
        <v>269.76884274098416</v>
      </c>
      <c r="Z38" s="11">
        <v>269.29534390214479</v>
      </c>
      <c r="AA38" s="11">
        <v>269.0738903355354</v>
      </c>
      <c r="AB38" s="11">
        <v>268.21010470018899</v>
      </c>
      <c r="AC38" s="11">
        <v>267.04652459105188</v>
      </c>
      <c r="AD38" s="11">
        <v>265.76767368874954</v>
      </c>
      <c r="AE38" s="11">
        <v>264.58406963174428</v>
      </c>
      <c r="AF38" s="11">
        <v>263.31863242473207</v>
      </c>
      <c r="AG38" s="11">
        <v>261.93136405966311</v>
      </c>
      <c r="AH38" s="11">
        <v>260.78831164253819</v>
      </c>
      <c r="AI38" s="11">
        <v>259.43244198972394</v>
      </c>
      <c r="AJ38" s="11">
        <v>258.04764012060429</v>
      </c>
      <c r="AK38" s="11">
        <v>256.6622653903807</v>
      </c>
      <c r="AL38" s="11">
        <v>255.38716775128987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64.644436331329914</v>
      </c>
      <c r="N39" s="11">
        <v>65.161152772002438</v>
      </c>
      <c r="O39" s="11">
        <v>67.080207917078951</v>
      </c>
      <c r="P39" s="11">
        <v>65.71230218604768</v>
      </c>
      <c r="Q39" s="11">
        <v>63.760679160548349</v>
      </c>
      <c r="R39" s="11">
        <v>70.111198083996754</v>
      </c>
      <c r="S39" s="11">
        <v>70.353098713244151</v>
      </c>
      <c r="T39" s="11">
        <v>73.70268611753157</v>
      </c>
      <c r="U39" s="11">
        <v>74.737109325614753</v>
      </c>
      <c r="V39" s="11">
        <v>75.32391492042477</v>
      </c>
      <c r="W39" s="11">
        <v>76.669093424864968</v>
      </c>
      <c r="X39" s="11">
        <v>92.004121563799259</v>
      </c>
      <c r="Y39" s="11">
        <v>93.142910298836171</v>
      </c>
      <c r="Z39" s="11">
        <v>94.600440604868666</v>
      </c>
      <c r="AA39" s="11">
        <v>96.23486568818538</v>
      </c>
      <c r="AB39" s="11">
        <v>97.670801957974689</v>
      </c>
      <c r="AC39" s="11">
        <v>99.026580334064491</v>
      </c>
      <c r="AD39" s="11">
        <v>100.33199053819348</v>
      </c>
      <c r="AE39" s="11">
        <v>101.60388062456563</v>
      </c>
      <c r="AF39" s="11">
        <v>102.91816983639828</v>
      </c>
      <c r="AG39" s="11">
        <v>104.26159702215847</v>
      </c>
      <c r="AH39" s="11">
        <v>105.54264833937115</v>
      </c>
      <c r="AI39" s="11">
        <v>106.82769467242922</v>
      </c>
      <c r="AJ39" s="11">
        <v>108.16380022502733</v>
      </c>
      <c r="AK39" s="11">
        <v>109.48002628856803</v>
      </c>
      <c r="AL39" s="11">
        <v>110.79308872967339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218.84355132647653</v>
      </c>
      <c r="N41" s="86">
        <f t="shared" si="13"/>
        <v>220.04483198295719</v>
      </c>
      <c r="O41" s="86">
        <f t="shared" si="13"/>
        <v>224.61465560663945</v>
      </c>
      <c r="P41" s="86">
        <f t="shared" si="13"/>
        <v>213.00015241149407</v>
      </c>
      <c r="Q41" s="86">
        <f>SUM(Q42:Q43)</f>
        <v>229.3276319784444</v>
      </c>
      <c r="R41" s="86">
        <f t="shared" ref="R41:AL41" si="14">SUM(R42:R43)</f>
        <v>226.66197361861012</v>
      </c>
      <c r="S41" s="86">
        <f t="shared" si="14"/>
        <v>247.81385202638165</v>
      </c>
      <c r="T41" s="86">
        <f t="shared" si="14"/>
        <v>241.3468805933411</v>
      </c>
      <c r="U41" s="86">
        <f t="shared" si="14"/>
        <v>242.82611677199989</v>
      </c>
      <c r="V41" s="86">
        <f t="shared" si="14"/>
        <v>246.140860255116</v>
      </c>
      <c r="W41" s="86">
        <f t="shared" si="14"/>
        <v>205.86090353758175</v>
      </c>
      <c r="X41" s="86">
        <f t="shared" si="14"/>
        <v>230.43384988467173</v>
      </c>
      <c r="Y41" s="86">
        <f t="shared" si="14"/>
        <v>229.33074381247121</v>
      </c>
      <c r="Z41" s="86">
        <f t="shared" si="14"/>
        <v>229.758591559921</v>
      </c>
      <c r="AA41" s="86">
        <f t="shared" si="14"/>
        <v>230.39156400528535</v>
      </c>
      <c r="AB41" s="86">
        <f t="shared" si="14"/>
        <v>230.15872604084507</v>
      </c>
      <c r="AC41" s="86">
        <f t="shared" si="14"/>
        <v>229.78755863610803</v>
      </c>
      <c r="AD41" s="86">
        <f t="shared" si="14"/>
        <v>229.51911234646175</v>
      </c>
      <c r="AE41" s="86">
        <f t="shared" si="14"/>
        <v>229.24728227599201</v>
      </c>
      <c r="AF41" s="86">
        <f t="shared" si="14"/>
        <v>228.96534050259106</v>
      </c>
      <c r="AG41" s="86">
        <f t="shared" si="14"/>
        <v>228.72506411231933</v>
      </c>
      <c r="AH41" s="86">
        <f t="shared" si="14"/>
        <v>228.45098471208763</v>
      </c>
      <c r="AI41" s="86">
        <f t="shared" si="14"/>
        <v>228.32792547684349</v>
      </c>
      <c r="AJ41" s="86">
        <f t="shared" si="14"/>
        <v>228.38253717223017</v>
      </c>
      <c r="AK41" s="86">
        <f t="shared" si="14"/>
        <v>228.72257607963189</v>
      </c>
      <c r="AL41" s="86">
        <f t="shared" si="14"/>
        <v>229.06034422645268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73.62132442396279</v>
      </c>
      <c r="N42" s="11">
        <v>71.531588936742551</v>
      </c>
      <c r="O42" s="11">
        <v>71.61840122280887</v>
      </c>
      <c r="P42" s="11">
        <v>71.363558991252049</v>
      </c>
      <c r="Q42" s="11">
        <v>73.332596708689508</v>
      </c>
      <c r="R42" s="11">
        <v>72.534393998702768</v>
      </c>
      <c r="S42" s="11">
        <v>75.97760456196319</v>
      </c>
      <c r="T42" s="11">
        <v>79.159718323515918</v>
      </c>
      <c r="U42" s="11">
        <v>76.117781790442194</v>
      </c>
      <c r="V42" s="11">
        <v>73.783936267788192</v>
      </c>
      <c r="W42" s="11">
        <v>64.527435540615215</v>
      </c>
      <c r="X42" s="11">
        <v>78.584417795381455</v>
      </c>
      <c r="Y42" s="11">
        <v>78.396165501401029</v>
      </c>
      <c r="Z42" s="11">
        <v>78.783428675541373</v>
      </c>
      <c r="AA42" s="11">
        <v>79.181553234776487</v>
      </c>
      <c r="AB42" s="11">
        <v>79.194695971421865</v>
      </c>
      <c r="AC42" s="11">
        <v>79.008169320819604</v>
      </c>
      <c r="AD42" s="11">
        <v>78.913970620509929</v>
      </c>
      <c r="AE42" s="11">
        <v>78.861282114212628</v>
      </c>
      <c r="AF42" s="11">
        <v>78.775626668799646</v>
      </c>
      <c r="AG42" s="11">
        <v>78.698848453900169</v>
      </c>
      <c r="AH42" s="11">
        <v>78.650236857340118</v>
      </c>
      <c r="AI42" s="11">
        <v>78.561005526848419</v>
      </c>
      <c r="AJ42" s="11">
        <v>78.568072546703903</v>
      </c>
      <c r="AK42" s="11">
        <v>78.781323559016329</v>
      </c>
      <c r="AL42" s="11">
        <v>78.972644638172923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145.22222690251374</v>
      </c>
      <c r="N43" s="11">
        <v>148.51324304621465</v>
      </c>
      <c r="O43" s="11">
        <v>152.99625438383057</v>
      </c>
      <c r="P43" s="11">
        <v>141.63659342024201</v>
      </c>
      <c r="Q43" s="11">
        <v>155.99503526975491</v>
      </c>
      <c r="R43" s="11">
        <v>154.12757961990735</v>
      </c>
      <c r="S43" s="11">
        <v>171.83624746441845</v>
      </c>
      <c r="T43" s="11">
        <v>162.18716226982519</v>
      </c>
      <c r="U43" s="11">
        <v>166.7083349815577</v>
      </c>
      <c r="V43" s="11">
        <v>172.3569239873278</v>
      </c>
      <c r="W43" s="11">
        <v>141.33346799696653</v>
      </c>
      <c r="X43" s="11">
        <v>151.84943208929027</v>
      </c>
      <c r="Y43" s="11">
        <v>150.9345783110702</v>
      </c>
      <c r="Z43" s="11">
        <v>150.97516288437961</v>
      </c>
      <c r="AA43" s="11">
        <v>151.21001077050886</v>
      </c>
      <c r="AB43" s="11">
        <v>150.96403006942322</v>
      </c>
      <c r="AC43" s="11">
        <v>150.77938931528843</v>
      </c>
      <c r="AD43" s="11">
        <v>150.60514172595182</v>
      </c>
      <c r="AE43" s="11">
        <v>150.38600016177938</v>
      </c>
      <c r="AF43" s="11">
        <v>150.18971383379142</v>
      </c>
      <c r="AG43" s="11">
        <v>150.02621565841915</v>
      </c>
      <c r="AH43" s="11">
        <v>149.80074785474753</v>
      </c>
      <c r="AI43" s="11">
        <v>149.76691994999507</v>
      </c>
      <c r="AJ43" s="11">
        <v>149.81446462552626</v>
      </c>
      <c r="AK43" s="11">
        <v>149.94125252061556</v>
      </c>
      <c r="AL43" s="11">
        <v>150.08769958827975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506.07136417877916</v>
      </c>
      <c r="N45" s="86">
        <f t="shared" si="15"/>
        <v>518.25141164495994</v>
      </c>
      <c r="O45" s="86">
        <f t="shared" si="15"/>
        <v>532.10085788087554</v>
      </c>
      <c r="P45" s="86">
        <f t="shared" si="15"/>
        <v>509.79965046954504</v>
      </c>
      <c r="Q45" s="86">
        <f>SUM(Q46:Q47)</f>
        <v>536.52672208927822</v>
      </c>
      <c r="R45" s="86">
        <f t="shared" ref="R45:AL45" si="16">SUM(R46:R47)</f>
        <v>541.68179848911109</v>
      </c>
      <c r="S45" s="86">
        <f t="shared" si="16"/>
        <v>548.42557939423955</v>
      </c>
      <c r="T45" s="86">
        <f t="shared" si="16"/>
        <v>538.11458623601936</v>
      </c>
      <c r="U45" s="86">
        <f t="shared" si="16"/>
        <v>523.38135564806953</v>
      </c>
      <c r="V45" s="86">
        <f t="shared" si="16"/>
        <v>542.74083319819567</v>
      </c>
      <c r="W45" s="86">
        <f t="shared" si="16"/>
        <v>492.83736182434893</v>
      </c>
      <c r="X45" s="86">
        <f t="shared" si="16"/>
        <v>498.26463170928884</v>
      </c>
      <c r="Y45" s="86">
        <f t="shared" si="16"/>
        <v>498.50384497243323</v>
      </c>
      <c r="Z45" s="86">
        <f t="shared" si="16"/>
        <v>498.64995307016477</v>
      </c>
      <c r="AA45" s="86">
        <f t="shared" si="16"/>
        <v>499.22637197013159</v>
      </c>
      <c r="AB45" s="86">
        <f t="shared" si="16"/>
        <v>498.36681806023904</v>
      </c>
      <c r="AC45" s="86">
        <f t="shared" si="16"/>
        <v>497.05044004955766</v>
      </c>
      <c r="AD45" s="86">
        <f t="shared" si="16"/>
        <v>495.48331944213271</v>
      </c>
      <c r="AE45" s="86">
        <f t="shared" si="16"/>
        <v>493.81582675066835</v>
      </c>
      <c r="AF45" s="86">
        <f t="shared" si="16"/>
        <v>492.17070382503999</v>
      </c>
      <c r="AG45" s="86">
        <f t="shared" si="16"/>
        <v>490.56759960798223</v>
      </c>
      <c r="AH45" s="86">
        <f t="shared" si="16"/>
        <v>488.9907540404505</v>
      </c>
      <c r="AI45" s="86">
        <f t="shared" si="16"/>
        <v>487.33171413371457</v>
      </c>
      <c r="AJ45" s="86">
        <f t="shared" si="16"/>
        <v>485.90699246948344</v>
      </c>
      <c r="AK45" s="86">
        <f t="shared" si="16"/>
        <v>484.20091649284558</v>
      </c>
      <c r="AL45" s="86">
        <f t="shared" si="16"/>
        <v>482.16156260544381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60.833450015190756</v>
      </c>
      <c r="N46" s="11">
        <v>61.452659168307626</v>
      </c>
      <c r="O46" s="11">
        <v>60.82701225500977</v>
      </c>
      <c r="P46" s="11">
        <v>58.137320109809231</v>
      </c>
      <c r="Q46" s="11">
        <v>65.722073537384048</v>
      </c>
      <c r="R46" s="11">
        <v>64.970623382241982</v>
      </c>
      <c r="S46" s="11">
        <v>68.306843712651144</v>
      </c>
      <c r="T46" s="11">
        <v>62.779058436118234</v>
      </c>
      <c r="U46" s="11">
        <v>58.26315299142405</v>
      </c>
      <c r="V46" s="11">
        <v>58.355366860559634</v>
      </c>
      <c r="W46" s="11">
        <v>51.825212412662921</v>
      </c>
      <c r="X46" s="11">
        <v>44.348688315844207</v>
      </c>
      <c r="Y46" s="11">
        <v>44.066315750614066</v>
      </c>
      <c r="Z46" s="11">
        <v>43.985820152712115</v>
      </c>
      <c r="AA46" s="11">
        <v>43.909656742905284</v>
      </c>
      <c r="AB46" s="11">
        <v>43.629650030660414</v>
      </c>
      <c r="AC46" s="11">
        <v>43.365492624098195</v>
      </c>
      <c r="AD46" s="11">
        <v>43.106963489603928</v>
      </c>
      <c r="AE46" s="11">
        <v>42.880883621390204</v>
      </c>
      <c r="AF46" s="11">
        <v>42.650000939429376</v>
      </c>
      <c r="AG46" s="11">
        <v>42.395426953752924</v>
      </c>
      <c r="AH46" s="11">
        <v>42.13636557442338</v>
      </c>
      <c r="AI46" s="11">
        <v>41.883018984503046</v>
      </c>
      <c r="AJ46" s="11">
        <v>41.631878720690402</v>
      </c>
      <c r="AK46" s="11">
        <v>41.364343039920286</v>
      </c>
      <c r="AL46" s="11">
        <v>41.095674302659098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445.23791416358841</v>
      </c>
      <c r="N47" s="11">
        <v>456.79875247665228</v>
      </c>
      <c r="O47" s="11">
        <v>471.27384562586576</v>
      </c>
      <c r="P47" s="11">
        <v>451.66233035973579</v>
      </c>
      <c r="Q47" s="11">
        <v>470.80464855189422</v>
      </c>
      <c r="R47" s="11">
        <v>476.71117510686912</v>
      </c>
      <c r="S47" s="11">
        <v>480.11873568158836</v>
      </c>
      <c r="T47" s="11">
        <v>475.33552779990112</v>
      </c>
      <c r="U47" s="11">
        <v>465.11820265664545</v>
      </c>
      <c r="V47" s="11">
        <v>484.38546633763599</v>
      </c>
      <c r="W47" s="11">
        <v>441.01214941168604</v>
      </c>
      <c r="X47" s="11">
        <v>453.91594339344465</v>
      </c>
      <c r="Y47" s="11">
        <v>454.43752922181915</v>
      </c>
      <c r="Z47" s="11">
        <v>454.66413291745266</v>
      </c>
      <c r="AA47" s="11">
        <v>455.31671522722633</v>
      </c>
      <c r="AB47" s="11">
        <v>454.73716802957864</v>
      </c>
      <c r="AC47" s="11">
        <v>453.68494742545948</v>
      </c>
      <c r="AD47" s="11">
        <v>452.3763559525288</v>
      </c>
      <c r="AE47" s="11">
        <v>450.93494312927817</v>
      </c>
      <c r="AF47" s="11">
        <v>449.5207028856106</v>
      </c>
      <c r="AG47" s="11">
        <v>448.17217265422931</v>
      </c>
      <c r="AH47" s="11">
        <v>446.8543884660271</v>
      </c>
      <c r="AI47" s="11">
        <v>445.44869514921152</v>
      </c>
      <c r="AJ47" s="11">
        <v>444.27511374879305</v>
      </c>
      <c r="AK47" s="11">
        <v>442.83657345292528</v>
      </c>
      <c r="AL47" s="11">
        <v>441.06588830278469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4355.8520000020217</v>
      </c>
      <c r="N49" s="86">
        <f t="shared" ref="N49:P49" si="17">SUM(N5,N9,N15,N22,N26,N32,N37,N41,N45)</f>
        <v>4403.4640000019308</v>
      </c>
      <c r="O49" s="86">
        <f t="shared" si="17"/>
        <v>4524.6900000020951</v>
      </c>
      <c r="P49" s="86">
        <f t="shared" si="17"/>
        <v>4493.5770000014045</v>
      </c>
      <c r="Q49" s="86">
        <f>SUM(Q5,Q9,Q15,Q22,Q26,Q32,Q37,Q41,Q45)</f>
        <v>4607.9009999995324</v>
      </c>
      <c r="R49" s="86">
        <f t="shared" ref="R49:AL49" si="18">SUM(R5,R9,R15,R22,R26,R32,R37,R41,R45)</f>
        <v>4705.7009999997745</v>
      </c>
      <c r="S49" s="86">
        <f t="shared" si="18"/>
        <v>4897.7629999989676</v>
      </c>
      <c r="T49" s="86">
        <f t="shared" si="18"/>
        <v>4808.0369999992336</v>
      </c>
      <c r="U49" s="86">
        <f t="shared" si="18"/>
        <v>4731.8099999988535</v>
      </c>
      <c r="V49" s="86">
        <f t="shared" si="18"/>
        <v>4950.1939999985416</v>
      </c>
      <c r="W49" s="86">
        <f t="shared" si="18"/>
        <v>4834.0869999989654</v>
      </c>
      <c r="X49" s="86">
        <f t="shared" si="18"/>
        <v>4849.3999999985763</v>
      </c>
      <c r="Y49" s="86">
        <f t="shared" si="18"/>
        <v>4869.3149999986808</v>
      </c>
      <c r="Z49" s="86">
        <f t="shared" si="18"/>
        <v>4902.2519999985379</v>
      </c>
      <c r="AA49" s="86">
        <f t="shared" si="18"/>
        <v>4939.8819999985408</v>
      </c>
      <c r="AB49" s="86">
        <f t="shared" si="18"/>
        <v>4964.0180000018718</v>
      </c>
      <c r="AC49" s="86">
        <f t="shared" si="18"/>
        <v>4984.2970000020086</v>
      </c>
      <c r="AD49" s="86">
        <f t="shared" si="18"/>
        <v>5002.2680000001264</v>
      </c>
      <c r="AE49" s="86">
        <f t="shared" si="18"/>
        <v>5020.1439999997992</v>
      </c>
      <c r="AF49" s="86">
        <f t="shared" si="18"/>
        <v>5037.8410000011672</v>
      </c>
      <c r="AG49" s="86">
        <f t="shared" si="18"/>
        <v>5057.3720000011563</v>
      </c>
      <c r="AH49" s="86">
        <f t="shared" si="18"/>
        <v>5076.4670000012848</v>
      </c>
      <c r="AI49" s="86">
        <f t="shared" si="18"/>
        <v>5095.486000001667</v>
      </c>
      <c r="AJ49" s="86">
        <f t="shared" si="18"/>
        <v>5114.748000002508</v>
      </c>
      <c r="AK49" s="86">
        <f t="shared" si="18"/>
        <v>5133.9680000041271</v>
      </c>
      <c r="AL49" s="86">
        <f t="shared" si="18"/>
        <v>5153.0779999984516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9.8129235695925937E-2</v>
      </c>
      <c r="N52" s="336">
        <f t="shared" ref="N52:AG52" si="20">N5/N$49</f>
        <v>0.10750306258128535</v>
      </c>
      <c r="O52" s="336">
        <f t="shared" si="20"/>
        <v>0.11010611604287462</v>
      </c>
      <c r="P52" s="336">
        <f t="shared" si="20"/>
        <v>0.11307475361175427</v>
      </c>
      <c r="Q52" s="336">
        <f t="shared" si="20"/>
        <v>0.1121005674492213</v>
      </c>
      <c r="R52" s="336">
        <f t="shared" si="20"/>
        <v>0.11265300024515557</v>
      </c>
      <c r="S52" s="336">
        <f t="shared" si="20"/>
        <v>0.11508261637324986</v>
      </c>
      <c r="T52" s="336">
        <f t="shared" si="20"/>
        <v>0.11724371972232839</v>
      </c>
      <c r="U52" s="336">
        <f t="shared" si="20"/>
        <v>0.11906476475806502</v>
      </c>
      <c r="V52" s="336">
        <f t="shared" si="20"/>
        <v>0.12146139557348688</v>
      </c>
      <c r="W52" s="336">
        <f t="shared" si="20"/>
        <v>0.12424678139387829</v>
      </c>
      <c r="X52" s="336">
        <f t="shared" si="20"/>
        <v>0.12089153668310179</v>
      </c>
      <c r="Y52" s="336">
        <f t="shared" si="20"/>
        <v>0.12195157335471027</v>
      </c>
      <c r="Z52" s="336">
        <f t="shared" si="20"/>
        <v>0.12296722921423781</v>
      </c>
      <c r="AA52" s="336">
        <f t="shared" si="20"/>
        <v>0.12394556236196355</v>
      </c>
      <c r="AB52" s="336">
        <f t="shared" si="20"/>
        <v>0.12487981673915714</v>
      </c>
      <c r="AC52" s="336">
        <f t="shared" si="20"/>
        <v>0.12581849222345093</v>
      </c>
      <c r="AD52" s="336">
        <f t="shared" si="20"/>
        <v>0.12676967031306646</v>
      </c>
      <c r="AE52" s="336">
        <f t="shared" si="20"/>
        <v>0.12768719561280348</v>
      </c>
      <c r="AF52" s="336">
        <f t="shared" si="20"/>
        <v>0.12858436915764604</v>
      </c>
      <c r="AG52" s="336">
        <f t="shared" si="20"/>
        <v>0.12948766751555771</v>
      </c>
      <c r="AH52" s="336">
        <f t="shared" ref="AH52:AL52" si="21">AH5/AH$49</f>
        <v>0.13037028217291802</v>
      </c>
      <c r="AI52" s="336">
        <f t="shared" si="21"/>
        <v>0.13129324653471458</v>
      </c>
      <c r="AJ52" s="336">
        <f t="shared" si="21"/>
        <v>0.13217508116140281</v>
      </c>
      <c r="AK52" s="336">
        <f t="shared" si="21"/>
        <v>0.13317014270508232</v>
      </c>
      <c r="AL52" s="336">
        <f t="shared" si="21"/>
        <v>0.13410911586030499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6.9444052263900019E-2</v>
      </c>
      <c r="N53" s="335">
        <f t="shared" si="22"/>
        <v>7.5030925212726321E-2</v>
      </c>
      <c r="O53" s="335">
        <f t="shared" si="22"/>
        <v>7.6442649392058248E-2</v>
      </c>
      <c r="P53" s="335">
        <f t="shared" si="22"/>
        <v>7.8391661113202143E-2</v>
      </c>
      <c r="Q53" s="335">
        <f t="shared" si="22"/>
        <v>7.4854109513158643E-2</v>
      </c>
      <c r="R53" s="335">
        <f t="shared" si="22"/>
        <v>7.7216744387264918E-2</v>
      </c>
      <c r="S53" s="335">
        <f t="shared" si="22"/>
        <v>8.2585889293792417E-2</v>
      </c>
      <c r="T53" s="335">
        <f t="shared" si="22"/>
        <v>8.3071679163298842E-2</v>
      </c>
      <c r="U53" s="335">
        <f t="shared" si="22"/>
        <v>8.3984646047774697E-2</v>
      </c>
      <c r="V53" s="335">
        <f t="shared" si="22"/>
        <v>8.6070378469969705E-2</v>
      </c>
      <c r="W53" s="335">
        <f t="shared" si="22"/>
        <v>8.8698577413200169E-2</v>
      </c>
      <c r="X53" s="335">
        <f t="shared" si="22"/>
        <v>7.9480828986309676E-2</v>
      </c>
      <c r="Y53" s="335">
        <f t="shared" si="22"/>
        <v>7.9951125773633003E-2</v>
      </c>
      <c r="Z53" s="335">
        <f t="shared" si="22"/>
        <v>8.0415987933514441E-2</v>
      </c>
      <c r="AA53" s="335">
        <f t="shared" si="22"/>
        <v>8.0851776540037737E-2</v>
      </c>
      <c r="AB53" s="335">
        <f t="shared" si="22"/>
        <v>8.1258743534741246E-2</v>
      </c>
      <c r="AC53" s="335">
        <f t="shared" si="22"/>
        <v>8.1660935663394552E-2</v>
      </c>
      <c r="AD53" s="335">
        <f t="shared" si="22"/>
        <v>8.2062646810322756E-2</v>
      </c>
      <c r="AE53" s="335">
        <f t="shared" si="22"/>
        <v>8.2463829682948409E-2</v>
      </c>
      <c r="AF53" s="335">
        <f t="shared" si="22"/>
        <v>8.285473994972789E-2</v>
      </c>
      <c r="AG53" s="335">
        <f t="shared" si="22"/>
        <v>8.3249480962208591E-2</v>
      </c>
      <c r="AH53" s="335">
        <f t="shared" ref="AH53:AL53" si="23">AH6/AH$49</f>
        <v>8.3630764804227556E-2</v>
      </c>
      <c r="AI53" s="335">
        <f t="shared" si="23"/>
        <v>8.4036965262170624E-2</v>
      </c>
      <c r="AJ53" s="335">
        <f t="shared" si="23"/>
        <v>8.4424845119899491E-2</v>
      </c>
      <c r="AK53" s="335">
        <f t="shared" si="23"/>
        <v>8.4874996695234517E-2</v>
      </c>
      <c r="AL53" s="335">
        <f t="shared" si="23"/>
        <v>8.5278963286133241E-2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2.8685183432025921E-2</v>
      </c>
      <c r="N54" s="335">
        <f t="shared" si="24"/>
        <v>3.2472137368559022E-2</v>
      </c>
      <c r="O54" s="335">
        <f t="shared" si="24"/>
        <v>3.3663466650816376E-2</v>
      </c>
      <c r="P54" s="335">
        <f t="shared" si="24"/>
        <v>3.4683092498552143E-2</v>
      </c>
      <c r="Q54" s="335">
        <f t="shared" si="24"/>
        <v>3.7246457936062648E-2</v>
      </c>
      <c r="R54" s="335">
        <f t="shared" si="24"/>
        <v>3.543625585789064E-2</v>
      </c>
      <c r="S54" s="335">
        <f t="shared" si="24"/>
        <v>3.2496727079457451E-2</v>
      </c>
      <c r="T54" s="335">
        <f t="shared" si="24"/>
        <v>3.4172040559029539E-2</v>
      </c>
      <c r="U54" s="335">
        <f t="shared" si="24"/>
        <v>3.5080118710290313E-2</v>
      </c>
      <c r="V54" s="335">
        <f t="shared" si="24"/>
        <v>3.5391017103517171E-2</v>
      </c>
      <c r="W54" s="335">
        <f t="shared" si="24"/>
        <v>3.5548203980678109E-2</v>
      </c>
      <c r="X54" s="335">
        <f t="shared" si="24"/>
        <v>4.1410707696792115E-2</v>
      </c>
      <c r="Y54" s="335">
        <f t="shared" si="24"/>
        <v>4.2000447581077273E-2</v>
      </c>
      <c r="Z54" s="335">
        <f t="shared" si="24"/>
        <v>4.2551241280723351E-2</v>
      </c>
      <c r="AA54" s="335">
        <f t="shared" si="24"/>
        <v>4.3093785821925822E-2</v>
      </c>
      <c r="AB54" s="335">
        <f t="shared" si="24"/>
        <v>4.3621073204415904E-2</v>
      </c>
      <c r="AC54" s="335">
        <f t="shared" si="24"/>
        <v>4.4157556560056363E-2</v>
      </c>
      <c r="AD54" s="335">
        <f t="shared" si="24"/>
        <v>4.4707023502743706E-2</v>
      </c>
      <c r="AE54" s="335">
        <f t="shared" si="24"/>
        <v>4.5223365929855049E-2</v>
      </c>
      <c r="AF54" s="335">
        <f t="shared" si="24"/>
        <v>4.5729629207918149E-2</v>
      </c>
      <c r="AG54" s="335">
        <f t="shared" si="24"/>
        <v>4.6238186553349138E-2</v>
      </c>
      <c r="AH54" s="335">
        <f t="shared" ref="AH54:AL54" si="25">AH7/AH$49</f>
        <v>4.6739517368690454E-2</v>
      </c>
      <c r="AI54" s="335">
        <f t="shared" si="25"/>
        <v>4.7256281272543957E-2</v>
      </c>
      <c r="AJ54" s="335">
        <f t="shared" si="25"/>
        <v>4.7750236041503316E-2</v>
      </c>
      <c r="AK54" s="335">
        <f t="shared" si="25"/>
        <v>4.8295146009847786E-2</v>
      </c>
      <c r="AL54" s="335">
        <f t="shared" si="25"/>
        <v>4.8830152574171753E-2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0.21781586516417312</v>
      </c>
      <c r="N56" s="336">
        <f t="shared" si="26"/>
        <v>0.20987728859622637</v>
      </c>
      <c r="O56" s="336">
        <f t="shared" si="26"/>
        <v>0.20939180621479947</v>
      </c>
      <c r="P56" s="336">
        <f t="shared" si="26"/>
        <v>0.21497004660064062</v>
      </c>
      <c r="Q56" s="336">
        <f t="shared" si="26"/>
        <v>0.211048070856273</v>
      </c>
      <c r="R56" s="336">
        <f t="shared" si="26"/>
        <v>0.21135650784188498</v>
      </c>
      <c r="S56" s="336">
        <f t="shared" si="26"/>
        <v>0.2188056393332396</v>
      </c>
      <c r="T56" s="336">
        <f t="shared" si="26"/>
        <v>0.2117692119120782</v>
      </c>
      <c r="U56" s="336">
        <f t="shared" si="26"/>
        <v>0.21958106953951956</v>
      </c>
      <c r="V56" s="336">
        <f t="shared" si="26"/>
        <v>0.22611326860307582</v>
      </c>
      <c r="W56" s="336">
        <f t="shared" si="26"/>
        <v>0.23714998184551353</v>
      </c>
      <c r="X56" s="336">
        <f t="shared" si="26"/>
        <v>0.24303140340638713</v>
      </c>
      <c r="Y56" s="336">
        <f t="shared" si="26"/>
        <v>0.24402596382893643</v>
      </c>
      <c r="Z56" s="336">
        <f t="shared" si="26"/>
        <v>0.24521207011686919</v>
      </c>
      <c r="AA56" s="336">
        <f t="shared" si="26"/>
        <v>0.24640988523781637</v>
      </c>
      <c r="AB56" s="336">
        <f t="shared" si="26"/>
        <v>0.24769971271842089</v>
      </c>
      <c r="AC56" s="336">
        <f t="shared" si="26"/>
        <v>0.2490307786489514</v>
      </c>
      <c r="AD56" s="336">
        <f t="shared" si="26"/>
        <v>0.25036616853138643</v>
      </c>
      <c r="AE56" s="336">
        <f t="shared" si="26"/>
        <v>0.25167079241627582</v>
      </c>
      <c r="AF56" s="336">
        <f t="shared" si="26"/>
        <v>0.25295066695551821</v>
      </c>
      <c r="AG56" s="336">
        <f t="shared" si="26"/>
        <v>0.25424252574191386</v>
      </c>
      <c r="AH56" s="336">
        <f t="shared" ref="AH56:AL56" si="27">AH9/AH$49</f>
        <v>0.25547258265992651</v>
      </c>
      <c r="AI56" s="336">
        <f t="shared" si="27"/>
        <v>0.25671182659873204</v>
      </c>
      <c r="AJ56" s="336">
        <f t="shared" si="27"/>
        <v>0.25797807643597837</v>
      </c>
      <c r="AK56" s="336">
        <f t="shared" si="27"/>
        <v>0.25931529993812702</v>
      </c>
      <c r="AL56" s="336">
        <f t="shared" si="27"/>
        <v>0.26054607390341999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6.5938703267051618E-2</v>
      </c>
      <c r="N57" s="335">
        <f t="shared" si="28"/>
        <v>6.2968490234661972E-2</v>
      </c>
      <c r="O57" s="335">
        <f t="shared" si="28"/>
        <v>6.3344460052765408E-2</v>
      </c>
      <c r="P57" s="335">
        <f t="shared" si="28"/>
        <v>6.418410015130456E-2</v>
      </c>
      <c r="Q57" s="335">
        <f t="shared" si="28"/>
        <v>6.5295076287254256E-2</v>
      </c>
      <c r="R57" s="335">
        <f t="shared" si="28"/>
        <v>6.6465873366964204E-2</v>
      </c>
      <c r="S57" s="335">
        <f t="shared" si="28"/>
        <v>6.9535771060928467E-2</v>
      </c>
      <c r="T57" s="335">
        <f t="shared" si="28"/>
        <v>6.4828120395114014E-2</v>
      </c>
      <c r="U57" s="335">
        <f t="shared" si="28"/>
        <v>6.874554089248236E-2</v>
      </c>
      <c r="V57" s="335">
        <f t="shared" si="28"/>
        <v>6.9966722557320157E-2</v>
      </c>
      <c r="W57" s="335">
        <f t="shared" si="28"/>
        <v>7.382097068615065E-2</v>
      </c>
      <c r="X57" s="335">
        <f t="shared" si="28"/>
        <v>7.4682841223632626E-2</v>
      </c>
      <c r="Y57" s="335">
        <f t="shared" si="28"/>
        <v>7.5127597941475138E-2</v>
      </c>
      <c r="Z57" s="335">
        <f t="shared" si="28"/>
        <v>7.5585046807729206E-2</v>
      </c>
      <c r="AA57" s="335">
        <f t="shared" si="28"/>
        <v>7.602974401488484E-2</v>
      </c>
      <c r="AB57" s="335">
        <f t="shared" si="28"/>
        <v>7.6468947333588097E-2</v>
      </c>
      <c r="AC57" s="335">
        <f t="shared" si="28"/>
        <v>7.6931209257096581E-2</v>
      </c>
      <c r="AD57" s="335">
        <f t="shared" si="28"/>
        <v>7.740711481604666E-2</v>
      </c>
      <c r="AE57" s="335">
        <f t="shared" si="28"/>
        <v>7.7884113418919404E-2</v>
      </c>
      <c r="AF57" s="335">
        <f t="shared" si="28"/>
        <v>7.8342818380156401E-2</v>
      </c>
      <c r="AG57" s="335">
        <f t="shared" si="28"/>
        <v>7.8807305589664547E-2</v>
      </c>
      <c r="AH57" s="335">
        <f t="shared" ref="AH57:AL57" si="29">AH10/AH$49</f>
        <v>7.9275537775199398E-2</v>
      </c>
      <c r="AI57" s="335">
        <f t="shared" si="29"/>
        <v>7.9756338385352732E-2</v>
      </c>
      <c r="AJ57" s="335">
        <f t="shared" si="29"/>
        <v>8.0225049571313989E-2</v>
      </c>
      <c r="AK57" s="335">
        <f t="shared" si="29"/>
        <v>8.0709523426437862E-2</v>
      </c>
      <c r="AL57" s="335">
        <f t="shared" si="29"/>
        <v>8.1169363331215161E-2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3.4814180005179454E-2</v>
      </c>
      <c r="N58" s="335">
        <f t="shared" si="30"/>
        <v>3.6082457652838199E-2</v>
      </c>
      <c r="O58" s="335">
        <f t="shared" si="30"/>
        <v>3.6221007663563141E-2</v>
      </c>
      <c r="P58" s="335">
        <f t="shared" si="30"/>
        <v>3.6557113549601963E-2</v>
      </c>
      <c r="Q58" s="335">
        <f t="shared" si="30"/>
        <v>3.4272297745835324E-2</v>
      </c>
      <c r="R58" s="335">
        <f t="shared" si="30"/>
        <v>3.4619780948383548E-2</v>
      </c>
      <c r="S58" s="335">
        <f t="shared" si="30"/>
        <v>3.5668825128839968E-2</v>
      </c>
      <c r="T58" s="335">
        <f t="shared" si="30"/>
        <v>3.7428571320226034E-2</v>
      </c>
      <c r="U58" s="335">
        <f t="shared" si="30"/>
        <v>3.6913645410058267E-2</v>
      </c>
      <c r="V58" s="335">
        <f t="shared" si="30"/>
        <v>3.9653400622737235E-2</v>
      </c>
      <c r="W58" s="335">
        <f t="shared" si="30"/>
        <v>4.0293821215304379E-2</v>
      </c>
      <c r="X58" s="335">
        <f t="shared" si="30"/>
        <v>4.1287700010313302E-2</v>
      </c>
      <c r="Y58" s="335">
        <f t="shared" si="30"/>
        <v>4.1289217761123292E-2</v>
      </c>
      <c r="Z58" s="335">
        <f t="shared" si="30"/>
        <v>4.1307048194564509E-2</v>
      </c>
      <c r="AA58" s="335">
        <f t="shared" si="30"/>
        <v>4.1314179828476898E-2</v>
      </c>
      <c r="AB58" s="335">
        <f t="shared" si="30"/>
        <v>4.1347766204256668E-2</v>
      </c>
      <c r="AC58" s="335">
        <f t="shared" si="30"/>
        <v>4.1385083239769381E-2</v>
      </c>
      <c r="AD58" s="335">
        <f t="shared" si="30"/>
        <v>4.1416300023464199E-2</v>
      </c>
      <c r="AE58" s="335">
        <f t="shared" si="30"/>
        <v>4.143238982651657E-2</v>
      </c>
      <c r="AF58" s="335">
        <f t="shared" si="30"/>
        <v>4.1464943964192674E-2</v>
      </c>
      <c r="AG58" s="335">
        <f t="shared" si="30"/>
        <v>4.150730093032181E-2</v>
      </c>
      <c r="AH58" s="335">
        <f t="shared" ref="AH58:AL58" si="31">AH11/AH$49</f>
        <v>4.154964161791664E-2</v>
      </c>
      <c r="AI58" s="335">
        <f t="shared" si="31"/>
        <v>4.1593209387811657E-2</v>
      </c>
      <c r="AJ58" s="335">
        <f t="shared" si="31"/>
        <v>4.1638507465471652E-2</v>
      </c>
      <c r="AK58" s="335">
        <f t="shared" si="31"/>
        <v>4.16754822697845E-2</v>
      </c>
      <c r="AL58" s="335">
        <f t="shared" si="31"/>
        <v>4.1677066685423321E-2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South East</v>
      </c>
      <c r="L59" s="232" t="str">
        <f>'Occ T3'!A14</f>
        <v>23 Teaching and other educational professionals</v>
      </c>
      <c r="M59" s="335">
        <f t="shared" ref="M59:AG59" si="32">M12/M$49</f>
        <v>4.7574215728623671E-2</v>
      </c>
      <c r="N59" s="335">
        <f t="shared" si="32"/>
        <v>4.6758557478505484E-2</v>
      </c>
      <c r="O59" s="335">
        <f t="shared" si="32"/>
        <v>4.5501354897647769E-2</v>
      </c>
      <c r="P59" s="335">
        <f t="shared" si="32"/>
        <v>4.7530339791477388E-2</v>
      </c>
      <c r="Q59" s="335">
        <f t="shared" si="32"/>
        <v>4.6108596893805934E-2</v>
      </c>
      <c r="R59" s="335">
        <f t="shared" si="32"/>
        <v>4.7515398343338636E-2</v>
      </c>
      <c r="S59" s="335">
        <f t="shared" si="32"/>
        <v>4.7258463910099878E-2</v>
      </c>
      <c r="T59" s="335">
        <f t="shared" si="32"/>
        <v>4.6383438719238869E-2</v>
      </c>
      <c r="U59" s="335">
        <f t="shared" si="32"/>
        <v>4.761787829228676E-2</v>
      </c>
      <c r="V59" s="335">
        <f t="shared" si="32"/>
        <v>4.8077612156859212E-2</v>
      </c>
      <c r="W59" s="335">
        <f t="shared" si="32"/>
        <v>4.927039451132563E-2</v>
      </c>
      <c r="X59" s="335">
        <f t="shared" si="32"/>
        <v>4.9123991938415899E-2</v>
      </c>
      <c r="Y59" s="335">
        <f t="shared" si="32"/>
        <v>4.9077662862203837E-2</v>
      </c>
      <c r="Z59" s="335">
        <f t="shared" si="32"/>
        <v>4.9167813317199306E-2</v>
      </c>
      <c r="AA59" s="335">
        <f t="shared" si="32"/>
        <v>4.929812334166539E-2</v>
      </c>
      <c r="AB59" s="335">
        <f t="shared" si="32"/>
        <v>4.948879291037718E-2</v>
      </c>
      <c r="AC59" s="335">
        <f t="shared" si="32"/>
        <v>4.9703628712656149E-2</v>
      </c>
      <c r="AD59" s="335">
        <f t="shared" si="32"/>
        <v>4.9923210332108336E-2</v>
      </c>
      <c r="AE59" s="335">
        <f t="shared" si="32"/>
        <v>5.0129898531262013E-2</v>
      </c>
      <c r="AF59" s="335">
        <f t="shared" si="32"/>
        <v>5.0334039126243131E-2</v>
      </c>
      <c r="AG59" s="335">
        <f t="shared" si="32"/>
        <v>5.0547385438898619E-2</v>
      </c>
      <c r="AH59" s="335">
        <f t="shared" ref="AH59:AL59" si="33">AH12/AH$49</f>
        <v>5.0725646246634198E-2</v>
      </c>
      <c r="AI59" s="335">
        <f t="shared" si="33"/>
        <v>5.0911754311355251E-2</v>
      </c>
      <c r="AJ59" s="335">
        <f t="shared" si="33"/>
        <v>5.1099295907302472E-2</v>
      </c>
      <c r="AK59" s="335">
        <f t="shared" si="33"/>
        <v>5.1296559675864557E-2</v>
      </c>
      <c r="AL59" s="335">
        <f t="shared" si="33"/>
        <v>5.1472936828235068E-2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6.948876616331838E-2</v>
      </c>
      <c r="N60" s="335">
        <f t="shared" si="34"/>
        <v>6.4067783230220721E-2</v>
      </c>
      <c r="O60" s="335">
        <f t="shared" si="34"/>
        <v>6.432498360082313E-2</v>
      </c>
      <c r="P60" s="335">
        <f t="shared" si="34"/>
        <v>6.6698493108256679E-2</v>
      </c>
      <c r="Q60" s="335">
        <f t="shared" si="34"/>
        <v>6.5372099929377481E-2</v>
      </c>
      <c r="R60" s="335">
        <f t="shared" si="34"/>
        <v>6.2755455183198583E-2</v>
      </c>
      <c r="S60" s="335">
        <f t="shared" si="34"/>
        <v>6.6342579233371279E-2</v>
      </c>
      <c r="T60" s="335">
        <f t="shared" si="34"/>
        <v>6.312908147749928E-2</v>
      </c>
      <c r="U60" s="335">
        <f t="shared" si="34"/>
        <v>6.6304004944692144E-2</v>
      </c>
      <c r="V60" s="335">
        <f t="shared" si="34"/>
        <v>6.841553326615922E-2</v>
      </c>
      <c r="W60" s="335">
        <f t="shared" si="34"/>
        <v>7.3764795432732858E-2</v>
      </c>
      <c r="X60" s="335">
        <f t="shared" si="34"/>
        <v>7.7936870234025304E-2</v>
      </c>
      <c r="Y60" s="335">
        <f t="shared" si="34"/>
        <v>7.8531485264134143E-2</v>
      </c>
      <c r="Z60" s="335">
        <f t="shared" si="34"/>
        <v>7.9152161797376178E-2</v>
      </c>
      <c r="AA60" s="335">
        <f t="shared" si="34"/>
        <v>7.9767838052789211E-2</v>
      </c>
      <c r="AB60" s="335">
        <f t="shared" si="34"/>
        <v>8.0394206270198929E-2</v>
      </c>
      <c r="AC60" s="335">
        <f t="shared" si="34"/>
        <v>8.101085743942929E-2</v>
      </c>
      <c r="AD60" s="335">
        <f t="shared" si="34"/>
        <v>8.1619543359767247E-2</v>
      </c>
      <c r="AE60" s="335">
        <f t="shared" si="34"/>
        <v>8.2224390639577843E-2</v>
      </c>
      <c r="AF60" s="335">
        <f t="shared" si="34"/>
        <v>8.280886548492597E-2</v>
      </c>
      <c r="AG60" s="335">
        <f t="shared" si="34"/>
        <v>8.3380533783028843E-2</v>
      </c>
      <c r="AH60" s="335">
        <f t="shared" ref="AH60:AL60" si="35">AH13/AH$49</f>
        <v>8.3921757020176277E-2</v>
      </c>
      <c r="AI60" s="335">
        <f t="shared" si="35"/>
        <v>8.445052451421238E-2</v>
      </c>
      <c r="AJ60" s="335">
        <f t="shared" si="35"/>
        <v>8.5015223491890279E-2</v>
      </c>
      <c r="AK60" s="335">
        <f t="shared" si="35"/>
        <v>8.5633734566040093E-2</v>
      </c>
      <c r="AL60" s="335">
        <f t="shared" si="35"/>
        <v>8.6226707058546445E-2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0.12865090458699371</v>
      </c>
      <c r="N62" s="336">
        <f t="shared" si="36"/>
        <v>0.12984044921229579</v>
      </c>
      <c r="O62" s="336">
        <f t="shared" si="36"/>
        <v>0.13238996570176156</v>
      </c>
      <c r="P62" s="336">
        <f t="shared" si="36"/>
        <v>0.1304317536259183</v>
      </c>
      <c r="Q62" s="336">
        <f t="shared" si="36"/>
        <v>0.13110838488396073</v>
      </c>
      <c r="R62" s="336">
        <f t="shared" si="36"/>
        <v>0.13280761574918287</v>
      </c>
      <c r="S62" s="336">
        <f t="shared" si="36"/>
        <v>0.13218016593453069</v>
      </c>
      <c r="T62" s="336">
        <f t="shared" si="36"/>
        <v>0.13476077720817928</v>
      </c>
      <c r="U62" s="336">
        <f t="shared" si="36"/>
        <v>0.13535900235082224</v>
      </c>
      <c r="V62" s="336">
        <f t="shared" si="36"/>
        <v>0.13288020460143046</v>
      </c>
      <c r="W62" s="336">
        <f t="shared" si="36"/>
        <v>0.1406790551197773</v>
      </c>
      <c r="X62" s="336">
        <f t="shared" si="36"/>
        <v>0.13300607039798854</v>
      </c>
      <c r="Y62" s="336">
        <f t="shared" si="36"/>
        <v>0.13354725696788977</v>
      </c>
      <c r="Z62" s="336">
        <f t="shared" si="36"/>
        <v>0.13396504619024305</v>
      </c>
      <c r="AA62" s="336">
        <f t="shared" si="36"/>
        <v>0.1344307544674799</v>
      </c>
      <c r="AB62" s="336">
        <f t="shared" si="36"/>
        <v>0.13485954235650441</v>
      </c>
      <c r="AC62" s="336">
        <f t="shared" si="36"/>
        <v>0.13527847789473338</v>
      </c>
      <c r="AD62" s="336">
        <f t="shared" si="36"/>
        <v>0.13565641110824822</v>
      </c>
      <c r="AE62" s="336">
        <f t="shared" si="36"/>
        <v>0.13604183040079124</v>
      </c>
      <c r="AF62" s="336">
        <f t="shared" si="36"/>
        <v>0.13645854873465102</v>
      </c>
      <c r="AG62" s="336">
        <f t="shared" si="36"/>
        <v>0.13686812497718973</v>
      </c>
      <c r="AH62" s="336">
        <f t="shared" ref="AH62:AL62" si="37">AH15/AH$49</f>
        <v>0.13723562311508328</v>
      </c>
      <c r="AI62" s="336">
        <f t="shared" si="37"/>
        <v>0.13762486778812064</v>
      </c>
      <c r="AJ62" s="336">
        <f t="shared" si="37"/>
        <v>0.13801265427445478</v>
      </c>
      <c r="AK62" s="336">
        <f t="shared" si="37"/>
        <v>0.13842628124248657</v>
      </c>
      <c r="AL62" s="336">
        <f t="shared" si="37"/>
        <v>0.13877497048988149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1.8710700301289341E-2</v>
      </c>
      <c r="N63" s="335">
        <f t="shared" si="38"/>
        <v>1.8003817136826732E-2</v>
      </c>
      <c r="O63" s="335">
        <f t="shared" si="38"/>
        <v>1.829274604776231E-2</v>
      </c>
      <c r="P63" s="335">
        <f t="shared" si="38"/>
        <v>1.8567493432524694E-2</v>
      </c>
      <c r="Q63" s="335">
        <f t="shared" si="38"/>
        <v>1.7001624487867378E-2</v>
      </c>
      <c r="R63" s="335">
        <f t="shared" si="38"/>
        <v>1.665147891402172E-2</v>
      </c>
      <c r="S63" s="335">
        <f t="shared" si="38"/>
        <v>1.7617735921839729E-2</v>
      </c>
      <c r="T63" s="335">
        <f t="shared" si="38"/>
        <v>1.8495003435903018E-2</v>
      </c>
      <c r="U63" s="335">
        <f t="shared" si="38"/>
        <v>1.913318551716419E-2</v>
      </c>
      <c r="V63" s="335">
        <f t="shared" si="38"/>
        <v>1.8183964695045973E-2</v>
      </c>
      <c r="W63" s="335">
        <f t="shared" si="38"/>
        <v>2.0070901170137823E-2</v>
      </c>
      <c r="X63" s="335">
        <f t="shared" si="38"/>
        <v>1.7177161938917988E-2</v>
      </c>
      <c r="Y63" s="335">
        <f t="shared" si="38"/>
        <v>1.7215600780570363E-2</v>
      </c>
      <c r="Z63" s="335">
        <f t="shared" si="38"/>
        <v>1.7270768942549534E-2</v>
      </c>
      <c r="AA63" s="335">
        <f t="shared" si="38"/>
        <v>1.7325491023010946E-2</v>
      </c>
      <c r="AB63" s="335">
        <f t="shared" si="38"/>
        <v>1.7379964783612211E-2</v>
      </c>
      <c r="AC63" s="335">
        <f t="shared" si="38"/>
        <v>1.7443295266774371E-2</v>
      </c>
      <c r="AD63" s="335">
        <f t="shared" si="38"/>
        <v>1.7501536401978223E-2</v>
      </c>
      <c r="AE63" s="335">
        <f t="shared" si="38"/>
        <v>1.7560484838565853E-2</v>
      </c>
      <c r="AF63" s="335">
        <f t="shared" si="38"/>
        <v>1.7630248587142971E-2</v>
      </c>
      <c r="AG63" s="335">
        <f t="shared" si="38"/>
        <v>1.7690745564904412E-2</v>
      </c>
      <c r="AH63" s="335">
        <f t="shared" ref="AH63:AL63" si="39">AH16/AH$49</f>
        <v>1.7751402297816219E-2</v>
      </c>
      <c r="AI63" s="335">
        <f t="shared" si="39"/>
        <v>1.7812820208264135E-2</v>
      </c>
      <c r="AJ63" s="335">
        <f t="shared" si="39"/>
        <v>1.7866626485397955E-2</v>
      </c>
      <c r="AK63" s="335">
        <f t="shared" si="39"/>
        <v>1.7921959617213323E-2</v>
      </c>
      <c r="AL63" s="335">
        <f t="shared" si="39"/>
        <v>1.7969070283866875E-2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1.3835512843770719E-2</v>
      </c>
      <c r="N64" s="335">
        <f t="shared" si="40"/>
        <v>1.6781746597179417E-2</v>
      </c>
      <c r="O64" s="335">
        <f t="shared" si="40"/>
        <v>1.6128396142420762E-2</v>
      </c>
      <c r="P64" s="335">
        <f t="shared" si="40"/>
        <v>1.5654038781139367E-2</v>
      </c>
      <c r="Q64" s="335">
        <f t="shared" si="40"/>
        <v>1.4645257094634196E-2</v>
      </c>
      <c r="R64" s="335">
        <f t="shared" si="40"/>
        <v>1.5626479730512236E-2</v>
      </c>
      <c r="S64" s="335">
        <f t="shared" si="40"/>
        <v>1.5407994942128894E-2</v>
      </c>
      <c r="T64" s="335">
        <f t="shared" si="40"/>
        <v>1.5659310406560711E-2</v>
      </c>
      <c r="U64" s="335">
        <f t="shared" si="40"/>
        <v>1.6694787455239845E-2</v>
      </c>
      <c r="V64" s="335">
        <f t="shared" si="40"/>
        <v>1.706559615486165E-2</v>
      </c>
      <c r="W64" s="335">
        <f t="shared" si="40"/>
        <v>1.7816391417638293E-2</v>
      </c>
      <c r="X64" s="335">
        <f t="shared" si="40"/>
        <v>1.7178748341213183E-2</v>
      </c>
      <c r="Y64" s="335">
        <f t="shared" si="40"/>
        <v>1.7190196306397506E-2</v>
      </c>
      <c r="Z64" s="335">
        <f t="shared" si="40"/>
        <v>1.7206795073747276E-2</v>
      </c>
      <c r="AA64" s="335">
        <f t="shared" si="40"/>
        <v>1.7226173740930988E-2</v>
      </c>
      <c r="AB64" s="335">
        <f t="shared" si="40"/>
        <v>1.7257393468088932E-2</v>
      </c>
      <c r="AC64" s="335">
        <f t="shared" si="40"/>
        <v>1.7293988270347525E-2</v>
      </c>
      <c r="AD64" s="335">
        <f t="shared" si="40"/>
        <v>1.7330394591749489E-2</v>
      </c>
      <c r="AE64" s="335">
        <f t="shared" si="40"/>
        <v>1.7365732357051852E-2</v>
      </c>
      <c r="AF64" s="335">
        <f t="shared" si="40"/>
        <v>1.7403675870961477E-2</v>
      </c>
      <c r="AG64" s="335">
        <f t="shared" si="40"/>
        <v>1.744821406911589E-2</v>
      </c>
      <c r="AH64" s="335">
        <f t="shared" ref="AH64:AL64" si="41">AH17/AH$49</f>
        <v>1.7473907556971112E-2</v>
      </c>
      <c r="AI64" s="335">
        <f t="shared" si="41"/>
        <v>1.7517900043828912E-2</v>
      </c>
      <c r="AJ64" s="335">
        <f t="shared" si="41"/>
        <v>1.7557795492966252E-2</v>
      </c>
      <c r="AK64" s="335">
        <f t="shared" si="41"/>
        <v>1.7599710787435052E-2</v>
      </c>
      <c r="AL64" s="335">
        <f t="shared" si="41"/>
        <v>1.7638900736156076E-2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1.0832088669046369E-2</v>
      </c>
      <c r="N65" s="335">
        <f t="shared" si="42"/>
        <v>1.2435666098397267E-2</v>
      </c>
      <c r="O65" s="335">
        <f t="shared" si="42"/>
        <v>1.2257289126342552E-2</v>
      </c>
      <c r="P65" s="335">
        <f t="shared" si="42"/>
        <v>1.1354982370641718E-2</v>
      </c>
      <c r="Q65" s="335">
        <f t="shared" si="42"/>
        <v>1.1270471383105465E-2</v>
      </c>
      <c r="R65" s="335">
        <f t="shared" si="42"/>
        <v>1.1157154546161476E-2</v>
      </c>
      <c r="S65" s="335">
        <f t="shared" si="42"/>
        <v>1.169832441204879E-2</v>
      </c>
      <c r="T65" s="335">
        <f t="shared" si="42"/>
        <v>1.118561245602713E-2</v>
      </c>
      <c r="U65" s="335">
        <f t="shared" si="42"/>
        <v>1.1029553204089562E-2</v>
      </c>
      <c r="V65" s="335">
        <f t="shared" si="42"/>
        <v>1.0409750688483767E-2</v>
      </c>
      <c r="W65" s="335">
        <f t="shared" si="42"/>
        <v>1.1241602711974262E-2</v>
      </c>
      <c r="X65" s="335">
        <f t="shared" si="42"/>
        <v>1.2561239054620069E-2</v>
      </c>
      <c r="Y65" s="335">
        <f t="shared" si="42"/>
        <v>1.2805892694878626E-2</v>
      </c>
      <c r="Z65" s="335">
        <f t="shared" si="42"/>
        <v>1.2976845000930106E-2</v>
      </c>
      <c r="AA65" s="335">
        <f t="shared" si="42"/>
        <v>1.3155782942065718E-2</v>
      </c>
      <c r="AB65" s="335">
        <f t="shared" si="42"/>
        <v>1.3307123713025526E-2</v>
      </c>
      <c r="AC65" s="335">
        <f t="shared" si="42"/>
        <v>1.3448986276825146E-2</v>
      </c>
      <c r="AD65" s="335">
        <f t="shared" si="42"/>
        <v>1.3581753840272368E-2</v>
      </c>
      <c r="AE65" s="335">
        <f t="shared" si="42"/>
        <v>1.3716297562141726E-2</v>
      </c>
      <c r="AF65" s="335">
        <f t="shared" si="42"/>
        <v>1.3872726843648684E-2</v>
      </c>
      <c r="AG65" s="335">
        <f t="shared" si="42"/>
        <v>1.4036820029216652E-2</v>
      </c>
      <c r="AH65" s="335">
        <f t="shared" ref="AH65:AL65" si="43">AH18/AH$49</f>
        <v>1.4201165578028793E-2</v>
      </c>
      <c r="AI65" s="335">
        <f t="shared" si="43"/>
        <v>1.4355091270309046E-2</v>
      </c>
      <c r="AJ65" s="335">
        <f t="shared" si="43"/>
        <v>1.4505934581389981E-2</v>
      </c>
      <c r="AK65" s="335">
        <f t="shared" si="43"/>
        <v>1.4642768415005555E-2</v>
      </c>
      <c r="AL65" s="335">
        <f t="shared" si="43"/>
        <v>1.4784060933081962E-2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1.7257747749965659E-2</v>
      </c>
      <c r="N66" s="335">
        <f t="shared" si="44"/>
        <v>2.0235325018365908E-2</v>
      </c>
      <c r="O66" s="335">
        <f t="shared" si="44"/>
        <v>2.1675078360124046E-2</v>
      </c>
      <c r="P66" s="335">
        <f t="shared" si="44"/>
        <v>2.0544193105172019E-2</v>
      </c>
      <c r="Q66" s="335">
        <f t="shared" si="44"/>
        <v>2.225764993186892E-2</v>
      </c>
      <c r="R66" s="335">
        <f t="shared" si="44"/>
        <v>2.4620088018126693E-2</v>
      </c>
      <c r="S66" s="335">
        <f t="shared" si="44"/>
        <v>2.1674643948166424E-2</v>
      </c>
      <c r="T66" s="335">
        <f t="shared" si="44"/>
        <v>2.4501736883078006E-2</v>
      </c>
      <c r="U66" s="335">
        <f t="shared" si="44"/>
        <v>2.3154937446864095E-2</v>
      </c>
      <c r="V66" s="335">
        <f t="shared" si="44"/>
        <v>2.1705554250292903E-2</v>
      </c>
      <c r="W66" s="335">
        <f t="shared" si="44"/>
        <v>2.3176243384250929E-2</v>
      </c>
      <c r="X66" s="335">
        <f t="shared" si="44"/>
        <v>2.1801669646200793E-2</v>
      </c>
      <c r="Y66" s="335">
        <f t="shared" si="44"/>
        <v>2.1970056764394733E-2</v>
      </c>
      <c r="Z66" s="335">
        <f t="shared" si="44"/>
        <v>2.2099239211722053E-2</v>
      </c>
      <c r="AA66" s="335">
        <f t="shared" si="44"/>
        <v>2.2235073185927937E-2</v>
      </c>
      <c r="AB66" s="335">
        <f t="shared" si="44"/>
        <v>2.2364327695291935E-2</v>
      </c>
      <c r="AC66" s="335">
        <f t="shared" si="44"/>
        <v>2.2493091668907884E-2</v>
      </c>
      <c r="AD66" s="335">
        <f t="shared" si="44"/>
        <v>2.2616193030619451E-2</v>
      </c>
      <c r="AE66" s="335">
        <f t="shared" si="44"/>
        <v>2.2752053641324054E-2</v>
      </c>
      <c r="AF66" s="335">
        <f t="shared" si="44"/>
        <v>2.2878232293769306E-2</v>
      </c>
      <c r="AG66" s="335">
        <f t="shared" si="44"/>
        <v>2.2993348742540012E-2</v>
      </c>
      <c r="AH66" s="335">
        <f t="shared" ref="AH66:AL66" si="45">AH19/AH$49</f>
        <v>2.3099472685164241E-2</v>
      </c>
      <c r="AI66" s="335">
        <f t="shared" si="45"/>
        <v>2.3235912721719019E-2</v>
      </c>
      <c r="AJ66" s="335">
        <f t="shared" si="45"/>
        <v>2.3361756294263084E-2</v>
      </c>
      <c r="AK66" s="335">
        <f t="shared" si="45"/>
        <v>2.3523977922796792E-2</v>
      </c>
      <c r="AL66" s="335">
        <f t="shared" si="45"/>
        <v>2.3648598618484062E-2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6.8014855022921622E-2</v>
      </c>
      <c r="N67" s="335">
        <f t="shared" si="46"/>
        <v>6.2383894361526457E-2</v>
      </c>
      <c r="O67" s="335">
        <f t="shared" si="46"/>
        <v>6.403645602511189E-2</v>
      </c>
      <c r="P67" s="335">
        <f t="shared" si="46"/>
        <v>6.4311045936440506E-2</v>
      </c>
      <c r="Q67" s="335">
        <f t="shared" si="46"/>
        <v>6.5933381986484782E-2</v>
      </c>
      <c r="R67" s="335">
        <f t="shared" si="46"/>
        <v>6.4752414540360723E-2</v>
      </c>
      <c r="S67" s="335">
        <f t="shared" si="46"/>
        <v>6.5781466710346848E-2</v>
      </c>
      <c r="T67" s="335">
        <f t="shared" si="46"/>
        <v>6.4919114026610422E-2</v>
      </c>
      <c r="U67" s="335">
        <f t="shared" si="46"/>
        <v>6.5346538727464529E-2</v>
      </c>
      <c r="V67" s="335">
        <f t="shared" si="46"/>
        <v>6.5515338812746168E-2</v>
      </c>
      <c r="W67" s="335">
        <f t="shared" si="46"/>
        <v>6.8373916435776019E-2</v>
      </c>
      <c r="X67" s="335">
        <f t="shared" si="46"/>
        <v>6.4287251417036492E-2</v>
      </c>
      <c r="Y67" s="335">
        <f t="shared" si="46"/>
        <v>6.436551042164855E-2</v>
      </c>
      <c r="Z67" s="335">
        <f t="shared" si="46"/>
        <v>6.4411397961294081E-2</v>
      </c>
      <c r="AA67" s="335">
        <f t="shared" si="46"/>
        <v>6.4488233575544299E-2</v>
      </c>
      <c r="AB67" s="335">
        <f t="shared" si="46"/>
        <v>6.4550732696485813E-2</v>
      </c>
      <c r="AC67" s="335">
        <f t="shared" si="46"/>
        <v>6.4599116411878446E-2</v>
      </c>
      <c r="AD67" s="335">
        <f t="shared" si="46"/>
        <v>6.46265332436287E-2</v>
      </c>
      <c r="AE67" s="335">
        <f t="shared" si="46"/>
        <v>6.4647262001707756E-2</v>
      </c>
      <c r="AF67" s="335">
        <f t="shared" si="46"/>
        <v>6.4673665139128575E-2</v>
      </c>
      <c r="AG67" s="335">
        <f t="shared" si="46"/>
        <v>6.4698996571412773E-2</v>
      </c>
      <c r="AH67" s="335">
        <f t="shared" ref="AH67:AL67" si="47">AH20/AH$49</f>
        <v>6.4709674997102909E-2</v>
      </c>
      <c r="AI67" s="335">
        <f t="shared" si="47"/>
        <v>6.4703143543999531E-2</v>
      </c>
      <c r="AJ67" s="335">
        <f t="shared" si="47"/>
        <v>6.4720541420437497E-2</v>
      </c>
      <c r="AK67" s="335">
        <f t="shared" si="47"/>
        <v>6.4737864500035852E-2</v>
      </c>
      <c r="AL67" s="335">
        <f t="shared" si="47"/>
        <v>6.4734339918292513E-2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0.11945841645421473</v>
      </c>
      <c r="N69" s="336">
        <f t="shared" si="48"/>
        <v>0.11402130109633017</v>
      </c>
      <c r="O69" s="336">
        <f t="shared" si="48"/>
        <v>0.11254017845616936</v>
      </c>
      <c r="P69" s="336">
        <f t="shared" si="48"/>
        <v>0.10959179393877534</v>
      </c>
      <c r="Q69" s="336">
        <f t="shared" si="48"/>
        <v>0.10880891864427829</v>
      </c>
      <c r="R69" s="336">
        <f t="shared" si="48"/>
        <v>0.1075763512644599</v>
      </c>
      <c r="S69" s="336">
        <f t="shared" si="48"/>
        <v>0.10222333150901822</v>
      </c>
      <c r="T69" s="336">
        <f t="shared" si="48"/>
        <v>0.1043025754821242</v>
      </c>
      <c r="U69" s="336">
        <f t="shared" si="48"/>
        <v>0.10456985768273661</v>
      </c>
      <c r="V69" s="336">
        <f t="shared" si="48"/>
        <v>9.825999405253294E-2</v>
      </c>
      <c r="W69" s="336">
        <f t="shared" si="48"/>
        <v>0.10174606744106182</v>
      </c>
      <c r="X69" s="336">
        <f t="shared" si="48"/>
        <v>9.7855496450598031E-2</v>
      </c>
      <c r="Y69" s="336">
        <f t="shared" si="48"/>
        <v>9.6520055757701853E-2</v>
      </c>
      <c r="Z69" s="336">
        <f t="shared" si="48"/>
        <v>9.5089840600388581E-2</v>
      </c>
      <c r="AA69" s="336">
        <f t="shared" si="48"/>
        <v>9.3683086482280437E-2</v>
      </c>
      <c r="AB69" s="336">
        <f t="shared" si="48"/>
        <v>9.2303765296099793E-2</v>
      </c>
      <c r="AC69" s="336">
        <f t="shared" si="48"/>
        <v>9.0942857102948652E-2</v>
      </c>
      <c r="AD69" s="336">
        <f t="shared" si="48"/>
        <v>8.9583993125757128E-2</v>
      </c>
      <c r="AE69" s="336">
        <f t="shared" si="48"/>
        <v>8.8241573472431653E-2</v>
      </c>
      <c r="AF69" s="336">
        <f t="shared" si="48"/>
        <v>8.6890504332312865E-2</v>
      </c>
      <c r="AG69" s="336">
        <f t="shared" si="48"/>
        <v>8.5600467815647369E-2</v>
      </c>
      <c r="AH69" s="336">
        <f t="shared" ref="AH69:AL69" si="49">AH22/AH$49</f>
        <v>8.4411452373102339E-2</v>
      </c>
      <c r="AI69" s="336">
        <f t="shared" si="49"/>
        <v>8.3173220174888401E-2</v>
      </c>
      <c r="AJ69" s="336">
        <f t="shared" si="49"/>
        <v>8.1879204365816138E-2</v>
      </c>
      <c r="AK69" s="336">
        <f t="shared" si="49"/>
        <v>8.032075110847367E-2</v>
      </c>
      <c r="AL69" s="336">
        <f t="shared" si="49"/>
        <v>7.9059977596501782E-2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8.6813753557220763E-2</v>
      </c>
      <c r="N70" s="335">
        <f t="shared" si="50"/>
        <v>8.4969470956873502E-2</v>
      </c>
      <c r="O70" s="335">
        <f t="shared" si="50"/>
        <v>8.4879785797071769E-2</v>
      </c>
      <c r="P70" s="335">
        <f t="shared" si="50"/>
        <v>8.183171945477874E-2</v>
      </c>
      <c r="Q70" s="335">
        <f t="shared" si="50"/>
        <v>8.2091391140256292E-2</v>
      </c>
      <c r="R70" s="335">
        <f t="shared" si="50"/>
        <v>8.2683567928802132E-2</v>
      </c>
      <c r="S70" s="335">
        <f t="shared" si="50"/>
        <v>7.9302566028417718E-2</v>
      </c>
      <c r="T70" s="335">
        <f t="shared" si="50"/>
        <v>8.0706917541109091E-2</v>
      </c>
      <c r="U70" s="335">
        <f t="shared" si="50"/>
        <v>8.0085719397637242E-2</v>
      </c>
      <c r="V70" s="335">
        <f t="shared" si="50"/>
        <v>7.690628938866674E-2</v>
      </c>
      <c r="W70" s="335">
        <f t="shared" si="50"/>
        <v>8.0534845110361311E-2</v>
      </c>
      <c r="X70" s="335">
        <f t="shared" si="50"/>
        <v>7.4426019287094941E-2</v>
      </c>
      <c r="Y70" s="335">
        <f t="shared" si="50"/>
        <v>7.3675596673386023E-2</v>
      </c>
      <c r="Z70" s="335">
        <f t="shared" si="50"/>
        <v>7.2864685711250293E-2</v>
      </c>
      <c r="AA70" s="335">
        <f t="shared" si="50"/>
        <v>7.2095203213736636E-2</v>
      </c>
      <c r="AB70" s="335">
        <f t="shared" si="50"/>
        <v>7.1309928962675087E-2</v>
      </c>
      <c r="AC70" s="335">
        <f t="shared" si="50"/>
        <v>7.0529108576361979E-2</v>
      </c>
      <c r="AD70" s="335">
        <f t="shared" si="50"/>
        <v>6.9704882824869044E-2</v>
      </c>
      <c r="AE70" s="335">
        <f t="shared" si="50"/>
        <v>6.8877461824363745E-2</v>
      </c>
      <c r="AF70" s="335">
        <f t="shared" si="50"/>
        <v>6.8091549765007392E-2</v>
      </c>
      <c r="AG70" s="335">
        <f t="shared" si="50"/>
        <v>6.7307619748863193E-2</v>
      </c>
      <c r="AH70" s="335">
        <f t="shared" ref="AH70:AL70" si="51">AH23/AH$49</f>
        <v>6.6482604664385866E-2</v>
      </c>
      <c r="AI70" s="335">
        <f t="shared" si="51"/>
        <v>6.5620891793031169E-2</v>
      </c>
      <c r="AJ70" s="335">
        <f t="shared" si="51"/>
        <v>6.4741128505149126E-2</v>
      </c>
      <c r="AK70" s="335">
        <f t="shared" si="51"/>
        <v>6.3904243752131926E-2</v>
      </c>
      <c r="AL70" s="335">
        <f t="shared" si="51"/>
        <v>6.3117554981244037E-2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3.2644662896993977E-2</v>
      </c>
      <c r="N71" s="335">
        <f t="shared" si="52"/>
        <v>2.9051830139456676E-2</v>
      </c>
      <c r="O71" s="335">
        <f t="shared" si="52"/>
        <v>2.7660392659097588E-2</v>
      </c>
      <c r="P71" s="335">
        <f t="shared" si="52"/>
        <v>2.7760074483996602E-2</v>
      </c>
      <c r="Q71" s="335">
        <f t="shared" si="52"/>
        <v>2.6717527504021989E-2</v>
      </c>
      <c r="R71" s="335">
        <f t="shared" si="52"/>
        <v>2.4892783335657764E-2</v>
      </c>
      <c r="S71" s="335">
        <f t="shared" si="52"/>
        <v>2.2920765480600503E-2</v>
      </c>
      <c r="T71" s="335">
        <f t="shared" si="52"/>
        <v>2.3595657941015112E-2</v>
      </c>
      <c r="U71" s="335">
        <f t="shared" si="52"/>
        <v>2.4484138285099363E-2</v>
      </c>
      <c r="V71" s="335">
        <f t="shared" si="52"/>
        <v>2.1353704663866206E-2</v>
      </c>
      <c r="W71" s="335">
        <f t="shared" si="52"/>
        <v>2.1211222330700507E-2</v>
      </c>
      <c r="X71" s="335">
        <f t="shared" si="52"/>
        <v>2.3429477163503083E-2</v>
      </c>
      <c r="Y71" s="335">
        <f t="shared" si="52"/>
        <v>2.2844459084315823E-2</v>
      </c>
      <c r="Z71" s="335">
        <f t="shared" si="52"/>
        <v>2.2225154889138291E-2</v>
      </c>
      <c r="AA71" s="335">
        <f t="shared" si="52"/>
        <v>2.1587883268543804E-2</v>
      </c>
      <c r="AB71" s="335">
        <f t="shared" si="52"/>
        <v>2.0993836333424703E-2</v>
      </c>
      <c r="AC71" s="335">
        <f t="shared" si="52"/>
        <v>2.0413748526586672E-2</v>
      </c>
      <c r="AD71" s="335">
        <f t="shared" si="52"/>
        <v>1.987911030088808E-2</v>
      </c>
      <c r="AE71" s="335">
        <f t="shared" si="52"/>
        <v>1.9364111648067901E-2</v>
      </c>
      <c r="AF71" s="335">
        <f t="shared" si="52"/>
        <v>1.8798954567305487E-2</v>
      </c>
      <c r="AG71" s="335">
        <f t="shared" si="52"/>
        <v>1.8292848066784172E-2</v>
      </c>
      <c r="AH71" s="335">
        <f t="shared" ref="AH71:AL71" si="53">AH24/AH$49</f>
        <v>1.7928847708716486E-2</v>
      </c>
      <c r="AI71" s="335">
        <f t="shared" si="53"/>
        <v>1.7552328381857232E-2</v>
      </c>
      <c r="AJ71" s="335">
        <f t="shared" si="53"/>
        <v>1.7138075860667012E-2</v>
      </c>
      <c r="AK71" s="335">
        <f t="shared" si="53"/>
        <v>1.6416507356341745E-2</v>
      </c>
      <c r="AL71" s="335">
        <f t="shared" si="53"/>
        <v>1.5942422615257731E-2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9.7659331717981621E-2</v>
      </c>
      <c r="N73" s="336">
        <f t="shared" si="54"/>
        <v>9.6189421126155875E-2</v>
      </c>
      <c r="O73" s="336">
        <f t="shared" si="54"/>
        <v>9.2442012712669205E-2</v>
      </c>
      <c r="P73" s="336">
        <f t="shared" si="54"/>
        <v>9.3833652206099502E-2</v>
      </c>
      <c r="Q73" s="336">
        <f t="shared" si="54"/>
        <v>9.7575681982750864E-2</v>
      </c>
      <c r="R73" s="336">
        <f t="shared" si="54"/>
        <v>9.4723856098546291E-2</v>
      </c>
      <c r="S73" s="336">
        <f t="shared" si="54"/>
        <v>9.5457568024428771E-2</v>
      </c>
      <c r="T73" s="336">
        <f t="shared" si="54"/>
        <v>9.6287805781797464E-2</v>
      </c>
      <c r="U73" s="336">
        <f t="shared" si="54"/>
        <v>8.7490677443252715E-2</v>
      </c>
      <c r="V73" s="336">
        <f t="shared" si="54"/>
        <v>8.9982165436179096E-2</v>
      </c>
      <c r="W73" s="336">
        <f t="shared" si="54"/>
        <v>8.0763879323994966E-2</v>
      </c>
      <c r="X73" s="336">
        <f t="shared" si="54"/>
        <v>8.2742021237072694E-2</v>
      </c>
      <c r="Y73" s="336">
        <f t="shared" si="54"/>
        <v>8.2541805531712434E-2</v>
      </c>
      <c r="Z73" s="336">
        <f t="shared" si="54"/>
        <v>8.247569211013149E-2</v>
      </c>
      <c r="AA73" s="336">
        <f t="shared" si="54"/>
        <v>8.2302188935750697E-2</v>
      </c>
      <c r="AB73" s="336">
        <f t="shared" si="54"/>
        <v>8.1978025834843524E-2</v>
      </c>
      <c r="AC73" s="336">
        <f t="shared" si="54"/>
        <v>8.1612685429079457E-2</v>
      </c>
      <c r="AD73" s="336">
        <f t="shared" si="54"/>
        <v>8.1206626891458508E-2</v>
      </c>
      <c r="AE73" s="336">
        <f t="shared" si="54"/>
        <v>8.085006451177261E-2</v>
      </c>
      <c r="AF73" s="336">
        <f t="shared" si="54"/>
        <v>8.0492905035311063E-2</v>
      </c>
      <c r="AG73" s="336">
        <f t="shared" si="54"/>
        <v>8.0144739001431348E-2</v>
      </c>
      <c r="AH73" s="336">
        <f t="shared" ref="AH73:AL73" si="55">AH26/AH$49</f>
        <v>7.9784624858144387E-2</v>
      </c>
      <c r="AI73" s="336">
        <f t="shared" si="55"/>
        <v>7.9407430333873708E-2</v>
      </c>
      <c r="AJ73" s="336">
        <f t="shared" si="55"/>
        <v>7.9016811756802488E-2</v>
      </c>
      <c r="AK73" s="336">
        <f t="shared" si="55"/>
        <v>7.8694513034179125E-2</v>
      </c>
      <c r="AL73" s="336">
        <f t="shared" si="55"/>
        <v>7.8342137164028713E-2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7.9338362697553202E-3</v>
      </c>
      <c r="N74" s="335">
        <f t="shared" si="56"/>
        <v>8.869452571388407E-3</v>
      </c>
      <c r="O74" s="335">
        <f t="shared" si="56"/>
        <v>1.0062871497601624E-2</v>
      </c>
      <c r="P74" s="335">
        <f t="shared" si="56"/>
        <v>8.469966681124633E-3</v>
      </c>
      <c r="Q74" s="335">
        <f t="shared" si="56"/>
        <v>1.2122551584042613E-2</v>
      </c>
      <c r="R74" s="335">
        <f t="shared" si="56"/>
        <v>1.0059959192761059E-2</v>
      </c>
      <c r="S74" s="335">
        <f t="shared" si="56"/>
        <v>9.687297737035876E-3</v>
      </c>
      <c r="T74" s="335">
        <f t="shared" si="56"/>
        <v>9.5784161361580494E-3</v>
      </c>
      <c r="U74" s="335">
        <f t="shared" si="56"/>
        <v>8.741726809052934E-3</v>
      </c>
      <c r="V74" s="335">
        <f t="shared" si="56"/>
        <v>1.0735737507066927E-2</v>
      </c>
      <c r="W74" s="335">
        <f t="shared" si="56"/>
        <v>8.4811714169213941E-3</v>
      </c>
      <c r="X74" s="335">
        <f t="shared" si="56"/>
        <v>8.3698770929885695E-3</v>
      </c>
      <c r="Y74" s="335">
        <f t="shared" si="56"/>
        <v>8.4769589014835195E-3</v>
      </c>
      <c r="Z74" s="335">
        <f t="shared" si="56"/>
        <v>8.5952852350999163E-3</v>
      </c>
      <c r="AA74" s="335">
        <f t="shared" si="56"/>
        <v>8.7046345361676079E-3</v>
      </c>
      <c r="AB74" s="335">
        <f t="shared" si="56"/>
        <v>8.8066845228960272E-3</v>
      </c>
      <c r="AC74" s="335">
        <f t="shared" si="56"/>
        <v>8.9074447021061324E-3</v>
      </c>
      <c r="AD74" s="335">
        <f t="shared" si="56"/>
        <v>9.0073886887069732E-3</v>
      </c>
      <c r="AE74" s="335">
        <f t="shared" si="56"/>
        <v>9.0994968860540829E-3</v>
      </c>
      <c r="AF74" s="335">
        <f t="shared" si="56"/>
        <v>9.1910348888703253E-3</v>
      </c>
      <c r="AG74" s="335">
        <f t="shared" si="56"/>
        <v>9.2983705622051351E-3</v>
      </c>
      <c r="AH74" s="335">
        <f t="shared" ref="AH74:AL74" si="57">AH27/AH$49</f>
        <v>9.4050052848267812E-3</v>
      </c>
      <c r="AI74" s="335">
        <f t="shared" si="57"/>
        <v>9.5103055904947088E-3</v>
      </c>
      <c r="AJ74" s="335">
        <f t="shared" si="57"/>
        <v>9.6199224305214565E-3</v>
      </c>
      <c r="AK74" s="335">
        <f t="shared" si="57"/>
        <v>9.7303143973234141E-3</v>
      </c>
      <c r="AL74" s="335">
        <f t="shared" si="57"/>
        <v>9.8549357724011886E-3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3.4614765386184944E-2</v>
      </c>
      <c r="N75" s="335">
        <f t="shared" si="58"/>
        <v>3.4589009196168655E-2</v>
      </c>
      <c r="O75" s="335">
        <f t="shared" si="58"/>
        <v>3.2071102539876294E-2</v>
      </c>
      <c r="P75" s="335">
        <f t="shared" si="58"/>
        <v>3.3556462437664913E-2</v>
      </c>
      <c r="Q75" s="335">
        <f t="shared" si="58"/>
        <v>3.4155565742648671E-2</v>
      </c>
      <c r="R75" s="335">
        <f t="shared" si="58"/>
        <v>3.3055750528751329E-2</v>
      </c>
      <c r="S75" s="335">
        <f t="shared" si="58"/>
        <v>3.3598016154655526E-2</v>
      </c>
      <c r="T75" s="335">
        <f t="shared" si="58"/>
        <v>3.3329071307620729E-2</v>
      </c>
      <c r="U75" s="335">
        <f t="shared" si="58"/>
        <v>3.1868220980940255E-2</v>
      </c>
      <c r="V75" s="335">
        <f t="shared" si="58"/>
        <v>3.2715204667989134E-2</v>
      </c>
      <c r="W75" s="335">
        <f t="shared" si="58"/>
        <v>2.9172586407348509E-2</v>
      </c>
      <c r="X75" s="335">
        <f t="shared" si="58"/>
        <v>2.9760613820000226E-2</v>
      </c>
      <c r="Y75" s="335">
        <f t="shared" si="58"/>
        <v>2.960794729925597E-2</v>
      </c>
      <c r="Z75" s="335">
        <f t="shared" si="58"/>
        <v>2.9486856774185135E-2</v>
      </c>
      <c r="AA75" s="335">
        <f t="shared" si="58"/>
        <v>2.9331889035885402E-2</v>
      </c>
      <c r="AB75" s="335">
        <f t="shared" si="58"/>
        <v>2.913723034171577E-2</v>
      </c>
      <c r="AC75" s="335">
        <f t="shared" si="58"/>
        <v>2.8940783047533877E-2</v>
      </c>
      <c r="AD75" s="335">
        <f t="shared" si="58"/>
        <v>2.8743055514984073E-2</v>
      </c>
      <c r="AE75" s="335">
        <f t="shared" si="58"/>
        <v>2.8556101426428348E-2</v>
      </c>
      <c r="AF75" s="335">
        <f t="shared" si="58"/>
        <v>2.8371182269341301E-2</v>
      </c>
      <c r="AG75" s="335">
        <f t="shared" si="58"/>
        <v>2.8173174230614748E-2</v>
      </c>
      <c r="AH75" s="335">
        <f t="shared" ref="AH75:AL75" si="59">AH28/AH$49</f>
        <v>2.7972841456944484E-2</v>
      </c>
      <c r="AI75" s="335">
        <f t="shared" si="59"/>
        <v>2.7778295028481271E-2</v>
      </c>
      <c r="AJ75" s="335">
        <f t="shared" si="59"/>
        <v>2.7590423463450357E-2</v>
      </c>
      <c r="AK75" s="335">
        <f t="shared" si="59"/>
        <v>2.7421793361103591E-2</v>
      </c>
      <c r="AL75" s="335">
        <f t="shared" si="59"/>
        <v>2.7229798348057641E-2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3.5462153706142106E-2</v>
      </c>
      <c r="N76" s="335">
        <f t="shared" si="60"/>
        <v>3.1481376284967583E-2</v>
      </c>
      <c r="O76" s="335">
        <f t="shared" si="60"/>
        <v>2.8273438593211381E-2</v>
      </c>
      <c r="P76" s="335">
        <f t="shared" si="60"/>
        <v>2.9772722441362261E-2</v>
      </c>
      <c r="Q76" s="335">
        <f t="shared" si="60"/>
        <v>2.9042536055669713E-2</v>
      </c>
      <c r="R76" s="335">
        <f t="shared" si="60"/>
        <v>2.8589881088446858E-2</v>
      </c>
      <c r="S76" s="335">
        <f t="shared" si="60"/>
        <v>3.0471788378779684E-2</v>
      </c>
      <c r="T76" s="335">
        <f t="shared" si="60"/>
        <v>3.1601040638515619E-2</v>
      </c>
      <c r="U76" s="335">
        <f t="shared" si="60"/>
        <v>2.5567930642556129E-2</v>
      </c>
      <c r="V76" s="335">
        <f t="shared" si="60"/>
        <v>2.6551246501131952E-2</v>
      </c>
      <c r="W76" s="335">
        <f t="shared" si="60"/>
        <v>2.4281958524365432E-2</v>
      </c>
      <c r="X76" s="335">
        <f t="shared" si="60"/>
        <v>2.5985066941432291E-2</v>
      </c>
      <c r="Y76" s="335">
        <f t="shared" si="60"/>
        <v>2.5726626694602385E-2</v>
      </c>
      <c r="Z76" s="335">
        <f t="shared" si="60"/>
        <v>2.5605985239557098E-2</v>
      </c>
      <c r="AA76" s="335">
        <f t="shared" si="60"/>
        <v>2.5421501998814756E-2</v>
      </c>
      <c r="AB76" s="335">
        <f t="shared" si="60"/>
        <v>2.5135954893150105E-2</v>
      </c>
      <c r="AC76" s="335">
        <f t="shared" si="60"/>
        <v>2.4849070349250962E-2</v>
      </c>
      <c r="AD76" s="335">
        <f t="shared" si="60"/>
        <v>2.4563717147456889E-2</v>
      </c>
      <c r="AE76" s="335">
        <f t="shared" si="60"/>
        <v>2.4283915636162223E-2</v>
      </c>
      <c r="AF76" s="335">
        <f t="shared" si="60"/>
        <v>2.4002788520672749E-2</v>
      </c>
      <c r="AG76" s="335">
        <f t="shared" si="60"/>
        <v>2.3728040410411277E-2</v>
      </c>
      <c r="AH76" s="335">
        <f t="shared" ref="AH76:AL76" si="61">AH29/AH$49</f>
        <v>2.3451028031419796E-2</v>
      </c>
      <c r="AI76" s="335">
        <f t="shared" si="61"/>
        <v>2.3166548713443341E-2</v>
      </c>
      <c r="AJ76" s="335">
        <f t="shared" si="61"/>
        <v>2.2878302198976717E-2</v>
      </c>
      <c r="AK76" s="335">
        <f t="shared" si="61"/>
        <v>2.2613270298570447E-2</v>
      </c>
      <c r="AL76" s="335">
        <f t="shared" si="61"/>
        <v>2.2332856170518407E-2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1.9648576355899255E-2</v>
      </c>
      <c r="N77" s="335">
        <f t="shared" si="62"/>
        <v>2.1249583073631239E-2</v>
      </c>
      <c r="O77" s="335">
        <f t="shared" si="62"/>
        <v>2.2034600081979897E-2</v>
      </c>
      <c r="P77" s="335">
        <f t="shared" si="62"/>
        <v>2.2034500645947697E-2</v>
      </c>
      <c r="Q77" s="335">
        <f t="shared" si="62"/>
        <v>2.2255028600389873E-2</v>
      </c>
      <c r="R77" s="335">
        <f t="shared" si="62"/>
        <v>2.301826528858705E-2</v>
      </c>
      <c r="S77" s="335">
        <f t="shared" si="62"/>
        <v>2.1700465753957694E-2</v>
      </c>
      <c r="T77" s="335">
        <f t="shared" si="62"/>
        <v>2.1779277699503063E-2</v>
      </c>
      <c r="U77" s="335">
        <f t="shared" si="62"/>
        <v>2.1312799010703393E-2</v>
      </c>
      <c r="V77" s="335">
        <f t="shared" si="62"/>
        <v>1.997997675999107E-2</v>
      </c>
      <c r="W77" s="335">
        <f t="shared" si="62"/>
        <v>1.8828162975359629E-2</v>
      </c>
      <c r="X77" s="335">
        <f t="shared" si="62"/>
        <v>1.8626463382651604E-2</v>
      </c>
      <c r="Y77" s="335">
        <f t="shared" si="62"/>
        <v>1.873027263637056E-2</v>
      </c>
      <c r="Z77" s="335">
        <f t="shared" si="62"/>
        <v>1.8787564861289345E-2</v>
      </c>
      <c r="AA77" s="335">
        <f t="shared" si="62"/>
        <v>1.8844163364882944E-2</v>
      </c>
      <c r="AB77" s="335">
        <f t="shared" si="62"/>
        <v>1.8898156077081604E-2</v>
      </c>
      <c r="AC77" s="335">
        <f t="shared" si="62"/>
        <v>1.8915387330188493E-2</v>
      </c>
      <c r="AD77" s="335">
        <f t="shared" si="62"/>
        <v>1.8892465540310575E-2</v>
      </c>
      <c r="AE77" s="335">
        <f t="shared" si="62"/>
        <v>1.8910550563127966E-2</v>
      </c>
      <c r="AF77" s="335">
        <f t="shared" si="62"/>
        <v>1.8927899356426699E-2</v>
      </c>
      <c r="AG77" s="335">
        <f t="shared" si="62"/>
        <v>1.8945153798200196E-2</v>
      </c>
      <c r="AH77" s="335">
        <f t="shared" ref="AH77:AL77" si="63">AH30/AH$49</f>
        <v>1.8955750084953326E-2</v>
      </c>
      <c r="AI77" s="335">
        <f t="shared" si="63"/>
        <v>1.895228100145438E-2</v>
      </c>
      <c r="AJ77" s="335">
        <f t="shared" si="63"/>
        <v>1.8928163663853949E-2</v>
      </c>
      <c r="AK77" s="335">
        <f t="shared" si="63"/>
        <v>1.8929134977181676E-2</v>
      </c>
      <c r="AL77" s="335">
        <f t="shared" si="63"/>
        <v>1.8924546873051479E-2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9.5842785512254072E-2</v>
      </c>
      <c r="N79" s="336">
        <f t="shared" ref="N79:AG79" si="64">N32/N$49</f>
        <v>9.4110592402463625E-2</v>
      </c>
      <c r="O79" s="336">
        <f t="shared" si="64"/>
        <v>9.2402499549131115E-2</v>
      </c>
      <c r="P79" s="336">
        <f t="shared" si="64"/>
        <v>9.3931578734608223E-2</v>
      </c>
      <c r="Q79" s="336">
        <f t="shared" si="64"/>
        <v>9.3509448443929527E-2</v>
      </c>
      <c r="R79" s="336">
        <f t="shared" si="64"/>
        <v>9.9211243530469409E-2</v>
      </c>
      <c r="S79" s="336">
        <f t="shared" si="64"/>
        <v>9.6050598054558733E-2</v>
      </c>
      <c r="T79" s="336">
        <f t="shared" si="64"/>
        <v>9.8502526205646576E-2</v>
      </c>
      <c r="U79" s="336">
        <f t="shared" si="64"/>
        <v>9.582275221559855E-2</v>
      </c>
      <c r="V79" s="336">
        <f t="shared" si="64"/>
        <v>9.8184453285151407E-2</v>
      </c>
      <c r="W79" s="336">
        <f t="shared" si="64"/>
        <v>9.5261627827894019E-2</v>
      </c>
      <c r="X79" s="336">
        <f t="shared" si="64"/>
        <v>9.736723879055742E-2</v>
      </c>
      <c r="Y79" s="336">
        <f t="shared" si="64"/>
        <v>9.7409282011232903E-2</v>
      </c>
      <c r="Z79" s="336">
        <f t="shared" si="64"/>
        <v>9.7473275727284786E-2</v>
      </c>
      <c r="AA79" s="336">
        <f t="shared" si="64"/>
        <v>9.7578148679977494E-2</v>
      </c>
      <c r="AB79" s="336">
        <f t="shared" si="64"/>
        <v>9.7811271958829285E-2</v>
      </c>
      <c r="AC79" s="336">
        <f t="shared" si="64"/>
        <v>9.8045845907077794E-2</v>
      </c>
      <c r="AD79" s="336">
        <f t="shared" si="64"/>
        <v>9.829565072999176E-2</v>
      </c>
      <c r="AE79" s="336">
        <f t="shared" si="64"/>
        <v>9.8532484874658405E-2</v>
      </c>
      <c r="AF79" s="336">
        <f t="shared" si="64"/>
        <v>9.8781964634490821E-2</v>
      </c>
      <c r="AG79" s="336">
        <f t="shared" si="64"/>
        <v>9.9022150085094796E-2</v>
      </c>
      <c r="AH79" s="336">
        <f t="shared" ref="AH79:AL79" si="65">AH32/AH$49</f>
        <v>9.9235876288449945E-2</v>
      </c>
      <c r="AI79" s="336">
        <f t="shared" si="65"/>
        <v>9.9460343928465297E-2</v>
      </c>
      <c r="AJ79" s="336">
        <f t="shared" si="65"/>
        <v>9.9686127919147507E-2</v>
      </c>
      <c r="AK79" s="336">
        <f t="shared" si="65"/>
        <v>9.98913777560584E-2</v>
      </c>
      <c r="AL79" s="336">
        <f t="shared" si="65"/>
        <v>0.10008838186061168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7.2449526271558123E-2</v>
      </c>
      <c r="N80" s="335">
        <f t="shared" si="66"/>
        <v>6.8372495902000091E-2</v>
      </c>
      <c r="O80" s="335">
        <f t="shared" si="66"/>
        <v>6.669390081841009E-2</v>
      </c>
      <c r="P80" s="335">
        <f t="shared" si="66"/>
        <v>6.8599731800268751E-2</v>
      </c>
      <c r="Q80" s="335">
        <f t="shared" si="66"/>
        <v>6.7665058041205831E-2</v>
      </c>
      <c r="R80" s="335">
        <f t="shared" si="66"/>
        <v>7.2211235306538279E-2</v>
      </c>
      <c r="S80" s="335">
        <f t="shared" si="66"/>
        <v>7.1348926391779477E-2</v>
      </c>
      <c r="T80" s="335">
        <f t="shared" si="66"/>
        <v>7.2462007509478774E-2</v>
      </c>
      <c r="U80" s="335">
        <f t="shared" si="66"/>
        <v>7.0703335393704936E-2</v>
      </c>
      <c r="V80" s="335">
        <f t="shared" si="66"/>
        <v>7.1586155364550139E-2</v>
      </c>
      <c r="W80" s="335">
        <f t="shared" si="66"/>
        <v>7.0079173906529069E-2</v>
      </c>
      <c r="X80" s="335">
        <f t="shared" si="66"/>
        <v>7.262231480628431E-2</v>
      </c>
      <c r="Y80" s="335">
        <f t="shared" si="66"/>
        <v>7.2775672774053737E-2</v>
      </c>
      <c r="Z80" s="335">
        <f t="shared" si="66"/>
        <v>7.287724540472551E-2</v>
      </c>
      <c r="AA80" s="335">
        <f t="shared" si="66"/>
        <v>7.2998154176758687E-2</v>
      </c>
      <c r="AB80" s="335">
        <f t="shared" si="66"/>
        <v>7.3220438118503123E-2</v>
      </c>
      <c r="AC80" s="335">
        <f t="shared" si="66"/>
        <v>7.3442750691087549E-2</v>
      </c>
      <c r="AD80" s="335">
        <f t="shared" si="66"/>
        <v>7.3679798116357942E-2</v>
      </c>
      <c r="AE80" s="335">
        <f t="shared" si="66"/>
        <v>7.3897522659078188E-2</v>
      </c>
      <c r="AF80" s="335">
        <f t="shared" si="66"/>
        <v>7.4134008843020779E-2</v>
      </c>
      <c r="AG80" s="335">
        <f t="shared" si="66"/>
        <v>7.4387221665694322E-2</v>
      </c>
      <c r="AH80" s="335">
        <f t="shared" ref="AH80:AL80" si="67">AH33/AH$49</f>
        <v>7.4629134295522204E-2</v>
      </c>
      <c r="AI80" s="335">
        <f t="shared" si="67"/>
        <v>7.4876105560291534E-2</v>
      </c>
      <c r="AJ80" s="335">
        <f t="shared" si="67"/>
        <v>7.5120527791821587E-2</v>
      </c>
      <c r="AK80" s="335">
        <f t="shared" si="67"/>
        <v>7.5342379689175218E-2</v>
      </c>
      <c r="AL80" s="335">
        <f t="shared" si="67"/>
        <v>7.5549895731122071E-2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2.1777893866797168E-2</v>
      </c>
      <c r="N81" s="335">
        <f t="shared" si="68"/>
        <v>2.4562624682022641E-2</v>
      </c>
      <c r="O81" s="335">
        <f t="shared" si="68"/>
        <v>2.4581710897038422E-2</v>
      </c>
      <c r="P81" s="335">
        <f t="shared" si="68"/>
        <v>2.4334565537477076E-2</v>
      </c>
      <c r="Q81" s="335">
        <f t="shared" si="68"/>
        <v>2.4711787177884106E-2</v>
      </c>
      <c r="R81" s="335">
        <f t="shared" si="68"/>
        <v>2.5952102604426121E-2</v>
      </c>
      <c r="S81" s="335">
        <f t="shared" si="68"/>
        <v>2.3825648066085017E-2</v>
      </c>
      <c r="T81" s="335">
        <f t="shared" si="68"/>
        <v>2.5115802487488306E-2</v>
      </c>
      <c r="U81" s="335">
        <f t="shared" si="68"/>
        <v>2.4166553279798723E-2</v>
      </c>
      <c r="V81" s="335">
        <f t="shared" si="68"/>
        <v>2.575447156703772E-2</v>
      </c>
      <c r="W81" s="335">
        <f t="shared" si="68"/>
        <v>2.4092035314307307E-2</v>
      </c>
      <c r="X81" s="335">
        <f t="shared" si="68"/>
        <v>2.3909853314151165E-2</v>
      </c>
      <c r="Y81" s="335">
        <f t="shared" si="68"/>
        <v>2.3789557658442602E-2</v>
      </c>
      <c r="Z81" s="335">
        <f t="shared" si="68"/>
        <v>2.3747637148646587E-2</v>
      </c>
      <c r="AA81" s="335">
        <f t="shared" si="68"/>
        <v>2.3726836640469821E-2</v>
      </c>
      <c r="AB81" s="335">
        <f t="shared" si="68"/>
        <v>2.3734482126221614E-2</v>
      </c>
      <c r="AC81" s="335">
        <f t="shared" si="68"/>
        <v>2.374406802006743E-2</v>
      </c>
      <c r="AD81" s="335">
        <f t="shared" si="68"/>
        <v>2.3754696027842418E-2</v>
      </c>
      <c r="AE81" s="335">
        <f t="shared" si="68"/>
        <v>2.3772247373088078E-2</v>
      </c>
      <c r="AF81" s="335">
        <f t="shared" si="68"/>
        <v>2.3782666060847571E-2</v>
      </c>
      <c r="AG81" s="335">
        <f t="shared" si="68"/>
        <v>2.3767446338711671E-2</v>
      </c>
      <c r="AH81" s="335">
        <f t="shared" ref="AH81:AL81" si="69">AH34/AH$49</f>
        <v>2.3737217501538763E-2</v>
      </c>
      <c r="AI81" s="335">
        <f t="shared" si="69"/>
        <v>2.3713095732772159E-2</v>
      </c>
      <c r="AJ81" s="335">
        <f t="shared" si="69"/>
        <v>2.3692478902698696E-2</v>
      </c>
      <c r="AK81" s="335">
        <f t="shared" si="69"/>
        <v>2.3674854200703553E-2</v>
      </c>
      <c r="AL81" s="335">
        <f t="shared" si="69"/>
        <v>2.3663157444266822E-2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1.6153653738988011E-3</v>
      </c>
      <c r="N82" s="335">
        <f t="shared" si="68"/>
        <v>1.1754718184408834E-3</v>
      </c>
      <c r="O82" s="335">
        <f t="shared" si="68"/>
        <v>1.1268878336826013E-3</v>
      </c>
      <c r="P82" s="335">
        <f t="shared" si="68"/>
        <v>9.9728139686240062E-4</v>
      </c>
      <c r="Q82" s="335">
        <f t="shared" si="68"/>
        <v>1.1326032248395936E-3</v>
      </c>
      <c r="R82" s="335">
        <f t="shared" si="68"/>
        <v>1.0479056195050033E-3</v>
      </c>
      <c r="S82" s="335">
        <f t="shared" si="68"/>
        <v>8.7602359669422915E-4</v>
      </c>
      <c r="T82" s="335">
        <f t="shared" si="68"/>
        <v>9.2471620867949254E-4</v>
      </c>
      <c r="U82" s="335">
        <f t="shared" si="68"/>
        <v>9.528635420948913E-4</v>
      </c>
      <c r="V82" s="335">
        <f t="shared" si="68"/>
        <v>8.4382635356354096E-4</v>
      </c>
      <c r="W82" s="335">
        <f t="shared" si="68"/>
        <v>1.0904186070576352E-3</v>
      </c>
      <c r="X82" s="335">
        <f t="shared" si="68"/>
        <v>8.3507067012194962E-4</v>
      </c>
      <c r="Y82" s="335">
        <f t="shared" si="68"/>
        <v>8.4405157873657013E-4</v>
      </c>
      <c r="Z82" s="335">
        <f t="shared" si="68"/>
        <v>8.4839317391268321E-4</v>
      </c>
      <c r="AA82" s="335">
        <f t="shared" si="68"/>
        <v>8.5315786274897513E-4</v>
      </c>
      <c r="AB82" s="335">
        <f t="shared" si="68"/>
        <v>8.5635171410453775E-4</v>
      </c>
      <c r="AC82" s="335">
        <f t="shared" si="68"/>
        <v>8.5902719592281687E-4</v>
      </c>
      <c r="AD82" s="335">
        <f t="shared" si="68"/>
        <v>8.6115658579139995E-4</v>
      </c>
      <c r="AE82" s="335">
        <f t="shared" si="68"/>
        <v>8.6271484249214484E-4</v>
      </c>
      <c r="AF82" s="335">
        <f t="shared" si="68"/>
        <v>8.6528973062246952E-4</v>
      </c>
      <c r="AG82" s="335">
        <f t="shared" si="68"/>
        <v>8.6748208068880171E-4</v>
      </c>
      <c r="AH82" s="335">
        <f t="shared" ref="AH82:AL82" si="70">AH35/AH$49</f>
        <v>8.6952449138898201E-4</v>
      </c>
      <c r="AI82" s="335">
        <f t="shared" si="70"/>
        <v>8.7114263540159927E-4</v>
      </c>
      <c r="AJ82" s="335">
        <f t="shared" si="70"/>
        <v>8.7312122462721671E-4</v>
      </c>
      <c r="AK82" s="335">
        <f t="shared" si="70"/>
        <v>8.7414386617963493E-4</v>
      </c>
      <c r="AL82" s="335">
        <f t="shared" si="70"/>
        <v>8.7532868522279103E-4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7.6020240909440942E-2</v>
      </c>
      <c r="N84" s="336">
        <f t="shared" si="71"/>
        <v>8.0795280356797242E-2</v>
      </c>
      <c r="O84" s="336">
        <f t="shared" si="71"/>
        <v>8.3486016168393018E-2</v>
      </c>
      <c r="P84" s="336">
        <f t="shared" si="71"/>
        <v>8.3314653774756262E-2</v>
      </c>
      <c r="Q84" s="336">
        <f t="shared" si="71"/>
        <v>7.9644325238838104E-2</v>
      </c>
      <c r="R84" s="336">
        <f t="shared" si="71"/>
        <v>7.8392081319684989E-2</v>
      </c>
      <c r="S84" s="336">
        <f t="shared" si="71"/>
        <v>7.7628018500752183E-2</v>
      </c>
      <c r="T84" s="336">
        <f t="shared" si="71"/>
        <v>7.5017021682003554E-2</v>
      </c>
      <c r="U84" s="336">
        <f t="shared" si="71"/>
        <v>7.6184944789129128E-2</v>
      </c>
      <c r="V84" s="336">
        <f t="shared" si="71"/>
        <v>7.3754725139528562E-2</v>
      </c>
      <c r="W84" s="336">
        <f t="shared" si="71"/>
        <v>7.5616882853822329E-2</v>
      </c>
      <c r="X84" s="336">
        <f t="shared" si="71"/>
        <v>7.4840533856215807E-2</v>
      </c>
      <c r="Y84" s="336">
        <f t="shared" si="71"/>
        <v>7.4530350375754839E-2</v>
      </c>
      <c r="Z84" s="336">
        <f t="shared" si="71"/>
        <v>7.4230330163998506E-2</v>
      </c>
      <c r="AA84" s="336">
        <f t="shared" si="71"/>
        <v>7.3950907334189089E-2</v>
      </c>
      <c r="AB84" s="336">
        <f t="shared" si="71"/>
        <v>7.3706603533271978E-2</v>
      </c>
      <c r="AC84" s="336">
        <f t="shared" si="71"/>
        <v>7.3445283241542147E-2</v>
      </c>
      <c r="AD84" s="336">
        <f t="shared" si="71"/>
        <v>7.3186735342235507E-2</v>
      </c>
      <c r="AE84" s="336">
        <f t="shared" si="71"/>
        <v>7.2943714414631253E-2</v>
      </c>
      <c r="AF84" s="336">
        <f t="shared" si="71"/>
        <v>7.2697173702196138E-2</v>
      </c>
      <c r="AG84" s="336">
        <f t="shared" si="71"/>
        <v>7.2407756653403751E-2</v>
      </c>
      <c r="AH84" s="336">
        <f t="shared" ref="AH84:AL84" si="72">AH37/AH$49</f>
        <v>7.2162580783410327E-2</v>
      </c>
      <c r="AI84" s="336">
        <f t="shared" si="72"/>
        <v>7.187933332797565E-2</v>
      </c>
      <c r="AJ84" s="336">
        <f t="shared" si="72"/>
        <v>7.1599116974179769E-2</v>
      </c>
      <c r="AK84" s="336">
        <f t="shared" si="72"/>
        <v>7.1317603007781574E-2</v>
      </c>
      <c r="AL84" s="336">
        <f t="shared" si="72"/>
        <v>7.1060491706330331E-2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6.1179416122166284E-2</v>
      </c>
      <c r="N85" s="335">
        <f t="shared" si="73"/>
        <v>6.5997577282132874E-2</v>
      </c>
      <c r="O85" s="335">
        <f t="shared" si="73"/>
        <v>6.8660645166833151E-2</v>
      </c>
      <c r="P85" s="335">
        <f t="shared" si="73"/>
        <v>6.8691047194513591E-2</v>
      </c>
      <c r="Q85" s="335">
        <f t="shared" si="73"/>
        <v>6.5807075011336508E-2</v>
      </c>
      <c r="R85" s="335">
        <f t="shared" si="73"/>
        <v>6.3492877548769644E-2</v>
      </c>
      <c r="S85" s="335">
        <f t="shared" si="73"/>
        <v>6.3263685495406882E-2</v>
      </c>
      <c r="T85" s="335">
        <f t="shared" si="73"/>
        <v>5.968796200181737E-2</v>
      </c>
      <c r="U85" s="335">
        <f t="shared" si="73"/>
        <v>6.0390331453929087E-2</v>
      </c>
      <c r="V85" s="335">
        <f t="shared" si="73"/>
        <v>5.8538368988548022E-2</v>
      </c>
      <c r="W85" s="335">
        <f t="shared" si="73"/>
        <v>5.9756784881882359E-2</v>
      </c>
      <c r="X85" s="335">
        <f t="shared" si="73"/>
        <v>5.5868264799461088E-2</v>
      </c>
      <c r="Y85" s="335">
        <f t="shared" si="73"/>
        <v>5.5401805539599974E-2</v>
      </c>
      <c r="Z85" s="335">
        <f t="shared" si="73"/>
        <v>5.4932986697180219E-2</v>
      </c>
      <c r="AA85" s="335">
        <f t="shared" si="73"/>
        <v>5.4469699951459345E-2</v>
      </c>
      <c r="AB85" s="335">
        <f t="shared" si="73"/>
        <v>5.4030848538439598E-2</v>
      </c>
      <c r="AC85" s="335">
        <f t="shared" si="73"/>
        <v>5.3577570636529938E-2</v>
      </c>
      <c r="AD85" s="335">
        <f t="shared" si="73"/>
        <v>5.3129435225930083E-2</v>
      </c>
      <c r="AE85" s="335">
        <f t="shared" si="73"/>
        <v>5.2704478124881451E-2</v>
      </c>
      <c r="AF85" s="335">
        <f t="shared" si="73"/>
        <v>5.2268150667055799E-2</v>
      </c>
      <c r="AG85" s="335">
        <f t="shared" si="73"/>
        <v>5.1791990792768104E-2</v>
      </c>
      <c r="AH85" s="335">
        <f t="shared" ref="AH85:AL85" si="74">AH38/AH$49</f>
        <v>5.1372009636322304E-2</v>
      </c>
      <c r="AI85" s="335">
        <f t="shared" si="74"/>
        <v>5.0914170304783304E-2</v>
      </c>
      <c r="AJ85" s="335">
        <f t="shared" si="74"/>
        <v>5.045168210056053E-2</v>
      </c>
      <c r="AK85" s="335">
        <f t="shared" si="74"/>
        <v>4.9992961660488409E-2</v>
      </c>
      <c r="AL85" s="335">
        <f t="shared" si="74"/>
        <v>4.9560120718406861E-2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1.4840824787274661E-2</v>
      </c>
      <c r="N86" s="335">
        <f t="shared" ref="N86:AG86" si="75">N39/N$49</f>
        <v>1.4797703074664371E-2</v>
      </c>
      <c r="O86" s="335">
        <f t="shared" si="75"/>
        <v>1.4825371001559862E-2</v>
      </c>
      <c r="P86" s="335">
        <f t="shared" si="75"/>
        <v>1.4623606580242676E-2</v>
      </c>
      <c r="Q86" s="335">
        <f t="shared" si="75"/>
        <v>1.3837250227501593E-2</v>
      </c>
      <c r="R86" s="335">
        <f t="shared" si="75"/>
        <v>1.4899203770915345E-2</v>
      </c>
      <c r="S86" s="335">
        <f t="shared" si="75"/>
        <v>1.4364333005345294E-2</v>
      </c>
      <c r="T86" s="335">
        <f t="shared" si="75"/>
        <v>1.5329059680186179E-2</v>
      </c>
      <c r="U86" s="335">
        <f t="shared" si="75"/>
        <v>1.579461333520003E-2</v>
      </c>
      <c r="V86" s="335">
        <f t="shared" si="75"/>
        <v>1.5216356150980539E-2</v>
      </c>
      <c r="W86" s="335">
        <f t="shared" si="75"/>
        <v>1.586009797193997E-2</v>
      </c>
      <c r="X86" s="335">
        <f t="shared" si="75"/>
        <v>1.8972269056754705E-2</v>
      </c>
      <c r="Y86" s="335">
        <f t="shared" si="75"/>
        <v>1.9128544836154861E-2</v>
      </c>
      <c r="Z86" s="335">
        <f t="shared" si="75"/>
        <v>1.9297343466818287E-2</v>
      </c>
      <c r="AA86" s="335">
        <f t="shared" si="75"/>
        <v>1.9481207382729751E-2</v>
      </c>
      <c r="AB86" s="335">
        <f t="shared" si="75"/>
        <v>1.9675754994832383E-2</v>
      </c>
      <c r="AC86" s="335">
        <f t="shared" si="75"/>
        <v>1.9867712605012217E-2</v>
      </c>
      <c r="AD86" s="335">
        <f t="shared" si="75"/>
        <v>2.0057300116305434E-2</v>
      </c>
      <c r="AE86" s="335">
        <f t="shared" si="75"/>
        <v>2.0239236289749794E-2</v>
      </c>
      <c r="AF86" s="335">
        <f t="shared" si="75"/>
        <v>2.0429023035140336E-2</v>
      </c>
      <c r="AG86" s="335">
        <f t="shared" si="75"/>
        <v>2.0615765860635647E-2</v>
      </c>
      <c r="AH86" s="335">
        <f t="shared" ref="AH86:AL86" si="76">AH39/AH$49</f>
        <v>2.0790571147088013E-2</v>
      </c>
      <c r="AI86" s="335">
        <f t="shared" si="76"/>
        <v>2.0965163023192346E-2</v>
      </c>
      <c r="AJ86" s="335">
        <f t="shared" si="76"/>
        <v>2.1147434873619246E-2</v>
      </c>
      <c r="AK86" s="335">
        <f t="shared" si="76"/>
        <v>2.1324641347293168E-2</v>
      </c>
      <c r="AL86" s="335">
        <f t="shared" si="76"/>
        <v>2.1500370987923467E-2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5.0241273423976517E-2</v>
      </c>
      <c r="N88" s="336">
        <f t="shared" si="77"/>
        <v>4.9970848400909082E-2</v>
      </c>
      <c r="O88" s="336">
        <f t="shared" si="77"/>
        <v>4.9641998812412658E-2</v>
      </c>
      <c r="P88" s="336">
        <f t="shared" si="77"/>
        <v>4.7401024264506313E-2</v>
      </c>
      <c r="Q88" s="336">
        <f t="shared" si="77"/>
        <v>4.9768350487232188E-2</v>
      </c>
      <c r="R88" s="336">
        <f t="shared" si="77"/>
        <v>4.8167525649976693E-2</v>
      </c>
      <c r="S88" s="336">
        <f t="shared" si="77"/>
        <v>5.0597354756943914E-2</v>
      </c>
      <c r="T88" s="336">
        <f t="shared" si="77"/>
        <v>5.0196552271411302E-2</v>
      </c>
      <c r="U88" s="336">
        <f t="shared" si="77"/>
        <v>5.1317807936510286E-2</v>
      </c>
      <c r="V88" s="336">
        <f t="shared" si="77"/>
        <v>4.9723477555665196E-2</v>
      </c>
      <c r="W88" s="336">
        <f t="shared" si="77"/>
        <v>4.2585270711434406E-2</v>
      </c>
      <c r="X88" s="336">
        <f t="shared" si="77"/>
        <v>4.7518012513865504E-2</v>
      </c>
      <c r="Y88" s="336">
        <f t="shared" si="77"/>
        <v>4.7097126354021732E-2</v>
      </c>
      <c r="Z88" s="336">
        <f t="shared" si="77"/>
        <v>4.6867968345974363E-2</v>
      </c>
      <c r="AA88" s="336">
        <f t="shared" si="77"/>
        <v>4.6639082473094173E-2</v>
      </c>
      <c r="AB88" s="336">
        <f t="shared" si="77"/>
        <v>4.6365409239200642E-2</v>
      </c>
      <c r="AC88" s="336">
        <f t="shared" si="77"/>
        <v>4.6102300612506725E-2</v>
      </c>
      <c r="AD88" s="336">
        <f t="shared" si="77"/>
        <v>4.588300993598423E-2</v>
      </c>
      <c r="AE88" s="336">
        <f t="shared" si="77"/>
        <v>4.5665479371906695E-2</v>
      </c>
      <c r="AF88" s="336">
        <f t="shared" si="77"/>
        <v>4.5449100220220924E-2</v>
      </c>
      <c r="AG88" s="336">
        <f t="shared" si="77"/>
        <v>4.5226070795715057E-2</v>
      </c>
      <c r="AH88" s="336">
        <f t="shared" ref="AH88:AL88" si="78">AH41/AH$49</f>
        <v>4.5001963907581752E-2</v>
      </c>
      <c r="AI88" s="336">
        <f t="shared" si="78"/>
        <v>4.4809842569829214E-2</v>
      </c>
      <c r="AJ88" s="336">
        <f t="shared" si="78"/>
        <v>4.4651767237040452E-2</v>
      </c>
      <c r="AK88" s="336">
        <f t="shared" si="78"/>
        <v>4.4550837885909696E-2</v>
      </c>
      <c r="AL88" s="336">
        <f t="shared" si="78"/>
        <v>4.4451169616784671E-2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1.6901704746609531E-2</v>
      </c>
      <c r="N89" s="335">
        <f t="shared" si="79"/>
        <v>1.6244390538156139E-2</v>
      </c>
      <c r="O89" s="335">
        <f t="shared" si="79"/>
        <v>1.582835536197523E-2</v>
      </c>
      <c r="P89" s="335">
        <f t="shared" si="79"/>
        <v>1.588123648292435E-2</v>
      </c>
      <c r="Q89" s="335">
        <f t="shared" si="79"/>
        <v>1.5914533907889286E-2</v>
      </c>
      <c r="R89" s="335">
        <f t="shared" si="79"/>
        <v>1.5414152747636588E-2</v>
      </c>
      <c r="S89" s="335">
        <f t="shared" si="79"/>
        <v>1.5512715613634062E-2</v>
      </c>
      <c r="T89" s="335">
        <f t="shared" si="79"/>
        <v>1.6464041005410011E-2</v>
      </c>
      <c r="U89" s="335">
        <f t="shared" si="79"/>
        <v>1.608639860655027E-2</v>
      </c>
      <c r="V89" s="335">
        <f t="shared" si="79"/>
        <v>1.4905261544862672E-2</v>
      </c>
      <c r="W89" s="335">
        <f t="shared" si="79"/>
        <v>1.3348422471633014E-2</v>
      </c>
      <c r="X89" s="335">
        <f t="shared" si="79"/>
        <v>1.6204977480802681E-2</v>
      </c>
      <c r="Y89" s="335">
        <f t="shared" si="79"/>
        <v>1.6100039841625006E-2</v>
      </c>
      <c r="Z89" s="335">
        <f t="shared" si="79"/>
        <v>1.6070864711884431E-2</v>
      </c>
      <c r="AA89" s="335">
        <f t="shared" si="79"/>
        <v>1.6029037380811906E-2</v>
      </c>
      <c r="AB89" s="335">
        <f t="shared" si="79"/>
        <v>1.5953748751795824E-2</v>
      </c>
      <c r="AC89" s="335">
        <f t="shared" si="79"/>
        <v>1.5851416823834487E-2</v>
      </c>
      <c r="AD89" s="335">
        <f t="shared" si="79"/>
        <v>1.5775638294571168E-2</v>
      </c>
      <c r="AE89" s="335">
        <f t="shared" si="79"/>
        <v>1.5708968132032822E-2</v>
      </c>
      <c r="AF89" s="335">
        <f t="shared" si="79"/>
        <v>1.5636783032410392E-2</v>
      </c>
      <c r="AG89" s="335">
        <f t="shared" si="79"/>
        <v>1.5561214095756091E-2</v>
      </c>
      <c r="AH89" s="335">
        <f t="shared" ref="AH89:AL89" si="80">AH42/AH$49</f>
        <v>1.5493105117657656E-2</v>
      </c>
      <c r="AI89" s="335">
        <f t="shared" si="80"/>
        <v>1.5417764964288533E-2</v>
      </c>
      <c r="AJ89" s="335">
        <f t="shared" si="80"/>
        <v>1.5361083780992803E-2</v>
      </c>
      <c r="AK89" s="335">
        <f t="shared" si="80"/>
        <v>1.5345113868834593E-2</v>
      </c>
      <c r="AL89" s="335">
        <f t="shared" si="80"/>
        <v>1.5325334613253798E-2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3.3339568677366982E-2</v>
      </c>
      <c r="N90" s="335">
        <f t="shared" si="81"/>
        <v>3.3726457862752947E-2</v>
      </c>
      <c r="O90" s="335">
        <f t="shared" si="81"/>
        <v>3.3813643450437428E-2</v>
      </c>
      <c r="P90" s="335">
        <f t="shared" si="81"/>
        <v>3.1519787781581966E-2</v>
      </c>
      <c r="Q90" s="335">
        <f t="shared" si="81"/>
        <v>3.3853816579342902E-2</v>
      </c>
      <c r="R90" s="335">
        <f t="shared" si="81"/>
        <v>3.2753372902340108E-2</v>
      </c>
      <c r="S90" s="335">
        <f t="shared" si="81"/>
        <v>3.5084639143309851E-2</v>
      </c>
      <c r="T90" s="335">
        <f t="shared" si="81"/>
        <v>3.373251126600129E-2</v>
      </c>
      <c r="U90" s="335">
        <f t="shared" si="81"/>
        <v>3.5231409329960016E-2</v>
      </c>
      <c r="V90" s="335">
        <f t="shared" si="81"/>
        <v>3.4818216010802525E-2</v>
      </c>
      <c r="W90" s="335">
        <f t="shared" si="81"/>
        <v>2.923684823980139E-2</v>
      </c>
      <c r="X90" s="335">
        <f t="shared" si="81"/>
        <v>3.1313035033062826E-2</v>
      </c>
      <c r="Y90" s="335">
        <f t="shared" si="81"/>
        <v>3.0997086512396729E-2</v>
      </c>
      <c r="Z90" s="335">
        <f t="shared" si="81"/>
        <v>3.0797103634089933E-2</v>
      </c>
      <c r="AA90" s="335">
        <f t="shared" si="81"/>
        <v>3.0610045092282271E-2</v>
      </c>
      <c r="AB90" s="335">
        <f t="shared" si="81"/>
        <v>3.0411660487404818E-2</v>
      </c>
      <c r="AC90" s="335">
        <f t="shared" si="81"/>
        <v>3.0250883788672238E-2</v>
      </c>
      <c r="AD90" s="335">
        <f t="shared" si="81"/>
        <v>3.0107371641413059E-2</v>
      </c>
      <c r="AE90" s="335">
        <f t="shared" si="81"/>
        <v>2.9956511239873876E-2</v>
      </c>
      <c r="AF90" s="335">
        <f t="shared" si="81"/>
        <v>2.9812317187810536E-2</v>
      </c>
      <c r="AG90" s="335">
        <f t="shared" si="81"/>
        <v>2.9664856699958959E-2</v>
      </c>
      <c r="AH90" s="335">
        <f t="shared" ref="AH90:AL90" si="82">AH43/AH$49</f>
        <v>2.9508858789924097E-2</v>
      </c>
      <c r="AI90" s="335">
        <f t="shared" si="82"/>
        <v>2.9392077605540683E-2</v>
      </c>
      <c r="AJ90" s="335">
        <f t="shared" si="82"/>
        <v>2.9290683456047649E-2</v>
      </c>
      <c r="AK90" s="335">
        <f t="shared" si="82"/>
        <v>2.9205724017075101E-2</v>
      </c>
      <c r="AL90" s="335">
        <f t="shared" si="82"/>
        <v>2.9125835003530869E-2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0.11618194653503937</v>
      </c>
      <c r="N92" s="336">
        <f t="shared" si="83"/>
        <v>0.11769175622753648</v>
      </c>
      <c r="O92" s="336">
        <f t="shared" si="83"/>
        <v>0.11759940634178898</v>
      </c>
      <c r="P92" s="336">
        <f t="shared" si="83"/>
        <v>0.11345074324294113</v>
      </c>
      <c r="Q92" s="336">
        <f t="shared" si="83"/>
        <v>0.11643625201351607</v>
      </c>
      <c r="R92" s="336">
        <f t="shared" si="83"/>
        <v>0.11511181830063938</v>
      </c>
      <c r="S92" s="336">
        <f t="shared" si="83"/>
        <v>0.11197470751327802</v>
      </c>
      <c r="T92" s="336">
        <f t="shared" si="83"/>
        <v>0.11191980973443115</v>
      </c>
      <c r="U92" s="336">
        <f t="shared" si="83"/>
        <v>0.11060912328436609</v>
      </c>
      <c r="V92" s="336">
        <f t="shared" si="83"/>
        <v>0.1096403157529494</v>
      </c>
      <c r="W92" s="336">
        <f t="shared" si="83"/>
        <v>0.10195045348262338</v>
      </c>
      <c r="X92" s="336">
        <f t="shared" si="83"/>
        <v>0.10274768666421312</v>
      </c>
      <c r="Y92" s="336">
        <f t="shared" si="83"/>
        <v>0.10237658581803977</v>
      </c>
      <c r="Z92" s="336">
        <f t="shared" si="83"/>
        <v>0.10171854753087224</v>
      </c>
      <c r="AA92" s="336">
        <f t="shared" si="83"/>
        <v>0.10106038402744824</v>
      </c>
      <c r="AB92" s="336">
        <f t="shared" si="83"/>
        <v>0.1003958523236723</v>
      </c>
      <c r="AC92" s="336">
        <f t="shared" si="83"/>
        <v>9.9723278939709517E-2</v>
      </c>
      <c r="AD92" s="336">
        <f t="shared" si="83"/>
        <v>9.9051734021871715E-2</v>
      </c>
      <c r="AE92" s="336">
        <f t="shared" si="83"/>
        <v>9.8366864924728875E-2</v>
      </c>
      <c r="AF92" s="336">
        <f t="shared" si="83"/>
        <v>9.7694767227652871E-2</v>
      </c>
      <c r="AG92" s="336">
        <f t="shared" si="83"/>
        <v>9.7000497414046288E-2</v>
      </c>
      <c r="AH92" s="336">
        <f t="shared" ref="AH92:AL92" si="84">AH45/AH$49</f>
        <v>9.6325013841383533E-2</v>
      </c>
      <c r="AI92" s="336">
        <f t="shared" si="84"/>
        <v>9.5639888743400556E-2</v>
      </c>
      <c r="AJ92" s="336">
        <f t="shared" si="84"/>
        <v>9.5001159875177654E-2</v>
      </c>
      <c r="AK92" s="336">
        <f t="shared" si="84"/>
        <v>9.4313193321901564E-2</v>
      </c>
      <c r="AL92" s="336">
        <f t="shared" si="84"/>
        <v>9.356768180213626E-2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1.3965912986750359E-2</v>
      </c>
      <c r="N93" s="335">
        <f t="shared" si="85"/>
        <v>1.3955526641816688E-2</v>
      </c>
      <c r="O93" s="335">
        <f t="shared" si="85"/>
        <v>1.3443354628710829E-2</v>
      </c>
      <c r="P93" s="335">
        <f t="shared" si="85"/>
        <v>1.2937871123559486E-2</v>
      </c>
      <c r="Q93" s="335">
        <f t="shared" si="85"/>
        <v>1.4262909193880405E-2</v>
      </c>
      <c r="R93" s="335">
        <f t="shared" si="85"/>
        <v>1.3806789547879283E-2</v>
      </c>
      <c r="S93" s="335">
        <f t="shared" si="85"/>
        <v>1.3946539208341756E-2</v>
      </c>
      <c r="T93" s="335">
        <f t="shared" si="85"/>
        <v>1.3057108012298625E-2</v>
      </c>
      <c r="U93" s="335">
        <f t="shared" si="85"/>
        <v>1.2313079559711435E-2</v>
      </c>
      <c r="V93" s="335">
        <f t="shared" si="85"/>
        <v>1.1788500988158611E-2</v>
      </c>
      <c r="W93" s="335">
        <f t="shared" si="85"/>
        <v>1.072078603729598E-2</v>
      </c>
      <c r="X93" s="335">
        <f t="shared" si="85"/>
        <v>9.1451908103800938E-3</v>
      </c>
      <c r="Y93" s="335">
        <f t="shared" si="85"/>
        <v>9.0497977129485371E-3</v>
      </c>
      <c r="Z93" s="335">
        <f t="shared" si="85"/>
        <v>8.9725742684638073E-3</v>
      </c>
      <c r="AA93" s="335">
        <f t="shared" si="85"/>
        <v>8.8888068060974448E-3</v>
      </c>
      <c r="AB93" s="335">
        <f t="shared" si="85"/>
        <v>8.789180464422966E-3</v>
      </c>
      <c r="AC93" s="335">
        <f t="shared" si="85"/>
        <v>8.7004230735208427E-3</v>
      </c>
      <c r="AD93" s="335">
        <f t="shared" si="85"/>
        <v>8.6174838072655916E-3</v>
      </c>
      <c r="AE93" s="335">
        <f t="shared" si="85"/>
        <v>8.54176366681751E-3</v>
      </c>
      <c r="AF93" s="335">
        <f t="shared" si="85"/>
        <v>8.4659283489533499E-3</v>
      </c>
      <c r="AG93" s="335">
        <f t="shared" si="85"/>
        <v>8.3828966810713616E-3</v>
      </c>
      <c r="AH93" s="335">
        <f t="shared" ref="AH93:AL93" si="86">AH46/AH$49</f>
        <v>8.3003328051601075E-3</v>
      </c>
      <c r="AI93" s="335">
        <f t="shared" si="86"/>
        <v>8.2196318436532547E-3</v>
      </c>
      <c r="AJ93" s="335">
        <f t="shared" si="86"/>
        <v>8.1395757368046256E-3</v>
      </c>
      <c r="AK93" s="335">
        <f t="shared" si="86"/>
        <v>8.0569927665865917E-3</v>
      </c>
      <c r="AL93" s="335">
        <f t="shared" si="86"/>
        <v>7.9749761798038853E-3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0.10221603354828901</v>
      </c>
      <c r="N94" s="335">
        <f t="shared" si="87"/>
        <v>0.10373622958571979</v>
      </c>
      <c r="O94" s="335">
        <f t="shared" si="87"/>
        <v>0.10415605171307814</v>
      </c>
      <c r="P94" s="335">
        <f t="shared" si="87"/>
        <v>0.10051287211938165</v>
      </c>
      <c r="Q94" s="335">
        <f t="shared" si="87"/>
        <v>0.10217334281963567</v>
      </c>
      <c r="R94" s="335">
        <f t="shared" si="87"/>
        <v>0.10130502875276011</v>
      </c>
      <c r="S94" s="335">
        <f t="shared" si="87"/>
        <v>9.802816830493627E-2</v>
      </c>
      <c r="T94" s="335">
        <f t="shared" si="87"/>
        <v>9.8862701722132518E-2</v>
      </c>
      <c r="U94" s="335">
        <f t="shared" si="87"/>
        <v>9.8296043724654655E-2</v>
      </c>
      <c r="V94" s="335">
        <f t="shared" si="87"/>
        <v>9.7851814764790768E-2</v>
      </c>
      <c r="W94" s="335">
        <f t="shared" si="87"/>
        <v>9.12296674453274E-2</v>
      </c>
      <c r="X94" s="335">
        <f t="shared" si="87"/>
        <v>9.360249585383304E-2</v>
      </c>
      <c r="Y94" s="335">
        <f t="shared" si="87"/>
        <v>9.3326788105091221E-2</v>
      </c>
      <c r="Z94" s="335">
        <f t="shared" si="87"/>
        <v>9.2745973262408438E-2</v>
      </c>
      <c r="AA94" s="335">
        <f t="shared" si="87"/>
        <v>9.2171577221350803E-2</v>
      </c>
      <c r="AB94" s="335">
        <f t="shared" si="87"/>
        <v>9.1606671859249339E-2</v>
      </c>
      <c r="AC94" s="335">
        <f t="shared" si="87"/>
        <v>9.1022855866188676E-2</v>
      </c>
      <c r="AD94" s="335">
        <f t="shared" si="87"/>
        <v>9.0434250214606132E-2</v>
      </c>
      <c r="AE94" s="335">
        <f t="shared" si="87"/>
        <v>8.9825101257911363E-2</v>
      </c>
      <c r="AF94" s="335">
        <f t="shared" si="87"/>
        <v>8.9228838878699521E-2</v>
      </c>
      <c r="AG94" s="335">
        <f t="shared" si="87"/>
        <v>8.8617600732974922E-2</v>
      </c>
      <c r="AH94" s="335">
        <f t="shared" ref="AH94:AL94" si="88">AH47/AH$49</f>
        <v>8.8024681036223421E-2</v>
      </c>
      <c r="AI94" s="335">
        <f t="shared" si="88"/>
        <v>8.7420256899747306E-2</v>
      </c>
      <c r="AJ94" s="335">
        <f t="shared" si="88"/>
        <v>8.6861584138373041E-2</v>
      </c>
      <c r="AK94" s="335">
        <f t="shared" si="88"/>
        <v>8.6256200555314966E-2</v>
      </c>
      <c r="AL94" s="335">
        <f t="shared" si="88"/>
        <v>8.5592705622332371E-2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South East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South East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South East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South East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South East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South East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South East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South East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South East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South East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South East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South East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71.146135692720804</v>
      </c>
      <c r="Y4" s="11">
        <f>'Occ T1'!D8-'Occ T1'!C8</f>
        <v>-0.63772087146378453</v>
      </c>
      <c r="Z4" s="11">
        <f>'Occ T1'!E8-'Occ T1'!D8</f>
        <v>19.2859074022507</v>
      </c>
      <c r="AA4" s="11">
        <f>'Occ T1'!F8-'Occ T1'!E8</f>
        <v>71.169076408869955</v>
      </c>
      <c r="AB4" s="11">
        <f>'Occ T1'!D8-'Occ T1'!B8</f>
        <v>70.50841482125702</v>
      </c>
      <c r="AC4" s="11">
        <f>'Occ T1'!F8-'Occ T1'!D8</f>
        <v>90.454983811120655</v>
      </c>
    </row>
    <row r="5" spans="1:29" x14ac:dyDescent="0.2">
      <c r="W5" s="10" t="str">
        <f>name!E5</f>
        <v>Professional occupations</v>
      </c>
      <c r="X5" s="11">
        <f>'Occ T1'!C9-'Occ T1'!B9</f>
        <v>124.72401525098621</v>
      </c>
      <c r="Y5" s="11">
        <f>'Occ T1'!D9-'Occ T1'!C9</f>
        <v>27.099098730383048</v>
      </c>
      <c r="Z5" s="11">
        <f>'Occ T1'!E9-'Occ T1'!D9</f>
        <v>83.182188240146388</v>
      </c>
      <c r="AA5" s="11">
        <f>'Occ T1'!F9-'Occ T1'!E9</f>
        <v>113.02840888815035</v>
      </c>
      <c r="AB5" s="11">
        <f>'Occ T1'!D9-'Occ T1'!B9</f>
        <v>151.82311398136926</v>
      </c>
      <c r="AC5" s="11">
        <f>'Occ T1'!F9-'Occ T1'!D9</f>
        <v>196.21059712829674</v>
      </c>
    </row>
    <row r="6" spans="1:29" x14ac:dyDescent="0.2">
      <c r="W6" s="10" t="str">
        <f>name!E6</f>
        <v>Associate professional occupations</v>
      </c>
      <c r="X6" s="11">
        <f>'Occ T1'!C10-'Occ T1'!B10</f>
        <v>32.829861298064088</v>
      </c>
      <c r="Y6" s="11">
        <f>'Occ T1'!D10-'Occ T1'!C10</f>
        <v>22.271999990073709</v>
      </c>
      <c r="Z6" s="11">
        <f>'Occ T1'!E10-'Occ T1'!D10</f>
        <v>-10.609595796950657</v>
      </c>
      <c r="AA6" s="11">
        <f>'Occ T1'!F10-'Occ T1'!E10</f>
        <v>45.673051652139861</v>
      </c>
      <c r="AB6" s="11">
        <f>'Occ T1'!D10-'Occ T1'!B10</f>
        <v>55.101861288137798</v>
      </c>
      <c r="AC6" s="11">
        <f>'Occ T1'!F10-'Occ T1'!D10</f>
        <v>35.063455855189204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-19.816110722755013</v>
      </c>
      <c r="Y7" s="11">
        <f>'Occ T1'!D11-'Occ T1'!C11</f>
        <v>5.4433089191139743</v>
      </c>
      <c r="Z7" s="11">
        <f>'Occ T1'!E11-'Occ T1'!D11</f>
        <v>-33.651789520067439</v>
      </c>
      <c r="AA7" s="11">
        <f>'Occ T1'!F11-'Occ T1'!E11</f>
        <v>-50.795321164883717</v>
      </c>
      <c r="AB7" s="11">
        <f>'Occ T1'!D11-'Occ T1'!B11</f>
        <v>-14.372801803641039</v>
      </c>
      <c r="AC7" s="11">
        <f>'Occ T1'!F11-'Occ T1'!D11</f>
        <v>-84.447110684951156</v>
      </c>
    </row>
    <row r="8" spans="1:29" x14ac:dyDescent="0.2">
      <c r="W8" s="10" t="str">
        <f>name!E8</f>
        <v>Skilled trades occupations</v>
      </c>
      <c r="X8" s="11">
        <f>'Occ T1'!C12-'Occ T1'!B12</f>
        <v>-0.31296891771410174</v>
      </c>
      <c r="Y8" s="11">
        <f>'Occ T1'!D12-'Occ T1'!C12</f>
        <v>-55.009556339440621</v>
      </c>
      <c r="Z8" s="11">
        <f>'Occ T1'!E12-'Occ T1'!D12</f>
        <v>16.520776739172391</v>
      </c>
      <c r="AA8" s="11">
        <f>'Occ T1'!F12-'Occ T1'!E12</f>
        <v>-3.2372523559642445</v>
      </c>
      <c r="AB8" s="11">
        <f>'Occ T1'!D12-'Occ T1'!B12</f>
        <v>-55.322525257154723</v>
      </c>
      <c r="AC8" s="11">
        <f>'Occ T1'!F12-'Occ T1'!D12</f>
        <v>13.283524383208146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19.173643652742555</v>
      </c>
      <c r="Y9" s="11">
        <f>'Occ T1'!D13-'Occ T1'!C13</f>
        <v>-25.529094863731473</v>
      </c>
      <c r="Z9" s="11">
        <f>'Occ T1'!E13-'Occ T1'!D13</f>
        <v>25.033917925144749</v>
      </c>
      <c r="AA9" s="11">
        <f>'Occ T1'!F13-'Occ T1'!E13</f>
        <v>30.226324014655233</v>
      </c>
      <c r="AB9" s="11">
        <f>'Occ T1'!D13-'Occ T1'!B13</f>
        <v>-6.3554512109889174</v>
      </c>
      <c r="AC9" s="11">
        <f>'Occ T1'!F13-'Occ T1'!D13</f>
        <v>55.260241939799982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-3.7894976008693675</v>
      </c>
      <c r="Y10" s="11">
        <f>'Occ T1'!D14-'Occ T1'!C14</f>
        <v>0.43839252687126873</v>
      </c>
      <c r="Z10" s="11">
        <f>'Occ T1'!E14-'Occ T1'!D14</f>
        <v>0.34231627405648624</v>
      </c>
      <c r="AA10" s="11">
        <f>'Occ T1'!F14-'Occ T1'!E14</f>
        <v>0.29934982279957012</v>
      </c>
      <c r="AB10" s="11">
        <f>'Occ T1'!D14-'Occ T1'!B14</f>
        <v>-3.3511050739980988</v>
      </c>
      <c r="AC10" s="11">
        <f>'Occ T1'!F14-'Occ T1'!D14</f>
        <v>0.64166609685605636</v>
      </c>
    </row>
    <row r="11" spans="1:29" x14ac:dyDescent="0.2">
      <c r="W11" s="10" t="str">
        <f>name!E11</f>
        <v>Process, plant and machine operatives</v>
      </c>
      <c r="X11" s="11">
        <f>'Occ T1'!C15-'Occ T1'!B15</f>
        <v>19.478886636505877</v>
      </c>
      <c r="Y11" s="11">
        <f>'Occ T1'!D15-'Occ T1'!C15</f>
        <v>-40.279956717534247</v>
      </c>
      <c r="Z11" s="11">
        <f>'Occ T1'!E15-'Occ T1'!D15</f>
        <v>24.297822503263319</v>
      </c>
      <c r="AA11" s="11">
        <f>'Occ T1'!F15-'Occ T1'!E15</f>
        <v>-1.0983818143923827</v>
      </c>
      <c r="AB11" s="11">
        <f>'Occ T1'!D15-'Occ T1'!B15</f>
        <v>-20.801070081028371</v>
      </c>
      <c r="AC11" s="11">
        <f>'Occ T1'!F15-'Occ T1'!D15</f>
        <v>23.199440688870936</v>
      </c>
    </row>
    <row r="12" spans="1:29" x14ac:dyDescent="0.2">
      <c r="W12" s="10" t="str">
        <f>name!E12</f>
        <v>Elementary occupations</v>
      </c>
      <c r="X12" s="11">
        <f>'Occ T1'!C16-'Occ T1'!B16</f>
        <v>1.0590347090845853</v>
      </c>
      <c r="Y12" s="11">
        <f>'Occ T1'!D16-'Occ T1'!C16</f>
        <v>-49.903471373846742</v>
      </c>
      <c r="Z12" s="11">
        <f>'Occ T1'!E16-'Occ T1'!D16</f>
        <v>5.5294562358901089</v>
      </c>
      <c r="AA12" s="11">
        <f>'Occ T1'!F16-'Occ T1'!E16</f>
        <v>-16.205255454795235</v>
      </c>
      <c r="AB12" s="11">
        <f>'Occ T1'!D16-'Occ T1'!B16</f>
        <v>-48.844436664762156</v>
      </c>
      <c r="AC12" s="11">
        <f>'Occ T1'!F16-'Occ T1'!D16</f>
        <v>-10.675799218905127</v>
      </c>
    </row>
    <row r="14" spans="1:29" x14ac:dyDescent="0.2">
      <c r="W14" s="10" t="str">
        <f>name!E3</f>
        <v>All occupations</v>
      </c>
      <c r="X14" s="11">
        <f>'Occ T1'!C18-'Occ T1'!B18</f>
        <v>244.49299999876712</v>
      </c>
      <c r="Y14" s="11">
        <f>'Occ T1'!D18-'Occ T1'!C18</f>
        <v>-116.10699999957615</v>
      </c>
      <c r="Z14" s="11">
        <f>'Occ T1'!E18-'Occ T1'!D18</f>
        <v>129.93100000290633</v>
      </c>
      <c r="AA14" s="11">
        <f>'Occ T1'!F18-'Occ T1'!E18</f>
        <v>189.05999999657979</v>
      </c>
      <c r="AB14" s="11">
        <f>'Occ T1'!D18-'Occ T1'!B18</f>
        <v>128.38599999919097</v>
      </c>
      <c r="AC14" s="11">
        <f>'Occ T1'!F18-'Occ T1'!D18</f>
        <v>318.99099999948612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200</v>
      </c>
      <c r="Y18">
        <f>MAX(X18,(X19*-1))</f>
        <v>200</v>
      </c>
      <c r="Z18">
        <f>IF(Y18&gt;1000,1000,IF(Y18&gt;500,500,IF(Y18&gt;100,100,IF(Y18&gt;40,20,10))))</f>
        <v>100</v>
      </c>
    </row>
    <row r="19" spans="23:26" x14ac:dyDescent="0.2">
      <c r="W19" s="82" t="s">
        <v>445</v>
      </c>
      <c r="X19">
        <f>FLOOR(MIN(X4:AA12),IF(MIN(X4:AA12)&gt;-100,10,IF(MIN(X4:AA12)&gt;-1000,100,1000)))</f>
        <v>-60</v>
      </c>
      <c r="Y19">
        <f>Y18*-1</f>
        <v>-200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South East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90.454983811120655</v>
      </c>
      <c r="O3" s="11">
        <f>'Occ T1'!AB64</f>
        <v>58.207766937093567</v>
      </c>
      <c r="P3" s="11">
        <f>'Occ T1'!Q64</f>
        <v>32.24721687402706</v>
      </c>
    </row>
    <row r="4" spans="1:16" x14ac:dyDescent="0.2">
      <c r="M4" s="10" t="str">
        <f>name!E5</f>
        <v>Professional occupations</v>
      </c>
      <c r="N4" s="11">
        <f>'Occ T1'!F65</f>
        <v>196.21059712829674</v>
      </c>
      <c r="O4" s="11">
        <f>'Occ T1'!AB65</f>
        <v>104.78304006087353</v>
      </c>
      <c r="P4" s="11">
        <f>'Occ T1'!Q65</f>
        <v>91.427557067424232</v>
      </c>
    </row>
    <row r="5" spans="1:16" x14ac:dyDescent="0.2">
      <c r="M5" s="10" t="str">
        <f>name!E6</f>
        <v>Associate professional occupations</v>
      </c>
      <c r="N5" s="11">
        <f>'Occ T1'!F66</f>
        <v>35.063455855189204</v>
      </c>
      <c r="O5" s="11">
        <f>'Occ T1'!AB66</f>
        <v>38.231985974770168</v>
      </c>
      <c r="P5" s="11">
        <f>'Occ T1'!Q66</f>
        <v>-3.1685301195797138</v>
      </c>
    </row>
    <row r="6" spans="1:16" x14ac:dyDescent="0.2">
      <c r="M6" s="10" t="str">
        <f>name!E7</f>
        <v>Administrative and secretarial occupations</v>
      </c>
      <c r="N6" s="11">
        <f>'Occ T1'!F67</f>
        <v>-84.447110684951156</v>
      </c>
      <c r="O6" s="11">
        <f>'Occ T1'!AB67</f>
        <v>-85.752021123979546</v>
      </c>
      <c r="P6" s="11">
        <f>'Occ T1'!Q67</f>
        <v>1.3049104390294133</v>
      </c>
    </row>
    <row r="7" spans="1:16" x14ac:dyDescent="0.2">
      <c r="M7" s="10" t="str">
        <f>name!E8</f>
        <v>Skilled trades occupations</v>
      </c>
      <c r="N7" s="11">
        <f>'Occ T1'!F68</f>
        <v>13.283524383208146</v>
      </c>
      <c r="O7" s="11">
        <f>'Occ T1'!AB68</f>
        <v>18.256686622720331</v>
      </c>
      <c r="P7" s="11">
        <f>'Occ T1'!Q68</f>
        <v>-4.9731622395126465</v>
      </c>
    </row>
    <row r="8" spans="1:16" x14ac:dyDescent="0.2">
      <c r="M8" s="10" t="str">
        <f>name!E9</f>
        <v>Caring, leisure and other service occupations</v>
      </c>
      <c r="N8" s="11">
        <f>'Occ T1'!F69</f>
        <v>55.260241939799982</v>
      </c>
      <c r="O8" s="11">
        <f>'Occ T1'!AB69</f>
        <v>23.113001777960676</v>
      </c>
      <c r="P8" s="11">
        <f>'Occ T1'!Q69</f>
        <v>32.14724016183979</v>
      </c>
    </row>
    <row r="9" spans="1:16" x14ac:dyDescent="0.2">
      <c r="M9" s="10" t="str">
        <f>name!E10</f>
        <v>Sales and customer service occupations</v>
      </c>
      <c r="N9" s="11">
        <f>'Occ T1'!F70</f>
        <v>0.64166609685605636</v>
      </c>
      <c r="O9" s="11">
        <f>'Occ T1'!AB70</f>
        <v>-9.7051721680492449</v>
      </c>
      <c r="P9" s="11">
        <f>'Occ T1'!Q70</f>
        <v>10.346838264905955</v>
      </c>
    </row>
    <row r="10" spans="1:16" x14ac:dyDescent="0.2">
      <c r="M10" s="10" t="str">
        <f>name!E11</f>
        <v>Process, plant and machine operatives</v>
      </c>
      <c r="N10" s="11">
        <f>'Occ T1'!F71</f>
        <v>23.199440688870936</v>
      </c>
      <c r="O10" s="11">
        <f>'Occ T1'!AB71</f>
        <v>10.562762786434753</v>
      </c>
      <c r="P10" s="11">
        <f>'Occ T1'!Q71</f>
        <v>12.636677902435707</v>
      </c>
    </row>
    <row r="11" spans="1:16" x14ac:dyDescent="0.2">
      <c r="M11" s="10" t="str">
        <f>name!E12</f>
        <v>Elementary occupations</v>
      </c>
      <c r="N11" s="11">
        <f>'Occ T1'!F72</f>
        <v>-10.675799218905127</v>
      </c>
      <c r="O11" s="11">
        <f>'Occ T1'!AB72</f>
        <v>-5.033050867427761</v>
      </c>
      <c r="P11" s="11">
        <f>'Occ T1'!Q72</f>
        <v>-5.6427483514771382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318.99099999948612</v>
      </c>
      <c r="O13" s="11">
        <f>'Occ T1'!AB74</f>
        <v>152.66500000039605</v>
      </c>
      <c r="P13" s="11">
        <f>'Occ T1'!Q74</f>
        <v>166.32599999909235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South East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15.117736113323318</v>
      </c>
      <c r="O3" s="11">
        <f>'Occ T5'!H44</f>
        <v>22.807002133763731</v>
      </c>
      <c r="P3" s="11">
        <f>'Occ T5'!G44</f>
        <v>52.530245564032953</v>
      </c>
    </row>
    <row r="4" spans="1:16" x14ac:dyDescent="0.2">
      <c r="M4" s="10" t="str">
        <f>name!E5</f>
        <v>Professional occupations</v>
      </c>
      <c r="N4" s="11">
        <f>'Occ T5'!I45</f>
        <v>9.1406797484410163E-3</v>
      </c>
      <c r="O4" s="11">
        <f>'Occ T5'!H45</f>
        <v>43.175314964938565</v>
      </c>
      <c r="P4" s="11">
        <f>'Occ T5'!G45</f>
        <v>153.02614148361044</v>
      </c>
    </row>
    <row r="5" spans="1:16" x14ac:dyDescent="0.2">
      <c r="M5" s="10" t="str">
        <f>name!E6</f>
        <v>Associate professional occupations</v>
      </c>
      <c r="N5" s="11">
        <f>'Occ T5'!I46</f>
        <v>6.7724911918028852</v>
      </c>
      <c r="O5" s="11">
        <f>'Occ T5'!H46</f>
        <v>4.055773503446062</v>
      </c>
      <c r="P5" s="11">
        <f>'Occ T5'!G46</f>
        <v>24.235191159941508</v>
      </c>
    </row>
    <row r="6" spans="1:16" x14ac:dyDescent="0.2">
      <c r="M6" s="10" t="str">
        <f>name!E7</f>
        <v>Administrative and secretarial occupations</v>
      </c>
      <c r="N6" s="11">
        <f>'Occ T5'!I47</f>
        <v>2.065226521431164</v>
      </c>
      <c r="O6" s="11">
        <f>'Occ T5'!H47</f>
        <v>-37.996461078619177</v>
      </c>
      <c r="P6" s="11">
        <f>'Occ T5'!G47</f>
        <v>-48.515876127763391</v>
      </c>
    </row>
    <row r="7" spans="1:16" x14ac:dyDescent="0.2">
      <c r="M7" s="10" t="str">
        <f>name!E8</f>
        <v>Skilled trades occupations</v>
      </c>
      <c r="N7" s="11">
        <f>'Occ T5'!I48</f>
        <v>22.565796686760251</v>
      </c>
      <c r="O7" s="11">
        <f>'Occ T5'!H48</f>
        <v>9.3941450872248282</v>
      </c>
      <c r="P7" s="11">
        <f>'Occ T5'!G48</f>
        <v>-18.676417390776749</v>
      </c>
    </row>
    <row r="8" spans="1:16" x14ac:dyDescent="0.2">
      <c r="M8" s="10" t="str">
        <f>name!E9</f>
        <v>Caring, leisure and other service occupations</v>
      </c>
      <c r="N8" s="11">
        <f>'Occ T5'!I49</f>
        <v>8.6382311901496251</v>
      </c>
      <c r="O8" s="11">
        <f>'Occ T5'!H49</f>
        <v>8.5702049773701958</v>
      </c>
      <c r="P8" s="11">
        <f>'Occ T5'!G49</f>
        <v>38.051805772280233</v>
      </c>
    </row>
    <row r="9" spans="1:16" x14ac:dyDescent="0.2">
      <c r="M9" s="10" t="str">
        <f>name!E10</f>
        <v>Sales and customer service occupations</v>
      </c>
      <c r="N9" s="11">
        <f>'Occ T5'!I50</f>
        <v>-1.5052661341416904</v>
      </c>
      <c r="O9" s="11">
        <f>'Occ T5'!H50</f>
        <v>-1.0764816306382272</v>
      </c>
      <c r="P9" s="11">
        <f>'Occ T5'!G50</f>
        <v>3.2234138616361321</v>
      </c>
    </row>
    <row r="10" spans="1:16" x14ac:dyDescent="0.2">
      <c r="M10" s="10" t="str">
        <f>name!E11</f>
        <v>Process, plant and machine operatives</v>
      </c>
      <c r="N10" s="11">
        <f>'Occ T5'!I51</f>
        <v>9.0633194701489259</v>
      </c>
      <c r="O10" s="11">
        <f>'Occ T5'!H51</f>
        <v>14.763454217049883</v>
      </c>
      <c r="P10" s="11">
        <f>'Occ T5'!G51</f>
        <v>-0.62733299832835598</v>
      </c>
    </row>
    <row r="11" spans="1:16" x14ac:dyDescent="0.2">
      <c r="M11" s="10" t="str">
        <f>name!E12</f>
        <v>Elementary occupations</v>
      </c>
      <c r="N11" s="11">
        <f>'Occ T5'!I52</f>
        <v>7.8453242844305784</v>
      </c>
      <c r="O11" s="11">
        <f>'Occ T5'!H52</f>
        <v>-11.530952179461735</v>
      </c>
      <c r="P11" s="11">
        <f>'Occ T5'!G52</f>
        <v>-6.9901713238741365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70.572000003653329</v>
      </c>
      <c r="O13" s="11">
        <f>'Occ T5'!H54</f>
        <v>52.161999995073984</v>
      </c>
      <c r="P13" s="11">
        <f>'Occ T5'!G54</f>
        <v>196.25700000075904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4.4544292772319238</v>
      </c>
      <c r="O18" s="11">
        <f>'Occ T5'!AN44</f>
        <v>14.107874422289719</v>
      </c>
      <c r="P18" s="11">
        <f>'Occ T5'!AM44</f>
        <v>39.645463237571505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3.4431318857977971</v>
      </c>
      <c r="O19" s="11">
        <f>'Occ T5'!AN45</f>
        <v>23.888440079836016</v>
      </c>
      <c r="P19" s="11">
        <f>'Occ T5'!AM45</f>
        <v>77.451468095239534</v>
      </c>
    </row>
    <row r="20" spans="13:16" x14ac:dyDescent="0.2">
      <c r="M20" s="10" t="str">
        <f t="shared" si="0"/>
        <v>Associate professional occupations</v>
      </c>
      <c r="N20" s="11">
        <f>'Occ T5'!AO46</f>
        <v>5.3967128078051729</v>
      </c>
      <c r="O20" s="11">
        <f>'Occ T5'!AN46</f>
        <v>6.8865051228418679</v>
      </c>
      <c r="P20" s="11">
        <f>'Occ T5'!AM46</f>
        <v>25.948768044122914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-0.60801359120313236</v>
      </c>
      <c r="O21" s="11">
        <f>'Occ T5'!AN47</f>
        <v>-34.468761672609332</v>
      </c>
      <c r="P21" s="11">
        <f>'Occ T5'!AM47</f>
        <v>-50.67524586016799</v>
      </c>
    </row>
    <row r="22" spans="13:16" x14ac:dyDescent="0.2">
      <c r="M22" s="10" t="str">
        <f t="shared" si="0"/>
        <v>Skilled trades occupations</v>
      </c>
      <c r="N22" s="11">
        <f>'Occ T5'!AO48</f>
        <v>6.5406355370015596</v>
      </c>
      <c r="O22" s="11">
        <f>'Occ T5'!AN48</f>
        <v>3.7451673336578644</v>
      </c>
      <c r="P22" s="11">
        <f>'Occ T5'!AM48</f>
        <v>7.9708837520608604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5.2158651962068134</v>
      </c>
      <c r="O23" s="11">
        <f>'Occ T5'!AN49</f>
        <v>0.43219944366398977</v>
      </c>
      <c r="P23" s="11">
        <f>'Occ T5'!AM49</f>
        <v>17.464937138089738</v>
      </c>
    </row>
    <row r="24" spans="13:16" x14ac:dyDescent="0.2">
      <c r="M24" s="10" t="str">
        <f t="shared" si="0"/>
        <v>Sales and customer service occupations</v>
      </c>
      <c r="N24" s="11">
        <f>'Occ T5'!AO50</f>
        <v>-0.68663257865583738</v>
      </c>
      <c r="O24" s="11">
        <f>'Occ T5'!AN50</f>
        <v>-5.6444482240759442</v>
      </c>
      <c r="P24" s="11">
        <f>'Occ T5'!AM50</f>
        <v>-3.37409136531749</v>
      </c>
    </row>
    <row r="25" spans="13:16" x14ac:dyDescent="0.2">
      <c r="M25" s="10" t="str">
        <f t="shared" si="0"/>
        <v>Process, plant and machine operatives</v>
      </c>
      <c r="N25" s="11">
        <f>'Occ T5'!AO51</f>
        <v>1.460676743763706</v>
      </c>
      <c r="O25" s="11">
        <f>'Occ T5'!AN51</f>
        <v>7.6428721506233739</v>
      </c>
      <c r="P25" s="11">
        <f>'Occ T5'!AM51</f>
        <v>1.4592138920477211</v>
      </c>
    </row>
    <row r="26" spans="13:16" x14ac:dyDescent="0.2">
      <c r="M26" s="10" t="str">
        <f t="shared" si="0"/>
        <v>Elementary occupations</v>
      </c>
      <c r="N26" s="11">
        <f>'Occ T5'!AO52</f>
        <v>1.3541947246175869</v>
      </c>
      <c r="O26" s="11">
        <f>'Occ T5'!AN52</f>
        <v>-11.856848662288598</v>
      </c>
      <c r="P26" s="11">
        <f>'Occ T5'!AM52</f>
        <v>5.469603070242691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26.57100000256554</v>
      </c>
      <c r="O28" s="11">
        <f>'Occ T5'!AN54</f>
        <v>4.7329999939388472</v>
      </c>
      <c r="P28" s="11">
        <f>'Occ T5'!AM54</f>
        <v>121.36100000388979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10.663306836091166</v>
      </c>
      <c r="O33" s="11">
        <f>'Occ T5'!X44</f>
        <v>8.6991277114740697</v>
      </c>
      <c r="P33" s="11">
        <f>'Occ T5'!W44</f>
        <v>12.884782326461618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-3.4339912060493418</v>
      </c>
      <c r="O34" s="11">
        <f>'Occ T5'!X45</f>
        <v>19.286874885102591</v>
      </c>
      <c r="P34" s="11">
        <f>'Occ T5'!W45</f>
        <v>75.574673388371025</v>
      </c>
    </row>
    <row r="35" spans="1:16" x14ac:dyDescent="0.2">
      <c r="M35" s="10" t="str">
        <f t="shared" si="1"/>
        <v>Associate professional occupations</v>
      </c>
      <c r="N35" s="11">
        <f>'Occ T5'!Y46</f>
        <v>1.3757783839977691</v>
      </c>
      <c r="O35" s="11">
        <f>'Occ T5'!X46</f>
        <v>-2.8307316193958059</v>
      </c>
      <c r="P35" s="11">
        <f>'Occ T5'!W46</f>
        <v>-1.7135768841808385</v>
      </c>
    </row>
    <row r="36" spans="1:16" x14ac:dyDescent="0.2">
      <c r="M36" s="10" t="str">
        <f t="shared" si="1"/>
        <v>Administrative and secretarial occupations</v>
      </c>
      <c r="N36" s="11">
        <f>'Occ T5'!Y47</f>
        <v>2.6732401126343213</v>
      </c>
      <c r="O36" s="11">
        <f>'Occ T5'!X47</f>
        <v>-3.5276994060097735</v>
      </c>
      <c r="P36" s="11">
        <f>'Occ T5'!W47</f>
        <v>2.1593697324049543</v>
      </c>
    </row>
    <row r="37" spans="1:16" x14ac:dyDescent="0.2">
      <c r="M37" s="10" t="str">
        <f t="shared" si="1"/>
        <v>Skilled trades occupations</v>
      </c>
      <c r="N37" s="11">
        <f>'Occ T5'!Y48</f>
        <v>16.025161149758517</v>
      </c>
      <c r="O37" s="11">
        <f>'Occ T5'!X48</f>
        <v>5.6489777535670278</v>
      </c>
      <c r="P37" s="11">
        <f>'Occ T5'!W48</f>
        <v>-26.647301142837762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3.4223659939428082</v>
      </c>
      <c r="O38" s="11">
        <f>'Occ T5'!X49</f>
        <v>8.1380055337061918</v>
      </c>
      <c r="P38" s="11">
        <f>'Occ T5'!W49</f>
        <v>20.586868634190715</v>
      </c>
    </row>
    <row r="39" spans="1:16" x14ac:dyDescent="0.2">
      <c r="M39" s="10" t="str">
        <f t="shared" si="1"/>
        <v>Sales and customer service occupations</v>
      </c>
      <c r="N39" s="11">
        <f>'Occ T5'!Y50</f>
        <v>-0.8186335554858708</v>
      </c>
      <c r="O39" s="11">
        <f>'Occ T5'!X50</f>
        <v>4.5679665934379869</v>
      </c>
      <c r="P39" s="11">
        <f>'Occ T5'!W50</f>
        <v>6.5975052269537002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South East</v>
      </c>
      <c r="M40" s="10" t="str">
        <f t="shared" si="1"/>
        <v>Process, plant and machine operatives</v>
      </c>
      <c r="N40" s="11">
        <f>'Occ T5'!Y51</f>
        <v>7.6026427263852128</v>
      </c>
      <c r="O40" s="11">
        <f>'Occ T5'!X51</f>
        <v>7.1205820664264792</v>
      </c>
      <c r="P40" s="11">
        <f>'Occ T5'!W51</f>
        <v>-2.0865468903759563</v>
      </c>
    </row>
    <row r="41" spans="1:16" x14ac:dyDescent="0.2">
      <c r="M41" s="10" t="str">
        <f t="shared" si="1"/>
        <v>Elementary occupations</v>
      </c>
      <c r="N41" s="11">
        <f>'Occ T5'!Y52</f>
        <v>6.4911295598130323</v>
      </c>
      <c r="O41" s="11">
        <f>'Occ T5'!X52</f>
        <v>0.32589648282655048</v>
      </c>
      <c r="P41" s="11">
        <f>'Occ T5'!W52</f>
        <v>-12.459774394116579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44.001000001087618</v>
      </c>
      <c r="O43" s="11">
        <f>'Occ T5'!X54</f>
        <v>47.429000001135364</v>
      </c>
      <c r="P43" s="11">
        <f>'Occ T5'!W54</f>
        <v>74.895999996870842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South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South East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63.925626544919652</v>
      </c>
      <c r="C5" s="11">
        <f>HLOOKUP(C$3,'Qual F1'!$M$4:$BZ$14,11,FALSE)</f>
        <v>79.804218140864705</v>
      </c>
      <c r="D5" s="11">
        <f>HLOOKUP(D$3,'Qual F1'!$M$4:$BZ$14,11,FALSE)</f>
        <v>85.608137299381966</v>
      </c>
      <c r="E5" s="11">
        <f>HLOOKUP(E$3,'Qual F1'!$M$4:$BZ$14,11,FALSE)</f>
        <v>98.791911234629595</v>
      </c>
      <c r="F5" s="11">
        <f>HLOOKUP(F$3,'Qual F1'!$M$4:$BZ$14,11,FALSE)</f>
        <v>125.42031875014752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454.96997951564327</v>
      </c>
      <c r="C6" s="11">
        <f>HLOOKUP(C$3,'Qual F1'!$M$4:$BZ$14,10,FALSE)</f>
        <v>572.40848813388754</v>
      </c>
      <c r="D6" s="11">
        <f>HLOOKUP(D$3,'Qual F1'!$M$4:$BZ$14,10,FALSE)</f>
        <v>613.98358256700556</v>
      </c>
      <c r="E6" s="11">
        <f>HLOOKUP(E$3,'Qual F1'!$M$4:$BZ$14,10,FALSE)</f>
        <v>711.92163266160435</v>
      </c>
      <c r="F6" s="11">
        <f>HLOOKUP(F$3,'Qual F1'!$M$4:$BZ$14,10,FALSE)</f>
        <v>906.70848818726859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964.48628414787561</v>
      </c>
      <c r="C7" s="11">
        <f>HLOOKUP(C$3,'Qual F1'!$M$4:$BZ$14,9,FALSE)</f>
        <v>1090.5369799969051</v>
      </c>
      <c r="D7" s="11">
        <f>HLOOKUP(D$3,'Qual F1'!$M$4:$BZ$14,9,FALSE)</f>
        <v>1078.7139192177285</v>
      </c>
      <c r="E7" s="11">
        <f>HLOOKUP(E$3,'Qual F1'!$M$4:$BZ$14,9,FALSE)</f>
        <v>1155.4837800438711</v>
      </c>
      <c r="F7" s="11">
        <f>HLOOKUP(F$3,'Qual F1'!$M$4:$BZ$14,9,FALSE)</f>
        <v>1326.7690714466755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274.90898508921384</v>
      </c>
      <c r="C8" s="11">
        <f>HLOOKUP(C$3,'Qual F1'!$M$4:$BZ$14,8,FALSE)</f>
        <v>294.26202309881961</v>
      </c>
      <c r="D8" s="11">
        <f>HLOOKUP(D$3,'Qual F1'!$M$4:$BZ$14,8,FALSE)</f>
        <v>291.009137032409</v>
      </c>
      <c r="E8" s="11">
        <f>HLOOKUP(E$3,'Qual F1'!$M$4:$BZ$14,8,FALSE)</f>
        <v>292.22350291150536</v>
      </c>
      <c r="F8" s="11">
        <f>HLOOKUP(F$3,'Qual F1'!$M$4:$BZ$14,8,FALSE)</f>
        <v>325.78987252967096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268.38895806850383</v>
      </c>
      <c r="C9" s="11">
        <f>HLOOKUP(C$3,'Qual F1'!$M$4:$BZ$14,7,FALSE)</f>
        <v>301.53649383345015</v>
      </c>
      <c r="D9" s="11">
        <f>HLOOKUP(D$3,'Qual F1'!$M$4:$BZ$14,7,FALSE)</f>
        <v>300.52367957540764</v>
      </c>
      <c r="E9" s="11">
        <f>HLOOKUP(E$3,'Qual F1'!$M$4:$BZ$14,7,FALSE)</f>
        <v>309.73644408236737</v>
      </c>
      <c r="F9" s="11">
        <f>HLOOKUP(F$3,'Qual F1'!$M$4:$BZ$14,7,FALSE)</f>
        <v>352.74126299098032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952.99822577400528</v>
      </c>
      <c r="C10" s="11">
        <f>HLOOKUP(C$3,'Qual F1'!$M$4:$BZ$14,6,FALSE)</f>
        <v>932.63404687352386</v>
      </c>
      <c r="D10" s="11">
        <f>HLOOKUP(D$3,'Qual F1'!$M$4:$BZ$14,6,FALSE)</f>
        <v>968.37294223323522</v>
      </c>
      <c r="E10" s="11">
        <f>HLOOKUP(E$3,'Qual F1'!$M$4:$BZ$14,6,FALSE)</f>
        <v>951.46932904236132</v>
      </c>
      <c r="F10" s="11">
        <f>HLOOKUP(F$3,'Qual F1'!$M$4:$BZ$14,6,FALSE)</f>
        <v>952.36226811698339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917.61093866479712</v>
      </c>
      <c r="C11" s="11">
        <f>HLOOKUP(C$3,'Qual F1'!$M$4:$BZ$14,5,FALSE)</f>
        <v>916.20123138416591</v>
      </c>
      <c r="D11" s="11">
        <f>HLOOKUP(D$3,'Qual F1'!$M$4:$BZ$14,5,FALSE)</f>
        <v>835.06843528032448</v>
      </c>
      <c r="E11" s="11">
        <f>HLOOKUP(E$3,'Qual F1'!$M$4:$BZ$14,5,FALSE)</f>
        <v>817.5391043159741</v>
      </c>
      <c r="F11" s="11">
        <f>HLOOKUP(F$3,'Qual F1'!$M$4:$BZ$14,5,FALSE)</f>
        <v>693.92363359280932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630.38516864689132</v>
      </c>
      <c r="C12" s="11">
        <f>HLOOKUP(C$3,'Qual F1'!$M$4:$BZ$14,4,FALSE)</f>
        <v>579.51116388494336</v>
      </c>
      <c r="D12" s="11">
        <f>HLOOKUP(D$3,'Qual F1'!$M$4:$BZ$14,4,FALSE)</f>
        <v>501.670134826469</v>
      </c>
      <c r="E12" s="11">
        <f>HLOOKUP(E$3,'Qual F1'!$M$4:$BZ$14,4,FALSE)</f>
        <v>474.6268466306492</v>
      </c>
      <c r="F12" s="11">
        <f>HLOOKUP(F$3,'Qual F1'!$M$4:$BZ$14,4,FALSE)</f>
        <v>323.24278105025672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178.02683354792828</v>
      </c>
      <c r="C13" s="11">
        <f>HLOOKUP(C$3,'Qual F1'!$M$4:$BZ$14,3,FALSE)</f>
        <v>183.29935465198503</v>
      </c>
      <c r="D13" s="11">
        <f>HLOOKUP(D$3,'Qual F1'!$M$4:$BZ$14,3,FALSE)</f>
        <v>159.13703196700618</v>
      </c>
      <c r="E13" s="11">
        <f>HLOOKUP(E$3,'Qual F1'!$M$4:$BZ$14,3,FALSE)</f>
        <v>152.22544907890205</v>
      </c>
      <c r="F13" s="11">
        <f>HLOOKUP(F$3,'Qual F1'!$M$4:$BZ$14,3,FALSE)</f>
        <v>146.12030333365399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4705.7009999997781</v>
      </c>
      <c r="C15" s="11">
        <f t="shared" ref="C15:F15" si="0">SUM(C5:C13)</f>
        <v>4950.1939999985443</v>
      </c>
      <c r="D15" s="11">
        <f t="shared" si="0"/>
        <v>4834.0869999989673</v>
      </c>
      <c r="E15" s="11">
        <f t="shared" si="0"/>
        <v>4964.0180000018645</v>
      </c>
      <c r="F15" s="11">
        <f t="shared" si="0"/>
        <v>5153.0779999984461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1.3584719161910768</v>
      </c>
      <c r="C19" s="17">
        <f t="shared" si="1"/>
        <v>1.6121432441009012</v>
      </c>
      <c r="D19" s="17">
        <f t="shared" si="1"/>
        <v>1.7709266982451961</v>
      </c>
      <c r="E19" s="17">
        <f>E5/E$15*100</f>
        <v>1.9901602136533851</v>
      </c>
      <c r="F19" s="17">
        <f t="shared" si="1"/>
        <v>2.4338913315534008</v>
      </c>
      <c r="G19" s="11"/>
    </row>
    <row r="20" spans="1:7" x14ac:dyDescent="0.2">
      <c r="A20" t="str">
        <f>$A6</f>
        <v>RQF7 Other higher degree</v>
      </c>
      <c r="B20" s="17">
        <f t="shared" si="1"/>
        <v>9.6684846639356117</v>
      </c>
      <c r="C20" s="17">
        <f t="shared" si="1"/>
        <v>11.563354651030968</v>
      </c>
      <c r="D20" s="17">
        <f t="shared" si="1"/>
        <v>12.701128104792833</v>
      </c>
      <c r="E20" s="17">
        <f t="shared" si="1"/>
        <v>14.341640837348635</v>
      </c>
      <c r="F20" s="17">
        <f t="shared" si="1"/>
        <v>17.595473776790143</v>
      </c>
      <c r="G20" s="11"/>
    </row>
    <row r="21" spans="1:7" x14ac:dyDescent="0.2">
      <c r="A21" t="str">
        <f>$A7</f>
        <v>RQF6 First degree</v>
      </c>
      <c r="B21" s="17">
        <f t="shared" si="1"/>
        <v>20.496123407499141</v>
      </c>
      <c r="C21" s="17">
        <f t="shared" si="1"/>
        <v>22.030186695657296</v>
      </c>
      <c r="D21" s="17">
        <f t="shared" si="1"/>
        <v>22.314739457894717</v>
      </c>
      <c r="E21" s="17">
        <f t="shared" si="1"/>
        <v>23.277187553377871</v>
      </c>
      <c r="F21" s="17">
        <f t="shared" si="1"/>
        <v>25.747117964196846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5.8420410708038357</v>
      </c>
      <c r="C22" s="17">
        <f t="shared" si="3"/>
        <v>5.9444543607564899</v>
      </c>
      <c r="D22" s="17">
        <f t="shared" si="3"/>
        <v>6.0199400017515439</v>
      </c>
      <c r="E22" s="17">
        <f t="shared" si="3"/>
        <v>5.8868340709359961</v>
      </c>
      <c r="F22" s="17">
        <f t="shared" si="3"/>
        <v>6.3222383307562815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5.7034851570152139</v>
      </c>
      <c r="C23" s="17">
        <f t="shared" si="4"/>
        <v>6.0914076061168281</v>
      </c>
      <c r="D23" s="17">
        <f t="shared" si="4"/>
        <v>6.2167619154448781</v>
      </c>
      <c r="E23" s="17">
        <f t="shared" si="4"/>
        <v>6.239631767698083</v>
      </c>
      <c r="F23" s="17">
        <f t="shared" si="4"/>
        <v>6.845253710327821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20.251992758869513</v>
      </c>
      <c r="C24" s="17">
        <f t="shared" si="5"/>
        <v>18.840353466425722</v>
      </c>
      <c r="D24" s="17">
        <f t="shared" si="5"/>
        <v>20.032178614771354</v>
      </c>
      <c r="E24" s="17">
        <f t="shared" si="5"/>
        <v>19.167322299032836</v>
      </c>
      <c r="F24" s="17">
        <f t="shared" si="5"/>
        <v>18.481425433833344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19.499983927258455</v>
      </c>
      <c r="C25" s="17">
        <f t="shared" si="6"/>
        <v>18.508390406202977</v>
      </c>
      <c r="D25" s="17">
        <f t="shared" si="6"/>
        <v>17.274584327516301</v>
      </c>
      <c r="E25" s="17">
        <f t="shared" si="6"/>
        <v>16.46930176956786</v>
      </c>
      <c r="F25" s="17">
        <f t="shared" si="6"/>
        <v>13.466196971849032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13.396201089846571</v>
      </c>
      <c r="C26" s="17">
        <f>C12/C$15*100</f>
        <v>11.70683742667689</v>
      </c>
      <c r="D26" s="17">
        <f t="shared" si="7"/>
        <v>10.377763884402084</v>
      </c>
      <c r="E26" s="17">
        <f t="shared" si="7"/>
        <v>9.5613441899378877</v>
      </c>
      <c r="F26" s="17">
        <f t="shared" si="7"/>
        <v>6.2728097857310567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3.783216008580585</v>
      </c>
      <c r="C27" s="17">
        <f>C13/C$15*100</f>
        <v>3.7028721430319482</v>
      </c>
      <c r="D27" s="17">
        <f t="shared" si="8"/>
        <v>3.2919769951810998</v>
      </c>
      <c r="E27" s="17">
        <f t="shared" si="8"/>
        <v>3.0665772984474446</v>
      </c>
      <c r="F27" s="17">
        <f t="shared" si="8"/>
        <v>2.83559269496208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5.7030973734065959</v>
      </c>
      <c r="C33" s="17">
        <f t="shared" ref="B33:E35" si="9">IF(D$3-C$3 &lt;&gt; 0,(EXP(LN(D5/C5)/(D$3-C$3))-1)*100,0)</f>
        <v>7.2726972254431477</v>
      </c>
      <c r="D33" s="17">
        <f t="shared" si="9"/>
        <v>2.9061352148607167</v>
      </c>
      <c r="E33" s="17">
        <f t="shared" si="9"/>
        <v>2.4152551429237112</v>
      </c>
      <c r="F33" s="17">
        <f>IF(F$3-D$3 &lt;&gt; 0,(EXP(LN(F5/D5)/(F$3-D$3))-1)*100,0)</f>
        <v>2.5786211045605967</v>
      </c>
    </row>
    <row r="34" spans="1:6" x14ac:dyDescent="0.2">
      <c r="A34" t="str">
        <f>$A20</f>
        <v>RQF7 Other higher degree</v>
      </c>
      <c r="B34" s="17">
        <f t="shared" si="9"/>
        <v>5.9085033815271748</v>
      </c>
      <c r="C34" s="17">
        <f t="shared" si="9"/>
        <v>7.2631862201514963</v>
      </c>
      <c r="D34" s="17">
        <f t="shared" si="9"/>
        <v>3.0042362373398079</v>
      </c>
      <c r="E34" s="17">
        <f t="shared" si="9"/>
        <v>2.448015259466918</v>
      </c>
      <c r="F34" s="17">
        <f t="shared" ref="F34:F43" si="10">IF(F$3-D$3 &lt;&gt; 0,(EXP(LN(F6/D6)/(F$3-D$3))-1)*100,0)</f>
        <v>2.6330877171583111</v>
      </c>
    </row>
    <row r="35" spans="1:6" x14ac:dyDescent="0.2">
      <c r="A35" t="str">
        <f>$A21</f>
        <v>RQF6 First degree</v>
      </c>
      <c r="B35" s="17">
        <f t="shared" si="9"/>
        <v>3.118380873627169</v>
      </c>
      <c r="C35" s="17">
        <f t="shared" si="9"/>
        <v>-1.0841503769280836</v>
      </c>
      <c r="D35" s="17">
        <f t="shared" si="9"/>
        <v>1.3844884386152945</v>
      </c>
      <c r="E35" s="17">
        <f t="shared" si="9"/>
        <v>1.3918736432678491</v>
      </c>
      <c r="F35" s="17">
        <f t="shared" si="10"/>
        <v>1.3894118486117657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1.7153084668968033</v>
      </c>
      <c r="C36" s="17">
        <f t="shared" ref="C36:E36" si="12">IF(D$3-C$3 &lt;&gt; 0,(EXP(LN(D8/C8)/(D$3-C$3))-1)*100,0)</f>
        <v>-1.1054386264850113</v>
      </c>
      <c r="D36" s="17">
        <f t="shared" si="12"/>
        <v>8.3319991786834358E-2</v>
      </c>
      <c r="E36" s="17">
        <f t="shared" si="12"/>
        <v>1.0932697944010528</v>
      </c>
      <c r="F36" s="17">
        <f t="shared" si="10"/>
        <v>0.75549252090525432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2.9541385545178711</v>
      </c>
      <c r="C37" s="17">
        <f t="shared" si="13"/>
        <v>-0.33588447128456433</v>
      </c>
      <c r="D37" s="17">
        <f t="shared" si="13"/>
        <v>0.60573125771490322</v>
      </c>
      <c r="E37" s="17">
        <f t="shared" si="13"/>
        <v>1.3086191124197288</v>
      </c>
      <c r="F37" s="17">
        <f t="shared" si="10"/>
        <v>1.0737792074557273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-0.53854836906452874</v>
      </c>
      <c r="C38" s="17">
        <f t="shared" si="14"/>
        <v>3.832038459191911</v>
      </c>
      <c r="D38" s="17">
        <f t="shared" si="14"/>
        <v>-0.35157715683957758</v>
      </c>
      <c r="E38" s="17">
        <f t="shared" si="14"/>
        <v>9.3808824642049871E-3</v>
      </c>
      <c r="F38" s="17">
        <f t="shared" si="10"/>
        <v>-0.11108350879366347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-3.8429144890250733E-2</v>
      </c>
      <c r="C39" s="17">
        <f t="shared" si="15"/>
        <v>-8.8553467649534525</v>
      </c>
      <c r="D39" s="17">
        <f t="shared" si="15"/>
        <v>-0.4234000092153356</v>
      </c>
      <c r="E39" s="17">
        <f t="shared" si="15"/>
        <v>-1.6260036829970459</v>
      </c>
      <c r="F39" s="17">
        <f t="shared" si="10"/>
        <v>-1.2267582988742087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-2.0816796856592101</v>
      </c>
      <c r="C40" s="17">
        <f t="shared" si="16"/>
        <v>-13.432188007672096</v>
      </c>
      <c r="D40" s="17">
        <f t="shared" si="16"/>
        <v>-1.1021590763704681</v>
      </c>
      <c r="E40" s="17">
        <f t="shared" si="16"/>
        <v>-3.7684117883393764</v>
      </c>
      <c r="F40" s="17">
        <f t="shared" si="10"/>
        <v>-2.8877449245047759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0.73232711787276639</v>
      </c>
      <c r="C41" s="17">
        <f t="shared" si="17"/>
        <v>-13.181891846184513</v>
      </c>
      <c r="D41" s="17">
        <f t="shared" si="17"/>
        <v>-0.88412894389060526</v>
      </c>
      <c r="E41" s="17">
        <f t="shared" si="17"/>
        <v>-0.40848703015373689</v>
      </c>
      <c r="F41" s="17">
        <f t="shared" si="10"/>
        <v>-0.56728741008658101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1.2743519168609607</v>
      </c>
      <c r="C43" s="17">
        <f t="shared" ref="C43" si="18">IF(D$3-C$3 &lt;&gt; 0,(EXP(LN(D15/C15)/(D$3-C$3))-1)*100,0)</f>
        <v>-2.3455040347835077</v>
      </c>
      <c r="D43" s="17">
        <f>IF(E$3-D$3 &lt;&gt; 0,(EXP(LN(E15/D15)/(E$3-D$3))-1)*100,0)</f>
        <v>0.53187372900251884</v>
      </c>
      <c r="E43" s="17">
        <f>IF(F$3-E$3 &lt;&gt; 0,(EXP(LN(F15/E15)/(F$3-E$3))-1)*100,0)</f>
        <v>0.37448658130352364</v>
      </c>
      <c r="F43" s="17">
        <f t="shared" si="10"/>
        <v>0.42692156740067322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15.878591595945053</v>
      </c>
      <c r="C47" s="26">
        <f>D5-C5</f>
        <v>5.8039191585172603</v>
      </c>
      <c r="D47" s="26">
        <f>E5-D5</f>
        <v>13.183773935247629</v>
      </c>
      <c r="E47" s="26">
        <f>F5-E5</f>
        <v>26.628407515517921</v>
      </c>
      <c r="F47" s="26">
        <f>F5-D5</f>
        <v>39.81218145076555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117.43850861824427</v>
      </c>
      <c r="C48" s="26">
        <f t="shared" si="20"/>
        <v>41.575094433118011</v>
      </c>
      <c r="D48" s="26">
        <f t="shared" si="20"/>
        <v>97.938050094598793</v>
      </c>
      <c r="E48" s="26">
        <f t="shared" si="20"/>
        <v>194.78685552566424</v>
      </c>
      <c r="F48" s="26">
        <f t="shared" ref="F48:F57" si="21">F6-D6</f>
        <v>292.72490562026303</v>
      </c>
    </row>
    <row r="49" spans="1:6" x14ac:dyDescent="0.2">
      <c r="A49" t="str">
        <f t="shared" si="19"/>
        <v>RQF6 First degree</v>
      </c>
      <c r="B49" s="26">
        <f t="shared" ref="B49:E49" si="22">C7-B7</f>
        <v>126.05069584902947</v>
      </c>
      <c r="C49" s="26">
        <f t="shared" si="22"/>
        <v>-11.823060779176558</v>
      </c>
      <c r="D49" s="26">
        <f t="shared" si="22"/>
        <v>76.769860826142576</v>
      </c>
      <c r="E49" s="26">
        <f t="shared" si="22"/>
        <v>171.28529140280443</v>
      </c>
      <c r="F49" s="26">
        <f t="shared" si="21"/>
        <v>248.05515222894701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19.353038009605768</v>
      </c>
      <c r="C50" s="26">
        <f t="shared" si="23"/>
        <v>-3.2528860664106105</v>
      </c>
      <c r="D50" s="26">
        <f t="shared" si="23"/>
        <v>1.2143658790963627</v>
      </c>
      <c r="E50" s="26">
        <f t="shared" si="23"/>
        <v>33.566369618165595</v>
      </c>
      <c r="F50" s="26">
        <f t="shared" si="21"/>
        <v>34.780735497261958</v>
      </c>
    </row>
    <row r="51" spans="1:6" x14ac:dyDescent="0.2">
      <c r="A51" t="str">
        <f t="shared" si="19"/>
        <v>RQF4 HE below degree level</v>
      </c>
      <c r="B51" s="26">
        <f t="shared" ref="B51:E51" si="24">C9-B9</f>
        <v>33.147535764946326</v>
      </c>
      <c r="C51" s="26">
        <f t="shared" si="24"/>
        <v>-1.0128142580425106</v>
      </c>
      <c r="D51" s="26">
        <f t="shared" si="24"/>
        <v>9.2127645069597293</v>
      </c>
      <c r="E51" s="26">
        <f t="shared" si="24"/>
        <v>43.004818908612947</v>
      </c>
      <c r="F51" s="26">
        <f t="shared" si="21"/>
        <v>52.217583415572676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-20.36417890048142</v>
      </c>
      <c r="C52" s="26">
        <f t="shared" si="25"/>
        <v>35.738895359711364</v>
      </c>
      <c r="D52" s="26">
        <f t="shared" si="25"/>
        <v>-16.903613190873898</v>
      </c>
      <c r="E52" s="26">
        <f t="shared" si="25"/>
        <v>0.89293907462206334</v>
      </c>
      <c r="F52" s="26">
        <f t="shared" si="21"/>
        <v>-16.010674116251835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-1.4097072806312099</v>
      </c>
      <c r="C53" s="26">
        <f>D11-C11</f>
        <v>-81.132796103841429</v>
      </c>
      <c r="D53" s="26">
        <f t="shared" si="26"/>
        <v>-17.529330964350379</v>
      </c>
      <c r="E53" s="26">
        <f t="shared" si="26"/>
        <v>-123.61547072316478</v>
      </c>
      <c r="F53" s="26">
        <f t="shared" si="21"/>
        <v>-141.14480168751516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-50.874004761947958</v>
      </c>
      <c r="C54" s="26">
        <f t="shared" si="27"/>
        <v>-77.841029058474362</v>
      </c>
      <c r="D54" s="26">
        <f t="shared" si="27"/>
        <v>-27.043288195819798</v>
      </c>
      <c r="E54" s="26">
        <f t="shared" si="27"/>
        <v>-151.38406558039247</v>
      </c>
      <c r="F54" s="26">
        <f t="shared" si="21"/>
        <v>-178.42735377621227</v>
      </c>
    </row>
    <row r="55" spans="1:6" x14ac:dyDescent="0.2">
      <c r="A55" t="str">
        <f t="shared" si="19"/>
        <v>No Qualification</v>
      </c>
      <c r="B55" s="26">
        <f t="shared" ref="B55:E55" si="28">C13-B13</f>
        <v>5.2725211040567501</v>
      </c>
      <c r="C55" s="26">
        <f t="shared" si="28"/>
        <v>-24.162322684978847</v>
      </c>
      <c r="D55" s="26">
        <f t="shared" si="28"/>
        <v>-6.9115828881041352</v>
      </c>
      <c r="E55" s="26">
        <f t="shared" si="28"/>
        <v>-6.105145745248052</v>
      </c>
      <c r="F55" s="26">
        <f t="shared" si="21"/>
        <v>-13.016728633352187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244.49299999876621</v>
      </c>
      <c r="C57" s="28">
        <f t="shared" ref="C57" si="29">D15-C15</f>
        <v>-116.10699999957706</v>
      </c>
      <c r="D57" s="28">
        <f>E15-D15</f>
        <v>129.93100000289724</v>
      </c>
      <c r="E57" s="28">
        <f>F15-E15</f>
        <v>189.05999999658161</v>
      </c>
      <c r="F57" s="28">
        <f t="shared" si="21"/>
        <v>318.99099999947884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18" width="4.7109375" bestFit="1" customWidth="1"/>
    <col min="19" max="19" width="5.7109375" bestFit="1" customWidth="1"/>
    <col min="20" max="20" width="4.7109375" bestFit="1" customWidth="1"/>
    <col min="21" max="22" width="5.7109375" bestFit="1" customWidth="1"/>
    <col min="23" max="25" width="6" bestFit="1" customWidth="1"/>
    <col min="26" max="26" width="5.5703125" bestFit="1" customWidth="1"/>
    <col min="27" max="30" width="5.7109375" bestFit="1" customWidth="1"/>
    <col min="31" max="33" width="6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South East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239.45176236383077</v>
      </c>
      <c r="N6" s="11">
        <v>221.44759363879021</v>
      </c>
      <c r="O6" s="11">
        <v>181.66591635737331</v>
      </c>
      <c r="P6" s="11">
        <v>195.09836927296956</v>
      </c>
      <c r="Q6" s="11">
        <v>145.83100220462376</v>
      </c>
      <c r="R6" s="11">
        <v>178.02683354792828</v>
      </c>
      <c r="S6" s="11">
        <v>168.12466302184507</v>
      </c>
      <c r="T6" s="11">
        <v>172.67650208673712</v>
      </c>
      <c r="U6" s="11">
        <v>162.69209794702246</v>
      </c>
      <c r="V6" s="11">
        <v>183.29935465198503</v>
      </c>
      <c r="W6" s="11">
        <v>159.13703196700618</v>
      </c>
      <c r="X6" s="11">
        <v>178.87115549434199</v>
      </c>
      <c r="Y6" s="11">
        <v>160.47350522834239</v>
      </c>
      <c r="Z6" s="11">
        <v>156.79209998762542</v>
      </c>
      <c r="AA6" s="11">
        <v>152.72699920055541</v>
      </c>
      <c r="AB6" s="11">
        <v>152.22544907890205</v>
      </c>
      <c r="AC6" s="11">
        <v>151.97157030062598</v>
      </c>
      <c r="AD6" s="11">
        <v>151.44954814726873</v>
      </c>
      <c r="AE6" s="11">
        <v>150.73174172683599</v>
      </c>
      <c r="AF6" s="11">
        <v>149.81179859331237</v>
      </c>
      <c r="AG6" s="11">
        <v>148.74860881397336</v>
      </c>
      <c r="AH6" s="11">
        <v>147.46963881766555</v>
      </c>
      <c r="AI6" s="11">
        <v>145.98338949328715</v>
      </c>
      <c r="AJ6" s="11">
        <v>144.29562866258877</v>
      </c>
      <c r="AK6" s="11">
        <v>142.73797165916861</v>
      </c>
      <c r="AL6" s="11">
        <v>146.12030333365399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668.63126848189597</v>
      </c>
      <c r="N7" s="11">
        <v>655.96555641699047</v>
      </c>
      <c r="O7" s="11">
        <v>636.69750012271959</v>
      </c>
      <c r="P7" s="11">
        <v>612.3803026219731</v>
      </c>
      <c r="Q7" s="11">
        <v>610.33258166779103</v>
      </c>
      <c r="R7" s="11">
        <v>630.38516864689132</v>
      </c>
      <c r="S7" s="11">
        <v>641.60921893193063</v>
      </c>
      <c r="T7" s="11">
        <v>591.91263471962986</v>
      </c>
      <c r="U7" s="11">
        <v>573.20203417649282</v>
      </c>
      <c r="V7" s="11">
        <v>579.51116388494336</v>
      </c>
      <c r="W7" s="11">
        <v>501.670134826469</v>
      </c>
      <c r="X7" s="11">
        <v>547.66304683137412</v>
      </c>
      <c r="Y7" s="11">
        <v>514.64359920673314</v>
      </c>
      <c r="Z7" s="11">
        <v>501.674162603713</v>
      </c>
      <c r="AA7" s="11">
        <v>489.06046283803767</v>
      </c>
      <c r="AB7" s="11">
        <v>474.6268466306492</v>
      </c>
      <c r="AC7" s="11">
        <v>459.77716521905683</v>
      </c>
      <c r="AD7" s="11">
        <v>444.70360189216223</v>
      </c>
      <c r="AE7" s="11">
        <v>429.62717297629069</v>
      </c>
      <c r="AF7" s="11">
        <v>414.52542509471027</v>
      </c>
      <c r="AG7" s="11">
        <v>399.55911295403774</v>
      </c>
      <c r="AH7" s="11">
        <v>384.51764369048692</v>
      </c>
      <c r="AI7" s="11">
        <v>369.42483314753338</v>
      </c>
      <c r="AJ7" s="11">
        <v>354.29119668278912</v>
      </c>
      <c r="AK7" s="11">
        <v>339.05027525991443</v>
      </c>
      <c r="AL7" s="11">
        <v>323.24278105025672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889.95760759883262</v>
      </c>
      <c r="N8" s="11">
        <v>912.33236890620469</v>
      </c>
      <c r="O8" s="11">
        <v>911.79457944214425</v>
      </c>
      <c r="P8" s="11">
        <v>923.76474748868134</v>
      </c>
      <c r="Q8" s="11">
        <v>912.72907522364176</v>
      </c>
      <c r="R8" s="11">
        <v>917.61093866479712</v>
      </c>
      <c r="S8" s="11">
        <v>953.40601517949835</v>
      </c>
      <c r="T8" s="11">
        <v>911.46955817520256</v>
      </c>
      <c r="U8" s="11">
        <v>871.30088208367954</v>
      </c>
      <c r="V8" s="11">
        <v>916.20123138416591</v>
      </c>
      <c r="W8" s="11">
        <v>835.06843528032448</v>
      </c>
      <c r="X8" s="11">
        <v>875.87972562974346</v>
      </c>
      <c r="Y8" s="11">
        <v>845.46478454648911</v>
      </c>
      <c r="Z8" s="11">
        <v>836.69505697930538</v>
      </c>
      <c r="AA8" s="11">
        <v>828.65242532852938</v>
      </c>
      <c r="AB8" s="11">
        <v>817.5391043159741</v>
      </c>
      <c r="AC8" s="11">
        <v>805.67228670628901</v>
      </c>
      <c r="AD8" s="11">
        <v>793.41144271673852</v>
      </c>
      <c r="AE8" s="11">
        <v>781.11800635258703</v>
      </c>
      <c r="AF8" s="11">
        <v>768.76885878880353</v>
      </c>
      <c r="AG8" s="11">
        <v>756.6612997651381</v>
      </c>
      <c r="AH8" s="11">
        <v>744.43284013067557</v>
      </c>
      <c r="AI8" s="11">
        <v>732.13096984845117</v>
      </c>
      <c r="AJ8" s="11">
        <v>719.79067501883026</v>
      </c>
      <c r="AK8" s="11">
        <v>707.30626929992764</v>
      </c>
      <c r="AL8" s="11">
        <v>693.92363359280932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900.5674144343601</v>
      </c>
      <c r="N9" s="11">
        <v>889.6882233015765</v>
      </c>
      <c r="O9" s="11">
        <v>942.91376662107291</v>
      </c>
      <c r="P9" s="11">
        <v>885.01239222441541</v>
      </c>
      <c r="Q9" s="11">
        <v>920.66677128253718</v>
      </c>
      <c r="R9" s="11">
        <v>952.99822577400528</v>
      </c>
      <c r="S9" s="11">
        <v>1000.5777120640998</v>
      </c>
      <c r="T9" s="11">
        <v>968.65729113099599</v>
      </c>
      <c r="U9" s="11">
        <v>960.2453887201915</v>
      </c>
      <c r="V9" s="11">
        <v>932.63404687352386</v>
      </c>
      <c r="W9" s="11">
        <v>968.37294223323522</v>
      </c>
      <c r="X9" s="11">
        <v>930.75408821715075</v>
      </c>
      <c r="Y9" s="11">
        <v>944.91611690544289</v>
      </c>
      <c r="Z9" s="11">
        <v>947.465809406836</v>
      </c>
      <c r="AA9" s="11">
        <v>951.10423495835687</v>
      </c>
      <c r="AB9" s="11">
        <v>951.46932904236132</v>
      </c>
      <c r="AC9" s="11">
        <v>951.15716171039639</v>
      </c>
      <c r="AD9" s="11">
        <v>950.57204579282677</v>
      </c>
      <c r="AE9" s="11">
        <v>950.1436586161592</v>
      </c>
      <c r="AF9" s="11">
        <v>949.85479786671863</v>
      </c>
      <c r="AG9" s="11">
        <v>950.08704898661358</v>
      </c>
      <c r="AH9" s="11">
        <v>950.4099720173906</v>
      </c>
      <c r="AI9" s="11">
        <v>950.89377313497687</v>
      </c>
      <c r="AJ9" s="11">
        <v>951.59903913370579</v>
      </c>
      <c r="AK9" s="11">
        <v>952.40640162571731</v>
      </c>
      <c r="AL9" s="11">
        <v>952.36226811698339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233.4772949159007</v>
      </c>
      <c r="N10" s="11">
        <v>246.81351816081377</v>
      </c>
      <c r="O10" s="11">
        <v>263.27862121552175</v>
      </c>
      <c r="P10" s="11">
        <v>264.24130058982854</v>
      </c>
      <c r="Q10" s="11">
        <v>280.96166345167353</v>
      </c>
      <c r="R10" s="11">
        <v>268.38895806850383</v>
      </c>
      <c r="S10" s="11">
        <v>272.94443939747083</v>
      </c>
      <c r="T10" s="11">
        <v>280.6707305052177</v>
      </c>
      <c r="U10" s="11">
        <v>276.07990748959577</v>
      </c>
      <c r="V10" s="11">
        <v>301.53649383345015</v>
      </c>
      <c r="W10" s="11">
        <v>300.52367957540764</v>
      </c>
      <c r="X10" s="11">
        <v>292.11924538324149</v>
      </c>
      <c r="Y10" s="11">
        <v>296.6787034801572</v>
      </c>
      <c r="Z10" s="11">
        <v>301.10268483008633</v>
      </c>
      <c r="AA10" s="11">
        <v>305.95647750098578</v>
      </c>
      <c r="AB10" s="11">
        <v>309.73644408236737</v>
      </c>
      <c r="AC10" s="11">
        <v>313.51316279788023</v>
      </c>
      <c r="AD10" s="11">
        <v>317.25378296159414</v>
      </c>
      <c r="AE10" s="11">
        <v>321.14542026060315</v>
      </c>
      <c r="AF10" s="11">
        <v>325.18336183191724</v>
      </c>
      <c r="AG10" s="11">
        <v>329.50934539894109</v>
      </c>
      <c r="AH10">
        <v>333.9239794944495</v>
      </c>
      <c r="AI10">
        <v>338.42087425630262</v>
      </c>
      <c r="AJ10">
        <v>343.13752307340019</v>
      </c>
      <c r="AK10">
        <v>348.10248837917396</v>
      </c>
      <c r="AL10" s="11">
        <v>352.74126299098032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269.92973036267682</v>
      </c>
      <c r="N11" s="11">
        <v>269.94104405786697</v>
      </c>
      <c r="O11" s="11">
        <v>280.8288030006521</v>
      </c>
      <c r="P11" s="11">
        <v>279.45600459825465</v>
      </c>
      <c r="Q11" s="11">
        <v>285.31513908011704</v>
      </c>
      <c r="R11" s="11">
        <v>274.90898508921384</v>
      </c>
      <c r="S11" s="11">
        <v>274.36893282166426</v>
      </c>
      <c r="T11" s="11">
        <v>279.28316926055271</v>
      </c>
      <c r="U11" s="11">
        <v>275.31701169105941</v>
      </c>
      <c r="V11" s="11">
        <v>294.26202309881961</v>
      </c>
      <c r="W11" s="11">
        <v>291.009137032409</v>
      </c>
      <c r="X11" s="11">
        <v>281.00512811286694</v>
      </c>
      <c r="Y11" s="11">
        <v>283.80140983586966</v>
      </c>
      <c r="Z11" s="11">
        <v>286.43775141512748</v>
      </c>
      <c r="AA11" s="11">
        <v>289.76119291134688</v>
      </c>
      <c r="AB11" s="11">
        <v>292.22350291150536</v>
      </c>
      <c r="AC11" s="11">
        <v>294.8371628063237</v>
      </c>
      <c r="AD11" s="11">
        <v>297.36198044058887</v>
      </c>
      <c r="AE11" s="11">
        <v>299.95079549568754</v>
      </c>
      <c r="AF11" s="11">
        <v>302.98616540870688</v>
      </c>
      <c r="AG11" s="11">
        <v>306.29778941094105</v>
      </c>
      <c r="AH11">
        <v>309.79486227352379</v>
      </c>
      <c r="AI11">
        <v>313.60191821966106</v>
      </c>
      <c r="AJ11">
        <v>317.67085749585124</v>
      </c>
      <c r="AK11">
        <v>321.86325709423841</v>
      </c>
      <c r="AL11" s="11">
        <v>325.78987252967096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755.65652952501</v>
      </c>
      <c r="N12" s="11">
        <v>808.16036929759173</v>
      </c>
      <c r="O12" s="11">
        <v>875.21644049800375</v>
      </c>
      <c r="P12" s="11">
        <v>913.77603371810164</v>
      </c>
      <c r="Q12" s="11">
        <v>969.8143489949133</v>
      </c>
      <c r="R12" s="11">
        <v>964.48628414787561</v>
      </c>
      <c r="S12" s="11">
        <v>969.68412353195004</v>
      </c>
      <c r="T12" s="11">
        <v>984.43274567527806</v>
      </c>
      <c r="U12" s="11">
        <v>1001.4879256836869</v>
      </c>
      <c r="V12" s="11">
        <v>1090.5369799969051</v>
      </c>
      <c r="W12" s="11">
        <v>1078.7139192177285</v>
      </c>
      <c r="X12" s="11">
        <v>1080.4789490937044</v>
      </c>
      <c r="Y12" s="11">
        <v>1095.8370213641847</v>
      </c>
      <c r="Z12" s="11">
        <v>1116.1279944433165</v>
      </c>
      <c r="AA12" s="11">
        <v>1137.6931760419186</v>
      </c>
      <c r="AB12" s="11">
        <v>1155.4837800438711</v>
      </c>
      <c r="AC12" s="11">
        <v>1172.0456811210158</v>
      </c>
      <c r="AD12" s="11">
        <v>1188.4354873701157</v>
      </c>
      <c r="AE12" s="11">
        <v>1205.0888097975576</v>
      </c>
      <c r="AF12" s="11">
        <v>1221.6244800378001</v>
      </c>
      <c r="AG12" s="11">
        <v>1238.8222033740394</v>
      </c>
      <c r="AH12">
        <v>1256.1778644272001</v>
      </c>
      <c r="AI12">
        <v>1273.7223814869931</v>
      </c>
      <c r="AJ12">
        <v>1291.513576186293</v>
      </c>
      <c r="AK12">
        <v>1309.4580207359807</v>
      </c>
      <c r="AL12">
        <v>1326.7690714466755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348.23477154493457</v>
      </c>
      <c r="N13" s="11">
        <v>350.28234193029419</v>
      </c>
      <c r="O13" s="11">
        <v>378.85218991703522</v>
      </c>
      <c r="P13" s="11">
        <v>367.28994731319682</v>
      </c>
      <c r="Q13" s="11">
        <v>423.35457023968218</v>
      </c>
      <c r="R13" s="11">
        <v>454.96997951564327</v>
      </c>
      <c r="S13" s="11">
        <v>540.94674050964488</v>
      </c>
      <c r="T13" s="11">
        <v>543.24062375906192</v>
      </c>
      <c r="U13" s="11">
        <v>536.75021712597731</v>
      </c>
      <c r="V13" s="11">
        <v>572.40848813388754</v>
      </c>
      <c r="W13" s="11">
        <v>613.98358256700556</v>
      </c>
      <c r="X13" s="11">
        <v>581.35243273807725</v>
      </c>
      <c r="Y13" s="11">
        <v>638.63577851015043</v>
      </c>
      <c r="Z13" s="11">
        <v>663.70520378005699</v>
      </c>
      <c r="AA13" s="11">
        <v>689.22825893675781</v>
      </c>
      <c r="AB13" s="11">
        <v>711.92163266160435</v>
      </c>
      <c r="AC13" s="11">
        <v>733.57010219459039</v>
      </c>
      <c r="AD13" s="11">
        <v>754.46217460352977</v>
      </c>
      <c r="AE13" s="11">
        <v>774.91175065132529</v>
      </c>
      <c r="AF13" s="11">
        <v>794.937480271406</v>
      </c>
      <c r="AG13" s="11">
        <v>814.82998545837756</v>
      </c>
      <c r="AH13">
        <v>834.24644078664005</v>
      </c>
      <c r="AI13">
        <v>853.22666916343667</v>
      </c>
      <c r="AJ13">
        <v>871.84438679083507</v>
      </c>
      <c r="AK13">
        <v>889.94744775562174</v>
      </c>
      <c r="AL13">
        <v>906.70848818726859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49.945620774575687</v>
      </c>
      <c r="N14" s="11">
        <v>48.832984291808785</v>
      </c>
      <c r="O14" s="11">
        <v>53.442182827573959</v>
      </c>
      <c r="P14" s="11">
        <v>52.55790217398593</v>
      </c>
      <c r="Q14" s="11">
        <v>58.895847854548478</v>
      </c>
      <c r="R14" s="11">
        <v>63.925626544919652</v>
      </c>
      <c r="S14" s="11">
        <v>76.10115454085259</v>
      </c>
      <c r="T14" s="11">
        <v>75.693744686557679</v>
      </c>
      <c r="U14" s="11">
        <v>74.734535081143321</v>
      </c>
      <c r="V14" s="11">
        <v>79.804218140864705</v>
      </c>
      <c r="W14" s="11">
        <v>85.608137299381966</v>
      </c>
      <c r="X14" s="11">
        <v>81.276228498062622</v>
      </c>
      <c r="Y14" s="11">
        <v>88.864080921308755</v>
      </c>
      <c r="Z14" s="11">
        <v>92.251236552483945</v>
      </c>
      <c r="AA14" s="11">
        <v>95.69877228204119</v>
      </c>
      <c r="AB14" s="11">
        <v>98.791911234629595</v>
      </c>
      <c r="AC14" s="11">
        <v>101.75270714583466</v>
      </c>
      <c r="AD14" s="11">
        <v>104.61793607529651</v>
      </c>
      <c r="AE14" s="11">
        <v>107.42664412274783</v>
      </c>
      <c r="AF14" s="11">
        <v>110.14863210778752</v>
      </c>
      <c r="AG14" s="11">
        <v>112.85660583909305</v>
      </c>
      <c r="AH14">
        <v>115.49375836325272</v>
      </c>
      <c r="AI14">
        <v>118.08119125102154</v>
      </c>
      <c r="AJ14">
        <v>120.60511695821098</v>
      </c>
      <c r="AK14">
        <v>123.09586819437654</v>
      </c>
      <c r="AL14">
        <v>125.42031875014752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South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</v>
      </c>
      <c r="W1" s="203" t="str">
        <f>CONCATENATE("Shift-share Figure 1: Levels of Employment, ",C4," - ",F40,", ",Info!B5)</f>
        <v>Shift-share Figure 1: Levels of Employment, 2015 - 2035, South East</v>
      </c>
      <c r="AK1" s="203" t="str">
        <f>CONCATENATE("Shift-share Figure 1.1: Net Changes, ",C4,"-",F40,", ",Info!B5)</f>
        <v>Shift-share Figure 1.1: Net Changes, 2015-2035, South East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363.35891127987952</v>
      </c>
      <c r="C8" s="140">
        <f t="shared" ref="C8:C33" si="0">B8/B$35*100</f>
        <v>7.7216744387264935</v>
      </c>
      <c r="E8" s="150">
        <v>428.77663999155283</v>
      </c>
      <c r="F8" s="140">
        <f t="shared" ref="F8:F33" si="1">E8/E$35*100</f>
        <v>8.8698577413200166</v>
      </c>
      <c r="H8" s="150">
        <f>E8-B8</f>
        <v>65.417728711673305</v>
      </c>
      <c r="I8" s="140">
        <f>IF(B8&lt;&gt;0,((E8/B8)-1)*100,0)</f>
        <v>18.003612043323436</v>
      </c>
      <c r="K8" s="207">
        <f t="shared" ref="K8:K33" si="2">(($E$35/$B$35)-1)*B8</f>
        <v>9.9135489448409917</v>
      </c>
      <c r="L8" s="140">
        <f>IF(B8&lt;&gt;0,K8/B8*100,0)</f>
        <v>2.7283076421387165</v>
      </c>
      <c r="N8" s="150">
        <f>H8-(K8+Q8)</f>
        <v>54.851035254711519</v>
      </c>
      <c r="O8" s="140">
        <f>IF(B8&lt;&gt;0,N8/B8*100,0)</f>
        <v>15.09555251074114</v>
      </c>
      <c r="Q8" s="150">
        <v>0.65314451212079927</v>
      </c>
      <c r="R8" s="140">
        <f>IF(B8&lt;&gt;0,Q8/B8*100,0)</f>
        <v>0.17975189044358145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166.75242462672384</v>
      </c>
      <c r="C9" s="140">
        <f t="shared" si="0"/>
        <v>3.5436255857890648</v>
      </c>
      <c r="E9" s="150">
        <v>171.84311073630752</v>
      </c>
      <c r="F9" s="140">
        <f t="shared" si="1"/>
        <v>3.554820398067811</v>
      </c>
      <c r="H9" s="150">
        <f t="shared" ref="H9:H32" si="3">E9-B9</f>
        <v>5.0906861095836859</v>
      </c>
      <c r="I9" s="140">
        <f t="shared" ref="I9:I35" si="4">IF(B9&lt;&gt;0,((E9/B9)-1)*100,0)</f>
        <v>3.0528408333367452</v>
      </c>
      <c r="K9" s="207">
        <f t="shared" si="2"/>
        <v>4.5495191445425096</v>
      </c>
      <c r="L9" s="140">
        <f t="shared" ref="L9:L32" si="5">IF(B9&lt;&gt;0,K9/B9*100,0)</f>
        <v>2.7283076421387165</v>
      </c>
      <c r="N9" s="150">
        <f t="shared" ref="N9:N31" si="6">H9-(K9+Q9)</f>
        <v>3.7052136754650982</v>
      </c>
      <c r="O9" s="140">
        <f>IF(B9&lt;&gt;0,N9/B9*100,0)</f>
        <v>2.2219848879314577</v>
      </c>
      <c r="Q9" s="150">
        <v>-3.1640467104239218</v>
      </c>
      <c r="R9" s="140">
        <f>IF(B9&lt;&gt;0,Q9/B9*100,0)</f>
        <v>-1.8974516967334396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312.76852676878184</v>
      </c>
      <c r="C10" s="140">
        <f t="shared" si="0"/>
        <v>6.6465873366964221</v>
      </c>
      <c r="E10" s="150">
        <v>356.85699472122553</v>
      </c>
      <c r="F10" s="140">
        <f t="shared" si="1"/>
        <v>7.3820970686150647</v>
      </c>
      <c r="H10" s="150">
        <f t="shared" si="3"/>
        <v>44.088467952443693</v>
      </c>
      <c r="I10" s="140">
        <f t="shared" si="4"/>
        <v>14.096197084765084</v>
      </c>
      <c r="K10" s="207">
        <f t="shared" si="2"/>
        <v>8.5332876180373525</v>
      </c>
      <c r="L10" s="140">
        <f t="shared" si="5"/>
        <v>2.7283076421387165</v>
      </c>
      <c r="N10" s="150">
        <f t="shared" si="6"/>
        <v>39.091102084563872</v>
      </c>
      <c r="O10" s="140">
        <f t="shared" ref="O10:O32" si="7">IF(B10&lt;&gt;0,N10/B10*100,0)</f>
        <v>12.498412960029853</v>
      </c>
      <c r="Q10" s="150">
        <v>-3.5359217501575291</v>
      </c>
      <c r="R10" s="140">
        <f t="shared" ref="R10:R32" si="8">IF(B10&lt;&gt;0,Q10/B10*100,0)</f>
        <v>-1.1305235174034967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162.91033782858162</v>
      </c>
      <c r="C11" s="140">
        <f t="shared" si="0"/>
        <v>3.4619780948383556</v>
      </c>
      <c r="E11" s="150">
        <v>194.7838373171854</v>
      </c>
      <c r="F11" s="140">
        <f t="shared" si="1"/>
        <v>4.0293821215304382</v>
      </c>
      <c r="H11" s="150">
        <f>E11-B11</f>
        <v>31.873499488603784</v>
      </c>
      <c r="I11" s="140">
        <f>IF(B11&lt;&gt;0,((E11/B11)-1)*100,0)</f>
        <v>19.565056406759098</v>
      </c>
      <c r="K11" s="207">
        <f t="shared" si="2"/>
        <v>4.4446951968111925</v>
      </c>
      <c r="L11" s="140">
        <f t="shared" si="5"/>
        <v>2.7283076421387165</v>
      </c>
      <c r="N11" s="150">
        <f t="shared" si="6"/>
        <v>21.236900582361919</v>
      </c>
      <c r="O11" s="140">
        <f t="shared" si="7"/>
        <v>13.035944106081176</v>
      </c>
      <c r="Q11" s="150">
        <v>6.1919037094306733</v>
      </c>
      <c r="R11" s="140">
        <f>IF(B11&lt;&gt;0,Q11/B11*100,0)</f>
        <v>3.8008046585391968</v>
      </c>
      <c r="T11" s="135"/>
    </row>
    <row r="12" spans="1:97" x14ac:dyDescent="0.2">
      <c r="A12" s="10" t="str">
        <f>name!$D8</f>
        <v>23 Teaching and other educational professionals</v>
      </c>
      <c r="B12" s="150">
        <v>223.59325749963625</v>
      </c>
      <c r="C12" s="140">
        <f t="shared" si="0"/>
        <v>4.7515398343338653</v>
      </c>
      <c r="E12" s="150">
        <v>238.17737359201959</v>
      </c>
      <c r="F12" s="140">
        <f t="shared" si="1"/>
        <v>4.927039451132563</v>
      </c>
      <c r="H12" s="150">
        <f t="shared" si="3"/>
        <v>14.58411609238334</v>
      </c>
      <c r="I12" s="140">
        <f t="shared" si="4"/>
        <v>6.5226099639462909</v>
      </c>
      <c r="K12" s="207">
        <f t="shared" si="2"/>
        <v>6.1003119316694745</v>
      </c>
      <c r="L12" s="140">
        <f t="shared" si="5"/>
        <v>2.7283076421387165</v>
      </c>
      <c r="N12" s="150">
        <f t="shared" si="6"/>
        <v>20.205710119666101</v>
      </c>
      <c r="O12" s="140">
        <f t="shared" si="7"/>
        <v>9.0368154861284093</v>
      </c>
      <c r="Q12" s="150">
        <v>-11.721905958952235</v>
      </c>
      <c r="R12" s="140">
        <f t="shared" si="8"/>
        <v>-5.2425131643208447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295.30840821101862</v>
      </c>
      <c r="C13" s="140">
        <f t="shared" si="0"/>
        <v>6.2755455183198601</v>
      </c>
      <c r="E13" s="150">
        <v>356.58543865895695</v>
      </c>
      <c r="F13" s="140">
        <f t="shared" si="1"/>
        <v>7.3764795432732857</v>
      </c>
      <c r="H13" s="150">
        <f t="shared" si="3"/>
        <v>61.27703044793833</v>
      </c>
      <c r="I13" s="140">
        <f t="shared" si="4"/>
        <v>20.750181418522828</v>
      </c>
      <c r="K13" s="207">
        <f t="shared" si="2"/>
        <v>8.0569218690994173</v>
      </c>
      <c r="L13" s="140">
        <f t="shared" si="5"/>
        <v>2.7283076421387165</v>
      </c>
      <c r="N13" s="150">
        <f>H13-(K13+Q13)</f>
        <v>59.366469609186936</v>
      </c>
      <c r="O13" s="140">
        <f>IF(B13&lt;&gt;0,N13/B13*100,0)</f>
        <v>20.103210053797525</v>
      </c>
      <c r="Q13" s="150">
        <v>-6.1463610303480261</v>
      </c>
      <c r="R13" s="140">
        <f t="shared" si="8"/>
        <v>-2.0813362774134148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78.35688097718716</v>
      </c>
      <c r="C14" s="140">
        <f t="shared" si="0"/>
        <v>1.665147891402172</v>
      </c>
      <c r="E14" s="150">
        <v>97.024482424827269</v>
      </c>
      <c r="F14" s="140">
        <f t="shared" si="1"/>
        <v>2.0070901170137825</v>
      </c>
      <c r="H14" s="150">
        <f t="shared" si="3"/>
        <v>18.667601447640109</v>
      </c>
      <c r="I14" s="140">
        <f t="shared" si="4"/>
        <v>23.823818935665653</v>
      </c>
      <c r="K14" s="207">
        <f t="shared" si="2"/>
        <v>2.1378167718421355</v>
      </c>
      <c r="L14" s="140">
        <f>IF(B14&lt;&gt;0,K14/B14*100,0)</f>
        <v>2.7283076421387165</v>
      </c>
      <c r="N14" s="150">
        <f t="shared" si="6"/>
        <v>16.816884914175407</v>
      </c>
      <c r="O14" s="140">
        <f t="shared" si="7"/>
        <v>21.461912093044489</v>
      </c>
      <c r="Q14" s="150">
        <v>-0.28710023837743376</v>
      </c>
      <c r="R14" s="140">
        <f t="shared" si="8"/>
        <v>-0.36640079951755633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73.533541294347643</v>
      </c>
      <c r="C15" s="140">
        <f t="shared" si="0"/>
        <v>1.5626479730512239</v>
      </c>
      <c r="E15" s="150">
        <v>86.125986138898412</v>
      </c>
      <c r="F15" s="140">
        <f t="shared" si="1"/>
        <v>1.7816391417638293</v>
      </c>
      <c r="H15" s="150">
        <f t="shared" si="3"/>
        <v>12.592444844550769</v>
      </c>
      <c r="I15" s="140">
        <f t="shared" si="4"/>
        <v>17.124763234432617</v>
      </c>
      <c r="K15" s="207">
        <f t="shared" si="2"/>
        <v>2.0062212266689157</v>
      </c>
      <c r="L15" s="140">
        <f t="shared" si="5"/>
        <v>2.7283076421387165</v>
      </c>
      <c r="N15" s="150">
        <f t="shared" si="6"/>
        <v>8.1954195092672748</v>
      </c>
      <c r="O15" s="140">
        <f t="shared" si="7"/>
        <v>11.145144603415472</v>
      </c>
      <c r="Q15" s="150">
        <v>2.3908041086145784</v>
      </c>
      <c r="R15" s="140">
        <f t="shared" si="8"/>
        <v>3.2513109888784237</v>
      </c>
      <c r="T15" s="11"/>
    </row>
    <row r="16" spans="1:97" x14ac:dyDescent="0.2">
      <c r="A16" s="10" t="str">
        <f>name!$D12</f>
        <v>33 Protective service occupations</v>
      </c>
      <c r="B16" s="150">
        <v>52.502233305024085</v>
      </c>
      <c r="C16" s="140">
        <f t="shared" si="0"/>
        <v>1.1157154546161479</v>
      </c>
      <c r="E16" s="150">
        <v>54.342885529107896</v>
      </c>
      <c r="F16" s="140">
        <f t="shared" si="1"/>
        <v>1.1241602711974263</v>
      </c>
      <c r="H16" s="150">
        <f t="shared" si="3"/>
        <v>1.8406522240838115</v>
      </c>
      <c r="I16" s="140">
        <f t="shared" si="4"/>
        <v>3.5058551002775662</v>
      </c>
      <c r="K16" s="207">
        <f t="shared" si="2"/>
        <v>1.4324224435544706</v>
      </c>
      <c r="L16" s="140">
        <f t="shared" si="5"/>
        <v>2.7283076421387165</v>
      </c>
      <c r="N16" s="150">
        <f t="shared" si="6"/>
        <v>1.214776211869486</v>
      </c>
      <c r="O16" s="140">
        <f t="shared" si="7"/>
        <v>2.3137610257680996</v>
      </c>
      <c r="Q16" s="150">
        <v>-0.80654643134014525</v>
      </c>
      <c r="R16" s="140">
        <f t="shared" si="8"/>
        <v>-1.5362135676292548</v>
      </c>
      <c r="T16" s="11"/>
    </row>
    <row r="17" spans="1:20" x14ac:dyDescent="0.2">
      <c r="A17" s="10" t="str">
        <f>name!$D13</f>
        <v>34 Culture, media and sports occupations</v>
      </c>
      <c r="B17" s="150">
        <v>115.85477280698125</v>
      </c>
      <c r="C17" s="140">
        <f t="shared" si="0"/>
        <v>2.4620088018126696</v>
      </c>
      <c r="E17" s="150">
        <v>112.03597685261944</v>
      </c>
      <c r="F17" s="140">
        <f t="shared" si="1"/>
        <v>2.3176243384250927</v>
      </c>
      <c r="H17" s="150">
        <f t="shared" si="3"/>
        <v>-3.8187959543618035</v>
      </c>
      <c r="I17" s="140">
        <f t="shared" si="4"/>
        <v>-3.2961921739073086</v>
      </c>
      <c r="K17" s="207">
        <f t="shared" si="2"/>
        <v>3.1608746202753171</v>
      </c>
      <c r="L17" s="140">
        <f t="shared" si="5"/>
        <v>2.7283076421387169</v>
      </c>
      <c r="N17" s="150">
        <f t="shared" si="6"/>
        <v>4.3431180864908683</v>
      </c>
      <c r="O17" s="140">
        <f t="shared" si="7"/>
        <v>3.7487606088759757</v>
      </c>
      <c r="Q17" s="150">
        <v>-11.322788661127989</v>
      </c>
      <c r="R17" s="140">
        <f t="shared" si="8"/>
        <v>-9.7732604249219968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304.70550185497541</v>
      </c>
      <c r="C18" s="140">
        <f t="shared" si="0"/>
        <v>6.4752414540360732</v>
      </c>
      <c r="E18" s="150">
        <v>330.52546058120043</v>
      </c>
      <c r="F18" s="140">
        <f t="shared" si="1"/>
        <v>6.8373916435776021</v>
      </c>
      <c r="H18" s="150">
        <f t="shared" si="3"/>
        <v>25.819958726225025</v>
      </c>
      <c r="I18" s="140">
        <f t="shared" si="4"/>
        <v>8.473742209785895</v>
      </c>
      <c r="K18" s="207">
        <f t="shared" si="2"/>
        <v>8.3133034931264227</v>
      </c>
      <c r="L18" s="140">
        <f t="shared" si="5"/>
        <v>2.7283076421387165</v>
      </c>
      <c r="N18" s="150">
        <f t="shared" si="6"/>
        <v>20.193463722191318</v>
      </c>
      <c r="O18" s="140">
        <f t="shared" si="7"/>
        <v>6.6272067945141329</v>
      </c>
      <c r="Q18" s="150">
        <v>-2.6868084890927149</v>
      </c>
      <c r="R18" s="140">
        <f t="shared" si="8"/>
        <v>-0.88177222686694423</v>
      </c>
      <c r="T18" s="11"/>
    </row>
    <row r="19" spans="1:20" x14ac:dyDescent="0.2">
      <c r="A19" s="10" t="str">
        <f>name!$D15</f>
        <v>41 Administrative occupations</v>
      </c>
      <c r="B19" s="150">
        <v>389.08414828611348</v>
      </c>
      <c r="C19" s="140">
        <f t="shared" si="0"/>
        <v>8.2683567928802137</v>
      </c>
      <c r="E19" s="150">
        <v>389.31244779492783</v>
      </c>
      <c r="F19" s="140">
        <f t="shared" si="1"/>
        <v>8.0534845110361317</v>
      </c>
      <c r="H19" s="150">
        <f t="shared" si="3"/>
        <v>0.22829950881435934</v>
      </c>
      <c r="I19" s="140">
        <f t="shared" si="4"/>
        <v>5.8676126956092034E-2</v>
      </c>
      <c r="K19" s="207">
        <f t="shared" si="2"/>
        <v>10.61541255204037</v>
      </c>
      <c r="L19" s="140">
        <f t="shared" si="5"/>
        <v>2.7283076421387165</v>
      </c>
      <c r="N19" s="150">
        <f t="shared" si="6"/>
        <v>-7.7772036888754013</v>
      </c>
      <c r="O19" s="140">
        <f t="shared" si="7"/>
        <v>-1.9988487639841921</v>
      </c>
      <c r="Q19" s="150">
        <v>-2.6099093543506089</v>
      </c>
      <c r="R19" s="140">
        <f t="shared" si="8"/>
        <v>-0.67078275119843966</v>
      </c>
      <c r="T19" s="11"/>
    </row>
    <row r="20" spans="1:20" x14ac:dyDescent="0.2">
      <c r="A20" s="10" t="str">
        <f>name!$D16</f>
        <v>42 Secretarial and related occupations</v>
      </c>
      <c r="B20" s="150">
        <v>117.13799543538246</v>
      </c>
      <c r="C20" s="140">
        <f t="shared" si="0"/>
        <v>2.4892783335657769</v>
      </c>
      <c r="E20" s="150">
        <v>102.53689412292708</v>
      </c>
      <c r="F20" s="140">
        <f t="shared" si="1"/>
        <v>2.1211222330700505</v>
      </c>
      <c r="H20" s="150">
        <f t="shared" si="3"/>
        <v>-14.601101312455384</v>
      </c>
      <c r="I20" s="140">
        <f t="shared" si="4"/>
        <v>-12.464872100794889</v>
      </c>
      <c r="K20" s="207">
        <f t="shared" si="2"/>
        <v>3.1958848813116405</v>
      </c>
      <c r="L20" s="140">
        <f t="shared" si="5"/>
        <v>2.7283076421387165</v>
      </c>
      <c r="N20" s="150">
        <f t="shared" si="6"/>
        <v>-17.114216862897777</v>
      </c>
      <c r="O20" s="140">
        <f t="shared" si="7"/>
        <v>-14.610303684374209</v>
      </c>
      <c r="Q20" s="150">
        <v>-0.6827693308692494</v>
      </c>
      <c r="R20" s="140">
        <f t="shared" si="8"/>
        <v>-0.58287605855940194</v>
      </c>
      <c r="T20" s="11"/>
    </row>
    <row r="21" spans="1:20" x14ac:dyDescent="0.2">
      <c r="A21" s="10" t="str">
        <f>name!$D17</f>
        <v>51 Skilled agricultural and related trades</v>
      </c>
      <c r="B21" s="150">
        <v>47.339160033332639</v>
      </c>
      <c r="C21" s="140">
        <f t="shared" si="0"/>
        <v>1.0059959192761061</v>
      </c>
      <c r="E21" s="150">
        <v>40.998720491302521</v>
      </c>
      <c r="F21" s="140">
        <f t="shared" si="1"/>
        <v>0.84811714169213936</v>
      </c>
      <c r="H21" s="150">
        <f t="shared" si="3"/>
        <v>-6.3404395420301185</v>
      </c>
      <c r="I21" s="140">
        <f t="shared" si="4"/>
        <v>-13.393646058708397</v>
      </c>
      <c r="K21" s="207">
        <f t="shared" si="2"/>
        <v>1.2915579209136914</v>
      </c>
      <c r="L21" s="140">
        <f t="shared" si="5"/>
        <v>2.7283076421387165</v>
      </c>
      <c r="N21" s="150">
        <f t="shared" si="6"/>
        <v>-4.5043889756787099</v>
      </c>
      <c r="O21" s="140">
        <f t="shared" si="7"/>
        <v>-9.5151434298941115</v>
      </c>
      <c r="Q21" s="150">
        <v>-3.1276084872651002</v>
      </c>
      <c r="R21" s="140">
        <f t="shared" si="8"/>
        <v>-6.6068102709530034</v>
      </c>
      <c r="T21" s="11"/>
    </row>
    <row r="22" spans="1:20" x14ac:dyDescent="0.2">
      <c r="A22" s="10" t="str">
        <f>name!$D18</f>
        <v>52 Skilled metal, electrical and electronic trades</v>
      </c>
      <c r="B22" s="150">
        <v>155.5504783188882</v>
      </c>
      <c r="C22" s="140">
        <f t="shared" si="0"/>
        <v>3.3055750528751338</v>
      </c>
      <c r="E22" s="150">
        <v>141.02282070810995</v>
      </c>
      <c r="F22" s="140">
        <f t="shared" si="1"/>
        <v>2.9172586407348509</v>
      </c>
      <c r="H22" s="150">
        <f t="shared" si="3"/>
        <v>-14.527657610778249</v>
      </c>
      <c r="I22" s="140">
        <f t="shared" si="4"/>
        <v>-9.33951329998205</v>
      </c>
      <c r="K22" s="207">
        <f t="shared" si="2"/>
        <v>4.2438955873575539</v>
      </c>
      <c r="L22" s="140">
        <f t="shared" si="5"/>
        <v>2.7283076421387165</v>
      </c>
      <c r="N22" s="150">
        <f t="shared" si="6"/>
        <v>-26.455051319485989</v>
      </c>
      <c r="O22" s="140">
        <f t="shared" si="7"/>
        <v>-17.007373815496397</v>
      </c>
      <c r="Q22" s="150">
        <v>7.6834981213501878</v>
      </c>
      <c r="R22" s="140">
        <f t="shared" si="8"/>
        <v>4.9395528733756366</v>
      </c>
      <c r="T22" s="11"/>
    </row>
    <row r="23" spans="1:20" x14ac:dyDescent="0.2">
      <c r="A23" s="10" t="str">
        <f>name!$D19</f>
        <v>53 Skilled construction and building trades</v>
      </c>
      <c r="B23" s="150">
        <v>134.53543202777902</v>
      </c>
      <c r="C23" s="140">
        <f t="shared" si="0"/>
        <v>2.8589881088446867</v>
      </c>
      <c r="E23" s="150">
        <v>117.381100037149</v>
      </c>
      <c r="F23" s="140">
        <f t="shared" si="1"/>
        <v>2.4281958524365432</v>
      </c>
      <c r="H23" s="150">
        <f t="shared" si="3"/>
        <v>-17.154331990630027</v>
      </c>
      <c r="I23" s="140">
        <f t="shared" si="4"/>
        <v>-12.750791172312127</v>
      </c>
      <c r="K23" s="207">
        <f t="shared" si="2"/>
        <v>3.6705404733982334</v>
      </c>
      <c r="L23" s="140">
        <f t="shared" si="5"/>
        <v>2.7283076421387165</v>
      </c>
      <c r="N23" s="150">
        <f t="shared" si="6"/>
        <v>-36.614453364049581</v>
      </c>
      <c r="O23" s="140">
        <f t="shared" si="7"/>
        <v>-27.215472394283008</v>
      </c>
      <c r="Q23" s="150">
        <v>15.789580900021324</v>
      </c>
      <c r="R23" s="140">
        <f t="shared" si="8"/>
        <v>11.73637357983217</v>
      </c>
      <c r="T23" s="11"/>
    </row>
    <row r="24" spans="1:20" x14ac:dyDescent="0.2">
      <c r="A24" s="10" t="str">
        <f>name!$D20</f>
        <v>54 Textiles, printing and other skilled trades</v>
      </c>
      <c r="B24" s="150">
        <v>108.31707398676417</v>
      </c>
      <c r="C24" s="140">
        <f t="shared" si="0"/>
        <v>2.3018265288587054</v>
      </c>
      <c r="E24" s="150">
        <v>91.016977873047821</v>
      </c>
      <c r="F24" s="140">
        <f t="shared" si="1"/>
        <v>1.8828162975359628</v>
      </c>
      <c r="H24" s="150">
        <f t="shared" si="3"/>
        <v>-17.30009611371635</v>
      </c>
      <c r="I24" s="140">
        <f t="shared" si="4"/>
        <v>-15.971716625054277</v>
      </c>
      <c r="K24" s="207">
        <f t="shared" si="2"/>
        <v>2.9552230073219348</v>
      </c>
      <c r="L24" s="140">
        <f t="shared" si="5"/>
        <v>2.7283076421387169</v>
      </c>
      <c r="N24" s="150">
        <f t="shared" si="6"/>
        <v>-20.825273874912273</v>
      </c>
      <c r="O24" s="140">
        <f t="shared" si="7"/>
        <v>-19.226215321747912</v>
      </c>
      <c r="Q24" s="150">
        <v>0.56995475387398842</v>
      </c>
      <c r="R24" s="140">
        <f t="shared" si="8"/>
        <v>0.52619105455492099</v>
      </c>
      <c r="T24" s="11"/>
    </row>
    <row r="25" spans="1:20" x14ac:dyDescent="0.2">
      <c r="A25" s="10" t="str">
        <f>name!$D21</f>
        <v>61 Caring personal service occupations</v>
      </c>
      <c r="B25" s="150">
        <v>339.80448219319618</v>
      </c>
      <c r="C25" s="140">
        <f t="shared" si="0"/>
        <v>7.2211235306538297</v>
      </c>
      <c r="E25" s="150">
        <v>338.76882355221886</v>
      </c>
      <c r="F25" s="140">
        <f t="shared" si="1"/>
        <v>7.0079173906529064</v>
      </c>
      <c r="H25" s="150">
        <f t="shared" si="3"/>
        <v>-1.0356586409773172</v>
      </c>
      <c r="I25" s="140">
        <f t="shared" si="4"/>
        <v>-0.30478074753248485</v>
      </c>
      <c r="K25" s="207">
        <f t="shared" si="2"/>
        <v>9.2709116560068647</v>
      </c>
      <c r="L25" s="140">
        <f t="shared" si="5"/>
        <v>2.7283076421387165</v>
      </c>
      <c r="N25" s="150">
        <f t="shared" si="6"/>
        <v>-15.760148961178565</v>
      </c>
      <c r="O25" s="140">
        <f t="shared" si="7"/>
        <v>-4.6380050255541114</v>
      </c>
      <c r="Q25" s="150">
        <v>5.4535786641943833</v>
      </c>
      <c r="R25" s="140">
        <f t="shared" si="8"/>
        <v>1.6049166358829092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122.12283517774475</v>
      </c>
      <c r="C26" s="140">
        <f t="shared" si="0"/>
        <v>2.5952102604426126</v>
      </c>
      <c r="E26" s="150">
        <v>116.46299471640894</v>
      </c>
      <c r="F26" s="140">
        <f t="shared" si="1"/>
        <v>2.4092035314307307</v>
      </c>
      <c r="H26" s="150">
        <f t="shared" si="3"/>
        <v>-5.6598404613358042</v>
      </c>
      <c r="I26" s="140">
        <f t="shared" si="4"/>
        <v>-4.6345472188703667</v>
      </c>
      <c r="K26" s="207">
        <f t="shared" si="2"/>
        <v>3.3318866449508788</v>
      </c>
      <c r="L26" s="140">
        <f t="shared" si="5"/>
        <v>2.7283076421387165</v>
      </c>
      <c r="N26" s="150">
        <f t="shared" si="6"/>
        <v>-3.6624843238625044</v>
      </c>
      <c r="O26" s="140">
        <f t="shared" si="7"/>
        <v>-2.9990167838241799</v>
      </c>
      <c r="Q26" s="150">
        <v>-5.3292427824241786</v>
      </c>
      <c r="R26" s="140">
        <f t="shared" si="8"/>
        <v>-4.3638380771848979</v>
      </c>
      <c r="T26" s="11"/>
    </row>
    <row r="27" spans="1:20" x14ac:dyDescent="0.2">
      <c r="A27" s="10" t="str">
        <f>name!$D23</f>
        <v>63 Community and civil enforcement occupations</v>
      </c>
      <c r="B27" s="150">
        <v>4.9311305216100774</v>
      </c>
      <c r="C27" s="140">
        <f t="shared" si="0"/>
        <v>0.10479056195050035</v>
      </c>
      <c r="E27" s="150">
        <v>5.2711784129342947</v>
      </c>
      <c r="F27" s="140">
        <f t="shared" si="1"/>
        <v>0.10904186070576352</v>
      </c>
      <c r="H27" s="150">
        <f t="shared" si="3"/>
        <v>0.34004789132421731</v>
      </c>
      <c r="I27" s="140">
        <f t="shared" si="4"/>
        <v>6.8959418095708269</v>
      </c>
      <c r="K27" s="207">
        <f t="shared" si="2"/>
        <v>0.13453641086492249</v>
      </c>
      <c r="L27" s="140">
        <f t="shared" si="5"/>
        <v>2.7283076421387165</v>
      </c>
      <c r="N27" s="150">
        <f t="shared" si="6"/>
        <v>0.22939625062282909</v>
      </c>
      <c r="O27" s="140">
        <f t="shared" si="7"/>
        <v>4.6520011915630306</v>
      </c>
      <c r="Q27" s="150">
        <v>-2.3884770163534259E-2</v>
      </c>
      <c r="R27" s="140">
        <f t="shared" si="8"/>
        <v>-0.48436702413092031</v>
      </c>
      <c r="T27" s="171"/>
    </row>
    <row r="28" spans="1:20" x14ac:dyDescent="0.2">
      <c r="A28" s="10" t="str">
        <f>name!$D24</f>
        <v>71 Sales occupations</v>
      </c>
      <c r="B28" s="150">
        <v>298.77849737410855</v>
      </c>
      <c r="C28" s="140">
        <f t="shared" si="0"/>
        <v>6.3492877548769657</v>
      </c>
      <c r="E28" s="150">
        <v>288.86949695924221</v>
      </c>
      <c r="F28" s="140">
        <f t="shared" si="1"/>
        <v>5.9756784881882359</v>
      </c>
      <c r="H28" s="150">
        <f t="shared" si="3"/>
        <v>-9.9090004148663411</v>
      </c>
      <c r="I28" s="140">
        <f t="shared" si="4"/>
        <v>-3.3165038655573076</v>
      </c>
      <c r="K28" s="207">
        <f t="shared" si="2"/>
        <v>8.1515965769250283</v>
      </c>
      <c r="L28" s="140">
        <f t="shared" si="5"/>
        <v>2.7283076421387165</v>
      </c>
      <c r="N28" s="150">
        <f t="shared" si="6"/>
        <v>-24.539069217687064</v>
      </c>
      <c r="O28" s="140">
        <f t="shared" si="7"/>
        <v>-8.2131309426063019</v>
      </c>
      <c r="Q28" s="150">
        <v>6.478472225895695</v>
      </c>
      <c r="R28" s="140">
        <f t="shared" si="8"/>
        <v>2.1683194349102797</v>
      </c>
      <c r="T28" s="11"/>
    </row>
    <row r="29" spans="1:20" x14ac:dyDescent="0.2">
      <c r="A29" s="10" t="str">
        <f>name!$D25</f>
        <v>72 Customer service occupations</v>
      </c>
      <c r="B29" s="150">
        <v>70.111198083996754</v>
      </c>
      <c r="C29" s="140">
        <f t="shared" si="0"/>
        <v>1.4899203770915348</v>
      </c>
      <c r="E29" s="150">
        <v>76.669093424864968</v>
      </c>
      <c r="F29" s="140">
        <f t="shared" si="1"/>
        <v>1.586009797193997</v>
      </c>
      <c r="H29" s="150">
        <f t="shared" si="3"/>
        <v>6.5578953408682139</v>
      </c>
      <c r="I29" s="140">
        <f t="shared" si="4"/>
        <v>9.3535633680250641</v>
      </c>
      <c r="K29" s="207">
        <f t="shared" si="2"/>
        <v>1.9128491753206969</v>
      </c>
      <c r="L29" s="140">
        <f t="shared" si="5"/>
        <v>2.7283076421387165</v>
      </c>
      <c r="N29" s="150">
        <f t="shared" si="6"/>
        <v>5.3835689986625415</v>
      </c>
      <c r="O29" s="140">
        <f t="shared" si="7"/>
        <v>7.6786150369485258</v>
      </c>
      <c r="Q29" s="150">
        <v>-0.73852283311502454</v>
      </c>
      <c r="R29" s="140">
        <f t="shared" si="8"/>
        <v>-1.0533593110621744</v>
      </c>
      <c r="T29" s="11"/>
    </row>
    <row r="30" spans="1:20" x14ac:dyDescent="0.2">
      <c r="A30" s="10" t="str">
        <f>name!$D26</f>
        <v>81 Process, plant and machine operatives</v>
      </c>
      <c r="B30" s="150">
        <v>72.534393998702768</v>
      </c>
      <c r="C30" s="140">
        <f t="shared" si="0"/>
        <v>1.5414152747636591</v>
      </c>
      <c r="E30" s="150">
        <v>64.527435540615215</v>
      </c>
      <c r="F30" s="140">
        <f t="shared" si="1"/>
        <v>1.3348422471633015</v>
      </c>
      <c r="H30" s="150">
        <f t="shared" si="3"/>
        <v>-8.0069584580875528</v>
      </c>
      <c r="I30" s="140">
        <f t="shared" si="4"/>
        <v>-11.038843804541543</v>
      </c>
      <c r="K30" s="207">
        <f t="shared" si="2"/>
        <v>1.9789614146456143</v>
      </c>
      <c r="L30" s="140">
        <f t="shared" si="5"/>
        <v>2.7283076421387165</v>
      </c>
      <c r="N30" s="150">
        <f t="shared" si="6"/>
        <v>-14.471255878082912</v>
      </c>
      <c r="O30" s="140">
        <f t="shared" si="7"/>
        <v>-19.950888234265417</v>
      </c>
      <c r="Q30" s="150">
        <v>4.4853360053497449</v>
      </c>
      <c r="R30" s="140">
        <f t="shared" si="8"/>
        <v>6.1837367875851594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154.12757961990735</v>
      </c>
      <c r="C31" s="140">
        <f t="shared" si="0"/>
        <v>3.2753372902340114</v>
      </c>
      <c r="E31" s="150">
        <v>141.33346799696653</v>
      </c>
      <c r="F31" s="140">
        <f t="shared" si="1"/>
        <v>2.923684823980139</v>
      </c>
      <c r="H31" s="150">
        <f t="shared" si="3"/>
        <v>-12.794111622940818</v>
      </c>
      <c r="I31" s="140">
        <f t="shared" si="4"/>
        <v>-8.3009878274169164</v>
      </c>
      <c r="K31" s="207">
        <f t="shared" si="2"/>
        <v>4.2050745334133675</v>
      </c>
      <c r="L31" s="140">
        <f t="shared" si="5"/>
        <v>2.7283076421387169</v>
      </c>
      <c r="N31" s="150">
        <f t="shared" si="6"/>
        <v>-16.517463452989841</v>
      </c>
      <c r="O31" s="140">
        <f t="shared" si="7"/>
        <v>-10.716747446319088</v>
      </c>
      <c r="Q31" s="150">
        <v>-0.48172270336434497</v>
      </c>
      <c r="R31" s="140">
        <f t="shared" si="8"/>
        <v>-0.31254802323654018</v>
      </c>
      <c r="T31" s="11"/>
    </row>
    <row r="32" spans="1:20" x14ac:dyDescent="0.2">
      <c r="A32" s="10" t="str">
        <f>name!$D28</f>
        <v>91 Elementary trades and related occupations</v>
      </c>
      <c r="B32" s="150">
        <v>64.970623382241982</v>
      </c>
      <c r="C32" s="140">
        <f t="shared" si="0"/>
        <v>1.3806789547879288</v>
      </c>
      <c r="E32" s="150">
        <v>51.825212412662921</v>
      </c>
      <c r="F32" s="140">
        <f t="shared" si="1"/>
        <v>1.072078603729598</v>
      </c>
      <c r="H32" s="150">
        <f t="shared" si="3"/>
        <v>-13.145410969579061</v>
      </c>
      <c r="I32" s="140">
        <f t="shared" si="4"/>
        <v>-20.232853380889704</v>
      </c>
      <c r="K32" s="207">
        <f t="shared" si="2"/>
        <v>1.7725984828828718</v>
      </c>
      <c r="L32" s="140">
        <f t="shared" si="5"/>
        <v>2.7283076421387165</v>
      </c>
      <c r="N32" s="150">
        <f>H32-(K32+Q32)</f>
        <v>-16.541919725626407</v>
      </c>
      <c r="O32" s="140">
        <f t="shared" si="7"/>
        <v>-25.460614142956967</v>
      </c>
      <c r="Q32" s="150">
        <v>1.6239102731644741</v>
      </c>
      <c r="R32" s="140">
        <f t="shared" si="8"/>
        <v>2.4994531199285484</v>
      </c>
      <c r="T32" s="11"/>
    </row>
    <row r="33" spans="1:20" x14ac:dyDescent="0.2">
      <c r="A33" s="10" t="str">
        <f>name!$D29</f>
        <v>92 Elementary administration and service occupations</v>
      </c>
      <c r="B33" s="150">
        <v>476.71117510686912</v>
      </c>
      <c r="C33" s="140">
        <f t="shared" si="0"/>
        <v>10.130502875276012</v>
      </c>
      <c r="E33" s="150">
        <v>441.01214941168604</v>
      </c>
      <c r="F33" s="140">
        <f t="shared" si="1"/>
        <v>9.1229667445327394</v>
      </c>
      <c r="H33" s="150">
        <f t="shared" ref="H33" si="9">E33-B33</f>
        <v>-35.699025695183082</v>
      </c>
      <c r="I33" s="140">
        <f>IF(B33&lt;&gt;0,((E33/B33)-1)*100,0)</f>
        <v>-7.4886068461013311</v>
      </c>
      <c r="K33" s="207">
        <f t="shared" si="2"/>
        <v>13.006147421369988</v>
      </c>
      <c r="L33" s="140">
        <f t="shared" ref="L33" si="10">IF(B33&lt;&gt;0,K33/B33*100,0)</f>
        <v>2.7283076421387165</v>
      </c>
      <c r="N33" s="150">
        <f>H33-(K33+Q33)</f>
        <v>-50.050129373942475</v>
      </c>
      <c r="O33" s="140">
        <f t="shared" ref="O33" si="11">IF(B33&lt;&gt;0,N33/B33*100,0)</f>
        <v>-10.499046799715202</v>
      </c>
      <c r="Q33" s="150">
        <v>1.3449562573894045</v>
      </c>
      <c r="R33" s="140">
        <f t="shared" ref="R33" si="12">IF(B33&lt;&gt;0,Q33/B33*100,0)</f>
        <v>0.28213231147515938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4705.7009999997736</v>
      </c>
      <c r="C35" s="146">
        <f>B35/B$35*100</f>
        <v>100</v>
      </c>
      <c r="D35" s="144"/>
      <c r="E35" s="151">
        <f>SUM(E8:E33)</f>
        <v>4834.0869999989654</v>
      </c>
      <c r="F35" s="146">
        <f t="shared" ref="F35" si="13">E35/E$35*100</f>
        <v>100</v>
      </c>
      <c r="G35" s="144"/>
      <c r="H35" s="151">
        <f>E35-B35</f>
        <v>128.38599999919188</v>
      </c>
      <c r="I35" s="146">
        <f t="shared" si="4"/>
        <v>2.7283076421387165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428.77663999155283</v>
      </c>
      <c r="C44" s="140">
        <f t="shared" ref="C44:C69" si="15">B44/B$71*100</f>
        <v>8.8698577413200166</v>
      </c>
      <c r="E44" s="150">
        <v>439.44914957244885</v>
      </c>
      <c r="F44" s="140">
        <f t="shared" ref="F44:F69" si="16">E44/E$71*100</f>
        <v>8.5278963286133251</v>
      </c>
      <c r="H44" s="150">
        <f>E44-B44</f>
        <v>10.672509580896019</v>
      </c>
      <c r="I44" s="140">
        <f>IF(B44&gt;0,((E44/B44)-1)*100,0)</f>
        <v>2.4890604070936018</v>
      </c>
      <c r="K44" s="150">
        <f>(($E$71/$B$71)-1)*B44</f>
        <v>28.294047907568512</v>
      </c>
      <c r="L44" s="140">
        <f>IF(B44&gt;0,K44/B44*100,0)</f>
        <v>6.5987848377481395</v>
      </c>
      <c r="N44" s="150">
        <f>H44-(K44+Q44)</f>
        <v>-12.993134878705789</v>
      </c>
      <c r="O44" s="140">
        <f>IF(B44&gt;0,N44/B44*100,0)</f>
        <v>-3.0302804926503835</v>
      </c>
      <c r="Q44" s="150">
        <v>-4.6284034479667051</v>
      </c>
      <c r="R44" s="140">
        <f>IF(B44&gt;0,Q44/B44*100,0)</f>
        <v>-1.0794439380041523</v>
      </c>
      <c r="T44" s="150"/>
    </row>
    <row r="45" spans="1:20" x14ac:dyDescent="0.2">
      <c r="A45" s="134" t="str">
        <f t="shared" si="14"/>
        <v>12 Other managers and proprietors</v>
      </c>
      <c r="B45" s="150">
        <v>171.84311073630752</v>
      </c>
      <c r="C45" s="140">
        <f t="shared" si="15"/>
        <v>3.554820398067811</v>
      </c>
      <c r="E45" s="150">
        <v>251.62558496653222</v>
      </c>
      <c r="F45" s="140">
        <f t="shared" si="16"/>
        <v>4.8830152574171759</v>
      </c>
      <c r="H45" s="150">
        <f t="shared" ref="H45:H71" si="17">E45-B45</f>
        <v>79.782474230224693</v>
      </c>
      <c r="I45" s="140">
        <f t="shared" ref="I45:I71" si="18">IF(B45&gt;0,((E45/B45)-1)*100,0)</f>
        <v>46.427508142965678</v>
      </c>
      <c r="K45" s="150">
        <f t="shared" ref="K45:K68" si="19">(($E$71/$B$71)-1)*B45</f>
        <v>11.339557135982206</v>
      </c>
      <c r="L45" s="140">
        <f t="shared" ref="L45:L68" si="20">IF(B45&gt;0,K45/B45*100,0)</f>
        <v>6.5987848377481395</v>
      </c>
      <c r="N45" s="150">
        <f t="shared" ref="N45:N68" si="21">H45-(K45+Q45)</f>
        <v>65.442174151096495</v>
      </c>
      <c r="O45" s="140">
        <f t="shared" ref="O45:O68" si="22">IF(B45&gt;0,N45/B45*100,0)</f>
        <v>38.082512514288233</v>
      </c>
      <c r="Q45" s="150">
        <v>3.0007429431459913</v>
      </c>
      <c r="R45" s="140">
        <f>IF(B45&gt;0,Q45/B45*100,0)</f>
        <v>1.7462107909293016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356.85699472122553</v>
      </c>
      <c r="C46" s="140">
        <f t="shared" si="15"/>
        <v>7.3820970686150647</v>
      </c>
      <c r="E46" s="150">
        <v>418.27206045596586</v>
      </c>
      <c r="F46" s="140">
        <f t="shared" si="16"/>
        <v>8.116936333121517</v>
      </c>
      <c r="H46" s="150">
        <f t="shared" si="17"/>
        <v>61.415065734740324</v>
      </c>
      <c r="I46" s="140">
        <f t="shared" si="18"/>
        <v>17.209993538929336</v>
      </c>
      <c r="K46" s="150">
        <f t="shared" si="19"/>
        <v>23.548225260107909</v>
      </c>
      <c r="L46" s="140">
        <f t="shared" si="20"/>
        <v>6.5987848377481395</v>
      </c>
      <c r="N46" s="150">
        <f t="shared" si="21"/>
        <v>35.841932027120492</v>
      </c>
      <c r="O46" s="140">
        <f t="shared" si="22"/>
        <v>10.043780157684729</v>
      </c>
      <c r="Q46" s="150">
        <v>2.0249084475119186</v>
      </c>
      <c r="R46" s="140">
        <f t="shared" ref="R46:R68" si="23">IF(B46&gt;0,Q46/B46*100,0)</f>
        <v>0.56742854349646821</v>
      </c>
      <c r="T46" s="150"/>
    </row>
    <row r="47" spans="1:20" x14ac:dyDescent="0.2">
      <c r="A47" s="134" t="str">
        <f t="shared" si="14"/>
        <v>22 Health professionals</v>
      </c>
      <c r="B47" s="150">
        <v>194.7838373171854</v>
      </c>
      <c r="C47" s="140">
        <f t="shared" si="15"/>
        <v>4.0293821215304382</v>
      </c>
      <c r="E47" s="150">
        <v>214.76517544112332</v>
      </c>
      <c r="F47" s="140">
        <f t="shared" si="16"/>
        <v>4.1677066685423334</v>
      </c>
      <c r="H47" s="150">
        <f t="shared" si="17"/>
        <v>19.981338123937917</v>
      </c>
      <c r="I47" s="140">
        <f t="shared" si="18"/>
        <v>10.258211563724551</v>
      </c>
      <c r="K47" s="150">
        <f t="shared" si="19"/>
        <v>12.853366323270432</v>
      </c>
      <c r="L47" s="140">
        <f t="shared" si="20"/>
        <v>6.5987848377481395</v>
      </c>
      <c r="N47" s="150">
        <f t="shared" si="21"/>
        <v>8.3804008529110785</v>
      </c>
      <c r="O47" s="140">
        <f t="shared" si="22"/>
        <v>4.3024107997546324</v>
      </c>
      <c r="Q47" s="150">
        <v>-1.2524290522435935</v>
      </c>
      <c r="R47" s="140">
        <f t="shared" si="23"/>
        <v>-0.64298407377822719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238.17737359201959</v>
      </c>
      <c r="C48" s="140">
        <f t="shared" si="15"/>
        <v>4.927039451132563</v>
      </c>
      <c r="E48" s="150">
        <v>265.24405836488819</v>
      </c>
      <c r="F48" s="140">
        <f t="shared" si="16"/>
        <v>5.1472936828235074</v>
      </c>
      <c r="H48" s="150">
        <f t="shared" si="17"/>
        <v>27.066684772868598</v>
      </c>
      <c r="I48" s="140">
        <f t="shared" si="18"/>
        <v>11.364087345774433</v>
      </c>
      <c r="K48" s="150">
        <f t="shared" si="19"/>
        <v>15.71681241553693</v>
      </c>
      <c r="L48" s="140">
        <f t="shared" si="20"/>
        <v>6.5987848377481395</v>
      </c>
      <c r="N48" s="150">
        <f t="shared" si="21"/>
        <v>18.743807806925677</v>
      </c>
      <c r="O48" s="140">
        <f t="shared" si="22"/>
        <v>7.8696844810424551</v>
      </c>
      <c r="Q48" s="150">
        <v>-7.3939354495940099</v>
      </c>
      <c r="R48" s="140">
        <f t="shared" si="23"/>
        <v>-3.104381973016161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356.58543865895695</v>
      </c>
      <c r="C49" s="140">
        <f t="shared" si="15"/>
        <v>7.3764795432732857</v>
      </c>
      <c r="E49" s="150">
        <v>444.33294715570685</v>
      </c>
      <c r="F49" s="140">
        <f t="shared" si="16"/>
        <v>8.6226707058546452</v>
      </c>
      <c r="H49" s="150">
        <f t="shared" si="17"/>
        <v>87.747508496749901</v>
      </c>
      <c r="I49" s="140">
        <f t="shared" si="18"/>
        <v>24.607709396869893</v>
      </c>
      <c r="K49" s="150">
        <f t="shared" si="19"/>
        <v>23.530305859844944</v>
      </c>
      <c r="L49" s="140">
        <f t="shared" si="20"/>
        <v>6.5987848377481395</v>
      </c>
      <c r="N49" s="150">
        <f t="shared" si="21"/>
        <v>65.775644397230295</v>
      </c>
      <c r="O49" s="140">
        <f t="shared" si="22"/>
        <v>18.445970380786918</v>
      </c>
      <c r="Q49" s="150">
        <v>-1.5584417603253375</v>
      </c>
      <c r="R49" s="140">
        <f t="shared" si="23"/>
        <v>-0.43704582166515549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97.024482424827269</v>
      </c>
      <c r="C50" s="140">
        <f t="shared" si="15"/>
        <v>2.0070901170137825</v>
      </c>
      <c r="E50" s="150">
        <v>92.596020760220327</v>
      </c>
      <c r="F50" s="140">
        <f t="shared" si="16"/>
        <v>1.7969070283866877</v>
      </c>
      <c r="H50" s="150">
        <f t="shared" si="17"/>
        <v>-4.4284616646069423</v>
      </c>
      <c r="I50" s="140">
        <f t="shared" si="18"/>
        <v>-4.5642723918038257</v>
      </c>
      <c r="K50" s="150">
        <f t="shared" si="19"/>
        <v>6.40243683515311</v>
      </c>
      <c r="L50" s="140">
        <f t="shared" si="20"/>
        <v>6.5987848377481395</v>
      </c>
      <c r="N50" s="150">
        <f t="shared" si="21"/>
        <v>-10.145473367413205</v>
      </c>
      <c r="O50" s="140">
        <f t="shared" si="22"/>
        <v>-10.456611685894563</v>
      </c>
      <c r="Q50" s="150">
        <v>-0.68542513234684777</v>
      </c>
      <c r="R50" s="140">
        <f t="shared" si="23"/>
        <v>-0.7064455436573982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86.125986138898412</v>
      </c>
      <c r="C51" s="140">
        <f t="shared" si="15"/>
        <v>1.7816391417638293</v>
      </c>
      <c r="E51" s="150">
        <v>90.894631327642372</v>
      </c>
      <c r="F51" s="140">
        <f t="shared" si="16"/>
        <v>1.763890073615608</v>
      </c>
      <c r="H51" s="150">
        <f t="shared" si="17"/>
        <v>4.7686451887439603</v>
      </c>
      <c r="I51" s="140">
        <f t="shared" si="18"/>
        <v>5.5368250658441198</v>
      </c>
      <c r="K51" s="150">
        <f t="shared" si="19"/>
        <v>5.6832685146946931</v>
      </c>
      <c r="L51" s="140">
        <f t="shared" si="20"/>
        <v>6.5987848377481395</v>
      </c>
      <c r="N51" s="150">
        <f t="shared" si="21"/>
        <v>-0.37560005603895164</v>
      </c>
      <c r="O51" s="140">
        <f t="shared" si="22"/>
        <v>-0.4361053764112589</v>
      </c>
      <c r="Q51" s="150">
        <v>-0.53902326991178162</v>
      </c>
      <c r="R51" s="140">
        <f t="shared" si="23"/>
        <v>-0.6258543954927609</v>
      </c>
      <c r="T51" s="150"/>
    </row>
    <row r="52" spans="1:20" x14ac:dyDescent="0.2">
      <c r="A52" s="134" t="str">
        <f t="shared" si="14"/>
        <v>33 Protective service occupations</v>
      </c>
      <c r="B52" s="150">
        <v>54.342885529107896</v>
      </c>
      <c r="C52" s="140">
        <f t="shared" si="15"/>
        <v>1.1241602711974263</v>
      </c>
      <c r="E52" s="150">
        <v>76.183419144901237</v>
      </c>
      <c r="F52" s="140">
        <f t="shared" si="16"/>
        <v>1.4784060933081964</v>
      </c>
      <c r="H52" s="150">
        <f t="shared" si="17"/>
        <v>21.840533615793341</v>
      </c>
      <c r="I52" s="140">
        <f t="shared" si="18"/>
        <v>40.190235397225663</v>
      </c>
      <c r="K52" s="150">
        <f t="shared" si="19"/>
        <v>3.5859700906895995</v>
      </c>
      <c r="L52" s="140">
        <f t="shared" si="20"/>
        <v>6.5987848377481395</v>
      </c>
      <c r="N52" s="150">
        <f t="shared" si="21"/>
        <v>18.289277269291265</v>
      </c>
      <c r="O52" s="140">
        <f t="shared" si="22"/>
        <v>33.655329655792585</v>
      </c>
      <c r="Q52" s="150">
        <v>-3.471374418752405E-2</v>
      </c>
      <c r="R52" s="140">
        <f t="shared" si="23"/>
        <v>-6.3879096315064443E-2</v>
      </c>
      <c r="T52" s="150"/>
    </row>
    <row r="53" spans="1:20" x14ac:dyDescent="0.2">
      <c r="A53" s="134" t="str">
        <f t="shared" si="14"/>
        <v>34 Culture, media and sports occupations</v>
      </c>
      <c r="B53" s="150">
        <v>112.03597685261944</v>
      </c>
      <c r="C53" s="140">
        <f t="shared" si="15"/>
        <v>2.3176243384250927</v>
      </c>
      <c r="E53" s="150">
        <v>121.863073271704</v>
      </c>
      <c r="F53" s="140">
        <f t="shared" si="16"/>
        <v>2.3648598618484065</v>
      </c>
      <c r="H53" s="150">
        <f t="shared" si="17"/>
        <v>9.8270964190845547</v>
      </c>
      <c r="I53" s="140">
        <f t="shared" si="18"/>
        <v>8.7713756733802217</v>
      </c>
      <c r="K53" s="150">
        <f t="shared" si="19"/>
        <v>7.3930130533736671</v>
      </c>
      <c r="L53" s="140">
        <f t="shared" si="20"/>
        <v>6.5987848377481395</v>
      </c>
      <c r="N53" s="150">
        <f t="shared" si="21"/>
        <v>0.99347716069065051</v>
      </c>
      <c r="O53" s="140">
        <f t="shared" si="22"/>
        <v>0.88674833620413296</v>
      </c>
      <c r="Q53" s="150">
        <v>1.4406062050202368</v>
      </c>
      <c r="R53" s="140">
        <f t="shared" si="23"/>
        <v>1.285842499427946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330.52546058120043</v>
      </c>
      <c r="C54" s="140">
        <f t="shared" si="15"/>
        <v>6.8373916435776021</v>
      </c>
      <c r="E54" s="150">
        <v>333.58110287737469</v>
      </c>
      <c r="F54" s="140">
        <f t="shared" si="16"/>
        <v>6.4734339918292525</v>
      </c>
      <c r="H54" s="150">
        <f t="shared" si="17"/>
        <v>3.0556422961742555</v>
      </c>
      <c r="I54" s="140">
        <f t="shared" si="18"/>
        <v>0.92448015677859541</v>
      </c>
      <c r="K54" s="150">
        <f t="shared" si="19"/>
        <v>21.810663977729458</v>
      </c>
      <c r="L54" s="140">
        <f t="shared" si="20"/>
        <v>6.5987848377481395</v>
      </c>
      <c r="N54" s="150">
        <f t="shared" si="21"/>
        <v>-14.409651191779979</v>
      </c>
      <c r="O54" s="140">
        <f t="shared" si="22"/>
        <v>-4.3596191247844729</v>
      </c>
      <c r="Q54" s="150">
        <v>-4.3453704897752221</v>
      </c>
      <c r="R54" s="140">
        <f t="shared" si="23"/>
        <v>-1.314685556185071</v>
      </c>
      <c r="T54" s="150"/>
    </row>
    <row r="55" spans="1:20" x14ac:dyDescent="0.2">
      <c r="A55" s="134" t="str">
        <f t="shared" si="14"/>
        <v>41 Administrative occupations</v>
      </c>
      <c r="B55" s="150">
        <v>389.31244779492783</v>
      </c>
      <c r="C55" s="140">
        <f t="shared" si="15"/>
        <v>8.0534845110361317</v>
      </c>
      <c r="E55" s="150">
        <v>325.24968398754135</v>
      </c>
      <c r="F55" s="140">
        <f t="shared" si="16"/>
        <v>6.3117554981244055</v>
      </c>
      <c r="H55" s="150">
        <f t="shared" si="17"/>
        <v>-64.062763807386489</v>
      </c>
      <c r="I55" s="140">
        <f t="shared" si="18"/>
        <v>-16.455359742602383</v>
      </c>
      <c r="K55" s="150">
        <f t="shared" si="19"/>
        <v>25.689890776557839</v>
      </c>
      <c r="L55" s="140">
        <f t="shared" si="20"/>
        <v>6.5987848377481395</v>
      </c>
      <c r="N55" s="150">
        <f t="shared" si="21"/>
        <v>-85.868700047421086</v>
      </c>
      <c r="O55" s="140">
        <f t="shared" si="22"/>
        <v>-22.05649999988</v>
      </c>
      <c r="Q55" s="150">
        <v>-3.8839545365232384</v>
      </c>
      <c r="R55" s="140">
        <f t="shared" si="23"/>
        <v>-0.99764458047052473</v>
      </c>
      <c r="T55" s="150"/>
    </row>
    <row r="56" spans="1:20" x14ac:dyDescent="0.2">
      <c r="A56" s="134" t="str">
        <f t="shared" si="14"/>
        <v>42 Secretarial and related occupations</v>
      </c>
      <c r="B56" s="150">
        <v>102.53689412292708</v>
      </c>
      <c r="C56" s="140">
        <f t="shared" si="15"/>
        <v>2.1211222330700505</v>
      </c>
      <c r="E56" s="150">
        <v>82.152547245362399</v>
      </c>
      <c r="F56" s="140">
        <f t="shared" si="16"/>
        <v>1.5942422615257734</v>
      </c>
      <c r="H56" s="150">
        <f t="shared" si="17"/>
        <v>-20.384346877564681</v>
      </c>
      <c r="I56" s="140">
        <f t="shared" si="18"/>
        <v>-19.880012020967563</v>
      </c>
      <c r="K56" s="150">
        <f t="shared" si="19"/>
        <v>6.7661890224815755</v>
      </c>
      <c r="L56" s="140">
        <f t="shared" si="20"/>
        <v>6.5987848377481395</v>
      </c>
      <c r="N56" s="150">
        <f t="shared" si="21"/>
        <v>-27.832660853896112</v>
      </c>
      <c r="O56" s="140">
        <f t="shared" si="22"/>
        <v>-27.144045167321657</v>
      </c>
      <c r="Q56" s="150">
        <v>0.68212495384985383</v>
      </c>
      <c r="R56" s="140">
        <f t="shared" si="23"/>
        <v>0.66524830860595752</v>
      </c>
      <c r="T56" s="150"/>
    </row>
    <row r="57" spans="1:20" x14ac:dyDescent="0.2">
      <c r="A57" s="134" t="str">
        <f t="shared" si="14"/>
        <v>51 Skilled agricultural and related trades</v>
      </c>
      <c r="B57" s="150">
        <v>40.998720491302521</v>
      </c>
      <c r="C57" s="140">
        <f t="shared" si="15"/>
        <v>0.84811714169213936</v>
      </c>
      <c r="E57" s="150">
        <v>50.783252720158309</v>
      </c>
      <c r="F57" s="140">
        <f t="shared" si="16"/>
        <v>0.98549357724011899</v>
      </c>
      <c r="H57" s="150">
        <f t="shared" si="17"/>
        <v>9.7845322288557881</v>
      </c>
      <c r="I57" s="140">
        <f t="shared" si="18"/>
        <v>23.865457535269876</v>
      </c>
      <c r="K57" s="150">
        <f t="shared" si="19"/>
        <v>2.7054173514508104</v>
      </c>
      <c r="L57" s="140">
        <f t="shared" si="20"/>
        <v>6.5987848377481395</v>
      </c>
      <c r="N57" s="150">
        <f t="shared" si="21"/>
        <v>6.8006776218767389</v>
      </c>
      <c r="O57" s="140">
        <f t="shared" si="22"/>
        <v>16.587536245965133</v>
      </c>
      <c r="Q57" s="150">
        <v>0.27843725552823834</v>
      </c>
      <c r="R57" s="140">
        <f t="shared" si="23"/>
        <v>0.67913645155659452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141.02282070810995</v>
      </c>
      <c r="C58" s="140">
        <f t="shared" si="15"/>
        <v>2.9172586407348509</v>
      </c>
      <c r="E58" s="150">
        <v>140.31727481177001</v>
      </c>
      <c r="F58" s="140">
        <f t="shared" si="16"/>
        <v>2.7229798348057646</v>
      </c>
      <c r="H58" s="150">
        <f t="shared" si="17"/>
        <v>-0.70554589633994169</v>
      </c>
      <c r="I58" s="140">
        <f t="shared" si="18"/>
        <v>-0.50030618647196601</v>
      </c>
      <c r="K58" s="150">
        <f t="shared" si="19"/>
        <v>9.3057925106515018</v>
      </c>
      <c r="L58" s="140">
        <f t="shared" si="20"/>
        <v>6.5987848377481395</v>
      </c>
      <c r="N58" s="150">
        <f t="shared" si="21"/>
        <v>-7.026197495896092</v>
      </c>
      <c r="O58" s="140">
        <f t="shared" si="22"/>
        <v>-4.9823124091660071</v>
      </c>
      <c r="Q58" s="150">
        <v>-2.9851409110953511</v>
      </c>
      <c r="R58" s="140">
        <f t="shared" si="23"/>
        <v>-2.1167786150540961</v>
      </c>
      <c r="T58" s="150"/>
    </row>
    <row r="59" spans="1:20" x14ac:dyDescent="0.2">
      <c r="A59" s="134" t="str">
        <f t="shared" si="14"/>
        <v>53 Skilled construction and building trades</v>
      </c>
      <c r="B59" s="150">
        <v>117.381100037149</v>
      </c>
      <c r="C59" s="140">
        <f t="shared" si="15"/>
        <v>2.4281958524365432</v>
      </c>
      <c r="E59" s="150">
        <v>115.08294980942807</v>
      </c>
      <c r="F59" s="140">
        <f t="shared" si="16"/>
        <v>2.2332856170518411</v>
      </c>
      <c r="H59" s="150">
        <f t="shared" si="17"/>
        <v>-2.2981502277209245</v>
      </c>
      <c r="I59" s="140">
        <f t="shared" si="18"/>
        <v>-1.9578537149452568</v>
      </c>
      <c r="K59" s="150">
        <f t="shared" si="19"/>
        <v>7.7457262316333635</v>
      </c>
      <c r="L59" s="140">
        <f t="shared" si="20"/>
        <v>6.5987848377481395</v>
      </c>
      <c r="N59" s="150">
        <f t="shared" si="21"/>
        <v>-15.859406256248178</v>
      </c>
      <c r="O59" s="140">
        <f t="shared" si="22"/>
        <v>-13.511039043959345</v>
      </c>
      <c r="Q59" s="150">
        <v>5.815529796893891</v>
      </c>
      <c r="R59" s="140">
        <f t="shared" si="23"/>
        <v>4.9544004912659538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91.016977873047821</v>
      </c>
      <c r="C60" s="140">
        <f t="shared" si="15"/>
        <v>1.8828162975359628</v>
      </c>
      <c r="E60" s="150">
        <v>97.519666151461067</v>
      </c>
      <c r="F60" s="140">
        <f t="shared" si="16"/>
        <v>1.8924546873051482</v>
      </c>
      <c r="H60" s="150">
        <f t="shared" si="17"/>
        <v>6.5026882784132454</v>
      </c>
      <c r="I60" s="140">
        <f t="shared" si="18"/>
        <v>7.1444783493946673</v>
      </c>
      <c r="K60" s="150">
        <f t="shared" si="19"/>
        <v>6.006014535663259</v>
      </c>
      <c r="L60" s="140">
        <f t="shared" si="20"/>
        <v>6.5987848377481395</v>
      </c>
      <c r="N60" s="150">
        <f t="shared" si="21"/>
        <v>-3.7781432937723611</v>
      </c>
      <c r="O60" s="140">
        <f t="shared" si="22"/>
        <v>-4.1510313592725367</v>
      </c>
      <c r="Q60" s="150">
        <v>4.2748170365223475</v>
      </c>
      <c r="R60" s="140">
        <f t="shared" si="23"/>
        <v>4.6967248709190734</v>
      </c>
      <c r="T60" s="150"/>
    </row>
    <row r="61" spans="1:20" x14ac:dyDescent="0.2">
      <c r="A61" s="134" t="str">
        <f t="shared" si="14"/>
        <v>61 Caring personal service occupations</v>
      </c>
      <c r="B61" s="150">
        <v>338.76882355221886</v>
      </c>
      <c r="C61" s="140">
        <f t="shared" si="15"/>
        <v>7.0079173906529064</v>
      </c>
      <c r="E61" s="150">
        <v>389.31450559422211</v>
      </c>
      <c r="F61" s="140">
        <f t="shared" si="16"/>
        <v>7.5549895731122083</v>
      </c>
      <c r="H61" s="150">
        <f t="shared" si="17"/>
        <v>50.54568204200325</v>
      </c>
      <c r="I61" s="140">
        <f t="shared" si="18"/>
        <v>14.9204054588016</v>
      </c>
      <c r="K61" s="150">
        <f t="shared" si="19"/>
        <v>22.354625763581566</v>
      </c>
      <c r="L61" s="140">
        <f t="shared" si="20"/>
        <v>6.5987848377481395</v>
      </c>
      <c r="N61" s="150">
        <f t="shared" si="21"/>
        <v>30.389557967962361</v>
      </c>
      <c r="O61" s="140">
        <f t="shared" si="22"/>
        <v>8.9705887481933591</v>
      </c>
      <c r="Q61" s="150">
        <v>-2.1985016895406764</v>
      </c>
      <c r="R61" s="140">
        <f t="shared" si="23"/>
        <v>-0.64896812713989094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116.46299471640894</v>
      </c>
      <c r="C62" s="140">
        <f t="shared" si="15"/>
        <v>2.4092035314307307</v>
      </c>
      <c r="E62" s="150">
        <v>121.93809603655095</v>
      </c>
      <c r="F62" s="140">
        <f t="shared" si="16"/>
        <v>2.3663157444266827</v>
      </c>
      <c r="H62" s="150">
        <f t="shared" si="17"/>
        <v>5.4751013201420022</v>
      </c>
      <c r="I62" s="140">
        <f t="shared" si="18"/>
        <v>4.7011510681775226</v>
      </c>
      <c r="K62" s="150">
        <f t="shared" si="19"/>
        <v>7.6851424369338099</v>
      </c>
      <c r="L62" s="140">
        <f t="shared" si="20"/>
        <v>6.5987848377481395</v>
      </c>
      <c r="N62" s="150">
        <f t="shared" si="21"/>
        <v>1.4141016332486913</v>
      </c>
      <c r="O62" s="140">
        <f t="shared" si="22"/>
        <v>1.214206827406485</v>
      </c>
      <c r="Q62" s="150">
        <v>-3.6241427500404986</v>
      </c>
      <c r="R62" s="140">
        <f t="shared" si="23"/>
        <v>-3.1118405969770913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5.2711784129342947</v>
      </c>
      <c r="C63" s="140">
        <f t="shared" si="15"/>
        <v>0.10904186070576352</v>
      </c>
      <c r="E63" s="150">
        <v>4.5106369905891341</v>
      </c>
      <c r="F63" s="140">
        <f t="shared" si="16"/>
        <v>8.7532868522279109E-2</v>
      </c>
      <c r="H63" s="150">
        <f t="shared" si="17"/>
        <v>-0.76054142234516053</v>
      </c>
      <c r="I63" s="140">
        <f t="shared" si="18"/>
        <v>-14.428299760807972</v>
      </c>
      <c r="K63" s="150">
        <f t="shared" si="19"/>
        <v>0.34783372188336126</v>
      </c>
      <c r="L63" s="140">
        <f t="shared" si="20"/>
        <v>6.5987848377481395</v>
      </c>
      <c r="N63" s="150">
        <f t="shared" si="21"/>
        <v>-1.2725825674862872</v>
      </c>
      <c r="O63" s="140">
        <f t="shared" si="22"/>
        <v>-24.142278401422608</v>
      </c>
      <c r="Q63" s="150">
        <v>0.16420742325776544</v>
      </c>
      <c r="R63" s="140">
        <f t="shared" si="23"/>
        <v>3.1151938028664916</v>
      </c>
      <c r="T63" s="150"/>
    </row>
    <row r="64" spans="1:20" x14ac:dyDescent="0.2">
      <c r="A64" s="134" t="str">
        <f t="shared" si="14"/>
        <v>71 Sales occupations</v>
      </c>
      <c r="B64" s="150">
        <v>288.86949695924221</v>
      </c>
      <c r="C64" s="140">
        <f t="shared" si="15"/>
        <v>5.9756784881882359</v>
      </c>
      <c r="E64" s="150">
        <v>255.38716775128987</v>
      </c>
      <c r="F64" s="140">
        <f t="shared" si="16"/>
        <v>4.9560120718406875</v>
      </c>
      <c r="H64" s="150">
        <f t="shared" si="17"/>
        <v>-33.482329207952347</v>
      </c>
      <c r="I64" s="140">
        <f t="shared" si="18"/>
        <v>-11.590815077535343</v>
      </c>
      <c r="K64" s="150">
        <f t="shared" si="19"/>
        <v>19.061876566225799</v>
      </c>
      <c r="L64" s="140">
        <f t="shared" si="20"/>
        <v>6.5987848377481395</v>
      </c>
      <c r="N64" s="150">
        <f t="shared" si="21"/>
        <v>-44.141811588639385</v>
      </c>
      <c r="O64" s="140">
        <f t="shared" si="22"/>
        <v>-15.280883600828071</v>
      </c>
      <c r="Q64" s="150">
        <v>-8.402394185538764</v>
      </c>
      <c r="R64" s="140">
        <f t="shared" si="23"/>
        <v>-2.9087163144554138</v>
      </c>
      <c r="T64" s="150"/>
    </row>
    <row r="65" spans="1:20" x14ac:dyDescent="0.2">
      <c r="A65" s="134" t="str">
        <f t="shared" si="14"/>
        <v>72 Customer service occupations</v>
      </c>
      <c r="B65" s="150">
        <v>76.669093424864968</v>
      </c>
      <c r="C65" s="140">
        <f t="shared" si="15"/>
        <v>1.586009797193997</v>
      </c>
      <c r="E65" s="150">
        <v>110.79308872967339</v>
      </c>
      <c r="F65" s="140">
        <f t="shared" si="16"/>
        <v>2.1500370987923469</v>
      </c>
      <c r="H65" s="150">
        <f t="shared" si="17"/>
        <v>34.123995304808417</v>
      </c>
      <c r="I65" s="140">
        <f t="shared" si="18"/>
        <v>44.50815026037791</v>
      </c>
      <c r="K65" s="150">
        <f t="shared" si="19"/>
        <v>5.0592285121589455</v>
      </c>
      <c r="L65" s="140">
        <f t="shared" si="20"/>
        <v>6.5987848377481395</v>
      </c>
      <c r="N65" s="150">
        <f t="shared" si="21"/>
        <v>29.642551516934148</v>
      </c>
      <c r="O65" s="140">
        <f t="shared" si="22"/>
        <v>38.662973817453036</v>
      </c>
      <c r="Q65" s="150">
        <v>-0.57778472428467398</v>
      </c>
      <c r="R65" s="140">
        <f t="shared" si="23"/>
        <v>-0.75360839482326458</v>
      </c>
      <c r="T65" s="150"/>
    </row>
    <row r="66" spans="1:20" x14ac:dyDescent="0.2">
      <c r="A66" s="134" t="str">
        <f t="shared" si="14"/>
        <v>81 Process, plant and machine operatives</v>
      </c>
      <c r="B66" s="150">
        <v>64.527435540615215</v>
      </c>
      <c r="C66" s="140">
        <f t="shared" si="15"/>
        <v>1.3348422471633015</v>
      </c>
      <c r="E66" s="150">
        <v>78.972644638172923</v>
      </c>
      <c r="F66" s="140">
        <f t="shared" si="16"/>
        <v>1.53253346132538</v>
      </c>
      <c r="H66" s="150">
        <f t="shared" si="17"/>
        <v>14.445209097557708</v>
      </c>
      <c r="I66" s="140">
        <f t="shared" si="18"/>
        <v>22.386150908578294</v>
      </c>
      <c r="K66" s="150">
        <f t="shared" si="19"/>
        <v>4.2580266326418208</v>
      </c>
      <c r="L66" s="140">
        <f t="shared" si="20"/>
        <v>6.5987848377481395</v>
      </c>
      <c r="N66" s="150">
        <f t="shared" si="21"/>
        <v>11.639746197180251</v>
      </c>
      <c r="O66" s="140">
        <f t="shared" si="22"/>
        <v>18.038445352215955</v>
      </c>
      <c r="Q66" s="150">
        <v>-1.4525637322643645</v>
      </c>
      <c r="R66" s="140">
        <f t="shared" si="23"/>
        <v>-2.2510792813857972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141.33346799696653</v>
      </c>
      <c r="C67" s="140">
        <f t="shared" si="15"/>
        <v>2.923684823980139</v>
      </c>
      <c r="E67" s="150">
        <v>150.08769958827975</v>
      </c>
      <c r="F67" s="140">
        <f t="shared" si="16"/>
        <v>2.9125835003530876</v>
      </c>
      <c r="H67" s="150">
        <f t="shared" si="17"/>
        <v>8.7542315913132143</v>
      </c>
      <c r="I67" s="140">
        <f t="shared" si="18"/>
        <v>6.1940258845846197</v>
      </c>
      <c r="K67" s="150">
        <f t="shared" si="19"/>
        <v>9.3262914568474464</v>
      </c>
      <c r="L67" s="140">
        <f t="shared" si="20"/>
        <v>6.5987848377481395</v>
      </c>
      <c r="N67" s="150">
        <f t="shared" si="21"/>
        <v>-0.43011411639304775</v>
      </c>
      <c r="O67" s="140">
        <f t="shared" si="22"/>
        <v>-0.30432573578558153</v>
      </c>
      <c r="Q67" s="150">
        <v>-0.14194574914118446</v>
      </c>
      <c r="R67" s="140">
        <f t="shared" si="23"/>
        <v>-0.10043321737794693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51.825212412662921</v>
      </c>
      <c r="C68" s="140">
        <f t="shared" si="15"/>
        <v>1.072078603729598</v>
      </c>
      <c r="E68" s="150">
        <v>41.095674302659098</v>
      </c>
      <c r="F68" s="140">
        <f t="shared" si="16"/>
        <v>0.79749761798038865</v>
      </c>
      <c r="H68" s="150">
        <f t="shared" si="17"/>
        <v>-10.729538110003823</v>
      </c>
      <c r="I68" s="140">
        <f t="shared" si="18"/>
        <v>-20.703317189650683</v>
      </c>
      <c r="K68" s="150">
        <f t="shared" si="19"/>
        <v>3.4198342588175676</v>
      </c>
      <c r="L68" s="140">
        <f t="shared" si="20"/>
        <v>6.5987848377481395</v>
      </c>
      <c r="N68" s="150">
        <f t="shared" si="21"/>
        <v>-14.518237225014884</v>
      </c>
      <c r="O68" s="140">
        <f t="shared" si="22"/>
        <v>-28.013849918090276</v>
      </c>
      <c r="Q68" s="150">
        <v>0.36886485619349318</v>
      </c>
      <c r="R68" s="140">
        <f t="shared" si="23"/>
        <v>0.7117478906914525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441.01214941168604</v>
      </c>
      <c r="C69" s="140">
        <f t="shared" si="15"/>
        <v>9.1229667445327394</v>
      </c>
      <c r="E69" s="150">
        <v>441.06588830278469</v>
      </c>
      <c r="F69" s="140">
        <f t="shared" si="16"/>
        <v>8.5592705622332392</v>
      </c>
      <c r="H69" s="150">
        <f t="shared" ref="H69" si="24">E69-B69</f>
        <v>5.3738891098646491E-2</v>
      </c>
      <c r="I69" s="140">
        <f t="shared" ref="I69" si="25">IF(B69&gt;0,((E69/B69)-1)*100,0)</f>
        <v>1.2185353888849448E-2</v>
      </c>
      <c r="K69" s="150">
        <f t="shared" ref="K69" si="26">(($E$71/$B$71)-1)*B69</f>
        <v>29.101442848005508</v>
      </c>
      <c r="L69" s="140">
        <f t="shared" ref="L69" si="27">IF(B69&gt;0,K69/B69*100,0)</f>
        <v>6.5987848377481395</v>
      </c>
      <c r="N69" s="150">
        <f t="shared" ref="N69" si="28">H69-(K69+Q69)</f>
        <v>-54.701635663784188</v>
      </c>
      <c r="O69" s="140">
        <f t="shared" ref="O69" si="29">IF(B69&gt;0,N69/B69*100,0)</f>
        <v>-12.403657299862743</v>
      </c>
      <c r="Q69" s="150">
        <v>25.653931706877326</v>
      </c>
      <c r="R69" s="140">
        <f t="shared" ref="R69" si="30">IF(B69&gt;0,Q69/B69*100,0)</f>
        <v>5.8170578160034569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4834.0869999989654</v>
      </c>
      <c r="C71" s="146">
        <f>B71/B$71*100</f>
        <v>100</v>
      </c>
      <c r="D71" s="144"/>
      <c r="E71" s="151">
        <f>SUM(E44:E69)</f>
        <v>5153.0779999984507</v>
      </c>
      <c r="F71" s="146">
        <f>E71/E$71*100</f>
        <v>100</v>
      </c>
      <c r="G71" s="144"/>
      <c r="H71" s="151">
        <f t="shared" si="17"/>
        <v>318.99099999948521</v>
      </c>
      <c r="I71" s="146">
        <f t="shared" si="18"/>
        <v>6.5987848377481395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South East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South East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South East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South East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428.77663999155317</v>
      </c>
      <c r="C7" s="11">
        <f t="shared" si="4"/>
        <v>439.44914957244885</v>
      </c>
      <c r="D7" s="11">
        <f t="shared" si="4"/>
        <v>10.672509580895667</v>
      </c>
      <c r="E7" s="11">
        <f t="shared" si="4"/>
        <v>213.08280884155414</v>
      </c>
      <c r="F7" s="11">
        <f t="shared" si="4"/>
        <v>223.75531842244979</v>
      </c>
      <c r="G7" s="200">
        <f>IF(B7&gt;0,(1+(E7/B7))^(1/($C$6-$B$6))-1,0)</f>
        <v>2.7260497884967094E-2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279.0670136682694</v>
      </c>
      <c r="R7" s="11">
        <v>266.63529919811253</v>
      </c>
      <c r="S7" s="342">
        <f>R7-Q7</f>
        <v>-12.431714470156862</v>
      </c>
      <c r="T7" s="342">
        <v>121.23883556454719</v>
      </c>
      <c r="U7" s="342">
        <f>SUM(S7:T7)</f>
        <v>108.80712109439033</v>
      </c>
      <c r="V7" s="343">
        <f>IF(Q7&gt;0,(1+(T7/Q7))^(1/($C$6-$B$6))-1,0)</f>
        <v>2.4343372905762273E-2</v>
      </c>
      <c r="W7" s="343"/>
      <c r="X7" s="10" t="str">
        <f>name!A4</f>
        <v>Agriculture, etc</v>
      </c>
      <c r="Y7" s="10">
        <v>39.087999999913755</v>
      </c>
      <c r="Z7" s="10">
        <v>41.58800000007335</v>
      </c>
      <c r="AA7" s="342">
        <f>Z7-Y7</f>
        <v>2.500000000159595</v>
      </c>
      <c r="AB7" s="10">
        <v>20.671628547507918</v>
      </c>
      <c r="AC7" s="342">
        <f>SUM(AA7:AB7)</f>
        <v>23.171628547667513</v>
      </c>
      <c r="AD7" s="343">
        <f>IF(Y7&gt;0,(1+(AB7/Y7))^(1/($C$6-$B$6))-1,0)</f>
        <v>2.870526512159377E-2</v>
      </c>
    </row>
    <row r="8" spans="1:30" x14ac:dyDescent="0.2">
      <c r="A8" s="10" t="str">
        <f>name!D5</f>
        <v>12 Other managers and proprietors</v>
      </c>
      <c r="B8" s="11">
        <f t="shared" si="4"/>
        <v>171.84311073630769</v>
      </c>
      <c r="C8" s="11">
        <f t="shared" si="4"/>
        <v>251.62558496653216</v>
      </c>
      <c r="D8" s="11">
        <f t="shared" si="4"/>
        <v>79.782474230224452</v>
      </c>
      <c r="E8" s="11">
        <f t="shared" si="4"/>
        <v>127.40831845555806</v>
      </c>
      <c r="F8" s="11">
        <f t="shared" si="4"/>
        <v>207.19079268578253</v>
      </c>
      <c r="G8" s="200">
        <f>IF(B8&gt;0,(1+(E8/B8))^(1/($C$6-$B$6))-1,0)</f>
        <v>3.7672419838427729E-2</v>
      </c>
      <c r="H8" s="11"/>
      <c r="I8" s="10" t="str">
        <f>name!E4</f>
        <v>Managers, directors and senior officials</v>
      </c>
      <c r="J8" s="11">
        <f t="array" ref="J8:J16">MMULT(aggregation!$B$38:$AA$46,B7:B32)</f>
        <v>600.61975072786083</v>
      </c>
      <c r="K8" s="11">
        <f t="array" ref="K8:K16">MMULT(aggregation!$B$38:$AA$46,C7:C32)</f>
        <v>691.07473453898103</v>
      </c>
      <c r="L8" s="11">
        <f t="array" ref="L8:L16">MMULT(aggregation!$B$38:$AA$46,D7:D32)</f>
        <v>90.454983811120115</v>
      </c>
      <c r="M8" s="11">
        <f t="array" ref="M8:M16">MMULT(aggregation!$B$38:$AA$46,E7:E32)</f>
        <v>340.4911272971122</v>
      </c>
      <c r="N8" s="11">
        <f t="array" ref="N8:N16">MMULT(aggregation!$B$38:$AA$46,F7:F32)</f>
        <v>430.94611110823234</v>
      </c>
      <c r="O8" s="11"/>
      <c r="P8" s="10" t="str">
        <f>name!D5</f>
        <v>12 Other managers and proprietors</v>
      </c>
      <c r="Q8" s="11">
        <v>94.401745977339985</v>
      </c>
      <c r="R8" s="11">
        <v>139.08067732152389</v>
      </c>
      <c r="S8" s="342">
        <f t="shared" ref="S8:S31" si="5">R8-Q8</f>
        <v>44.678931344183908</v>
      </c>
      <c r="T8" s="342">
        <v>63.229515146201706</v>
      </c>
      <c r="U8" s="342">
        <f t="shared" ref="U8:U31" si="6">SUM(S8:T8)</f>
        <v>107.90844649038561</v>
      </c>
      <c r="V8" s="343">
        <f t="shared" ref="V8:V33" si="7">IF(Q8&gt;0,(1+(T8/Q8))^(1/($C$6-$B$6))-1,0)</f>
        <v>3.4770776052400976E-2</v>
      </c>
      <c r="W8" s="343"/>
      <c r="X8" s="10" t="str">
        <f>name!A5</f>
        <v>Coal, oil &amp; gas; Mining &amp; related</v>
      </c>
      <c r="Y8" s="10">
        <v>3.029999999989752</v>
      </c>
      <c r="Z8" s="10">
        <v>2.4240000000061892</v>
      </c>
      <c r="AA8" s="342">
        <f t="shared" ref="AA8:AA71" si="8">Z8-Y8</f>
        <v>-0.6059999999835628</v>
      </c>
      <c r="AB8" s="10">
        <v>1.1022693831393919</v>
      </c>
      <c r="AC8" s="342">
        <f t="shared" ref="AC8:AC71" si="9">SUM(AA8:AB8)</f>
        <v>0.49626938315582914</v>
      </c>
      <c r="AD8" s="343">
        <f t="shared" ref="AD8:AD71" si="10">IF(Y8&gt;0,(1+(AB8/Y8))^(1/($C$6-$B$6))-1,0)</f>
        <v>2.0899677129542216E-2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356.85699472122667</v>
      </c>
      <c r="C9" s="11">
        <f t="shared" si="4"/>
        <v>418.27206045596768</v>
      </c>
      <c r="D9" s="11">
        <f t="shared" si="4"/>
        <v>61.415065734741013</v>
      </c>
      <c r="E9" s="11">
        <f t="shared" si="4"/>
        <v>146.34754729493756</v>
      </c>
      <c r="F9" s="11">
        <f t="shared" si="4"/>
        <v>207.76261302967856</v>
      </c>
      <c r="G9" s="200">
        <f t="shared" ref="G9:G33" si="11">IF(B9&gt;0,(1+(E9/B9))^(1/($C$6-$B$6))-1,0)</f>
        <v>2.3175241305328997E-2</v>
      </c>
      <c r="H9" s="11"/>
      <c r="I9" s="10" t="str">
        <f>name!E5</f>
        <v>Professional occupations</v>
      </c>
      <c r="J9" s="11">
        <v>1146.4036442893876</v>
      </c>
      <c r="K9" s="11">
        <v>1342.6142414176854</v>
      </c>
      <c r="L9" s="11">
        <v>196.21059712829771</v>
      </c>
      <c r="M9" s="11">
        <v>581.23154017578395</v>
      </c>
      <c r="N9" s="11">
        <v>777.4421373040816</v>
      </c>
      <c r="O9" s="11"/>
      <c r="P9" s="10" t="str">
        <f>name!D6</f>
        <v>21 Science, research, engineering and technology professionals</v>
      </c>
      <c r="Q9" s="11">
        <v>272.6699044847644</v>
      </c>
      <c r="R9" s="11">
        <v>301.50947638834668</v>
      </c>
      <c r="S9" s="342">
        <f t="shared" si="5"/>
        <v>28.839571903582282</v>
      </c>
      <c r="T9" s="342">
        <v>93.661453952999366</v>
      </c>
      <c r="U9" s="342">
        <f t="shared" si="6"/>
        <v>122.50102585658165</v>
      </c>
      <c r="V9" s="343">
        <f t="shared" si="7"/>
        <v>1.9880119155487597E-2</v>
      </c>
      <c r="W9" s="343"/>
      <c r="X9" s="10" t="str">
        <f>name!A6</f>
        <v>Food products</v>
      </c>
      <c r="Y9" s="10">
        <v>27.864000000102987</v>
      </c>
      <c r="Z9" s="10">
        <v>34.009000000284139</v>
      </c>
      <c r="AA9" s="342">
        <f t="shared" si="8"/>
        <v>6.1450000001811524</v>
      </c>
      <c r="AB9" s="10">
        <v>14.135567940612292</v>
      </c>
      <c r="AC9" s="342">
        <f t="shared" si="9"/>
        <v>20.280567940793446</v>
      </c>
      <c r="AD9" s="343">
        <f t="shared" si="10"/>
        <v>2.7732500725061948E-2</v>
      </c>
    </row>
    <row r="10" spans="1:30" x14ac:dyDescent="0.2">
      <c r="A10" s="10" t="str">
        <f>name!D7</f>
        <v>22 Health professionals</v>
      </c>
      <c r="B10" s="11">
        <f t="shared" si="4"/>
        <v>194.78383731718552</v>
      </c>
      <c r="C10" s="11">
        <f t="shared" si="4"/>
        <v>214.76517544112309</v>
      </c>
      <c r="D10" s="11">
        <f t="shared" si="4"/>
        <v>19.98133812393753</v>
      </c>
      <c r="E10" s="11">
        <f t="shared" si="4"/>
        <v>110.98320270944858</v>
      </c>
      <c r="F10" s="11">
        <f t="shared" si="4"/>
        <v>130.96454083338611</v>
      </c>
      <c r="G10" s="200">
        <f t="shared" si="11"/>
        <v>3.0518636250409292E-2</v>
      </c>
      <c r="H10" s="11"/>
      <c r="I10" s="10" t="str">
        <f>name!E6</f>
        <v>Associate professional occupations</v>
      </c>
      <c r="J10" s="11">
        <v>680.05479152665112</v>
      </c>
      <c r="K10" s="11">
        <v>715.11824738184259</v>
      </c>
      <c r="L10" s="11">
        <v>35.063455855191592</v>
      </c>
      <c r="M10" s="11">
        <v>313.24644953201312</v>
      </c>
      <c r="N10" s="11">
        <v>348.30990538720471</v>
      </c>
      <c r="O10" s="11"/>
      <c r="P10" s="10" t="str">
        <f>name!D7</f>
        <v>22 Health professionals</v>
      </c>
      <c r="Q10" s="11">
        <v>44.232079213787586</v>
      </c>
      <c r="R10" s="11">
        <v>48.45179267933996</v>
      </c>
      <c r="S10" s="342">
        <f t="shared" si="5"/>
        <v>4.219713465552374</v>
      </c>
      <c r="T10" s="342">
        <v>17.413384259230913</v>
      </c>
      <c r="U10" s="342">
        <f t="shared" si="6"/>
        <v>21.633097724783287</v>
      </c>
      <c r="V10" s="343">
        <f t="shared" si="7"/>
        <v>2.2376639939406084E-2</v>
      </c>
      <c r="W10" s="343"/>
      <c r="X10" s="10" t="str">
        <f>name!A7</f>
        <v>Beverages and tobacco</v>
      </c>
      <c r="Y10" s="10">
        <v>4.0660000000085281</v>
      </c>
      <c r="Z10" s="10">
        <v>4.9319999999970605</v>
      </c>
      <c r="AA10" s="342">
        <f t="shared" si="8"/>
        <v>0.86599999998853239</v>
      </c>
      <c r="AB10" s="10">
        <v>2.0382629586858942</v>
      </c>
      <c r="AC10" s="342">
        <f t="shared" si="9"/>
        <v>2.9042629586744266</v>
      </c>
      <c r="AD10" s="343">
        <f t="shared" si="10"/>
        <v>2.7458739631228246E-2</v>
      </c>
    </row>
    <row r="11" spans="1:30" x14ac:dyDescent="0.2">
      <c r="A11" s="10" t="str">
        <f>name!D8</f>
        <v>23 Teaching and other educational professionals</v>
      </c>
      <c r="B11" s="11">
        <f t="shared" si="4"/>
        <v>238.17737359201965</v>
      </c>
      <c r="C11" s="11">
        <f t="shared" si="4"/>
        <v>265.24405836488791</v>
      </c>
      <c r="D11" s="11">
        <f t="shared" si="4"/>
        <v>27.06668477286826</v>
      </c>
      <c r="E11" s="11">
        <f t="shared" si="4"/>
        <v>129.48737191908251</v>
      </c>
      <c r="F11" s="11">
        <f t="shared" si="4"/>
        <v>156.55405669195079</v>
      </c>
      <c r="G11" s="200">
        <f t="shared" si="11"/>
        <v>2.9366662972577284E-2</v>
      </c>
      <c r="H11" s="11"/>
      <c r="I11" s="10" t="str">
        <f>name!E7</f>
        <v>Administrative and secretarial occupations</v>
      </c>
      <c r="J11" s="11">
        <v>491.84934191785459</v>
      </c>
      <c r="K11" s="11">
        <v>407.40223123290355</v>
      </c>
      <c r="L11" s="11">
        <v>-84.447110684951014</v>
      </c>
      <c r="M11" s="11">
        <v>225.07301790900775</v>
      </c>
      <c r="N11" s="11">
        <v>140.62590722405673</v>
      </c>
      <c r="O11" s="11"/>
      <c r="P11" s="10" t="str">
        <f>name!D8</f>
        <v>23 Teaching and other educational professionals</v>
      </c>
      <c r="Q11" s="11">
        <v>74.482535720120069</v>
      </c>
      <c r="R11" s="11">
        <v>85.615226903928217</v>
      </c>
      <c r="S11" s="342">
        <f t="shared" si="5"/>
        <v>11.132691183808149</v>
      </c>
      <c r="T11" s="342">
        <v>34.757001160147105</v>
      </c>
      <c r="U11" s="342">
        <f t="shared" si="6"/>
        <v>45.889692343955254</v>
      </c>
      <c r="V11" s="343">
        <f t="shared" si="7"/>
        <v>2.5860622433179437E-2</v>
      </c>
      <c r="W11" s="343"/>
      <c r="X11" s="10" t="str">
        <f>name!A8</f>
        <v>Textiles</v>
      </c>
      <c r="Y11" s="10">
        <v>5.6219999999900958</v>
      </c>
      <c r="Z11" s="10">
        <v>4.5700000000245566</v>
      </c>
      <c r="AA11" s="342">
        <f t="shared" si="8"/>
        <v>-1.0519999999655392</v>
      </c>
      <c r="AB11" s="10">
        <v>2.2656292439749763</v>
      </c>
      <c r="AC11" s="342">
        <f t="shared" si="9"/>
        <v>1.2136292440094372</v>
      </c>
      <c r="AD11" s="343">
        <f t="shared" si="10"/>
        <v>2.2830594086342249E-2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356.58543865895575</v>
      </c>
      <c r="C12" s="11">
        <f t="shared" si="4"/>
        <v>444.33294715570668</v>
      </c>
      <c r="D12" s="11">
        <f t="shared" si="4"/>
        <v>87.74750849675091</v>
      </c>
      <c r="E12" s="11">
        <f t="shared" si="4"/>
        <v>194.41341825231524</v>
      </c>
      <c r="F12" s="11">
        <f t="shared" si="4"/>
        <v>282.16092674906611</v>
      </c>
      <c r="G12" s="200">
        <f t="shared" si="11"/>
        <v>2.9435497086842899E-2</v>
      </c>
      <c r="H12" s="11"/>
      <c r="I12" s="10" t="str">
        <f>name!E8</f>
        <v>Skilled trades occupations</v>
      </c>
      <c r="J12" s="11">
        <v>390.4196191096097</v>
      </c>
      <c r="K12" s="11">
        <v>403.70314349281756</v>
      </c>
      <c r="L12" s="11">
        <v>13.283524383207894</v>
      </c>
      <c r="M12" s="11">
        <v>172.33861759272571</v>
      </c>
      <c r="N12" s="11">
        <v>185.6221419759336</v>
      </c>
      <c r="O12" s="11"/>
      <c r="P12" s="10" t="str">
        <f>name!D9</f>
        <v>24 Business, media and public service professionals</v>
      </c>
      <c r="Q12" s="11">
        <v>197.61033418209132</v>
      </c>
      <c r="R12" s="11">
        <v>244.84591469657278</v>
      </c>
      <c r="S12" s="342">
        <f t="shared" si="5"/>
        <v>47.235580514481455</v>
      </c>
      <c r="T12" s="342">
        <v>95.828048755695704</v>
      </c>
      <c r="U12" s="342">
        <f t="shared" si="6"/>
        <v>143.06362927017716</v>
      </c>
      <c r="V12" s="343">
        <f t="shared" si="7"/>
        <v>2.670848509894852E-2</v>
      </c>
      <c r="W12" s="343"/>
      <c r="X12" s="10" t="str">
        <f>name!A9</f>
        <v>Wearing apparel; Leather, etc</v>
      </c>
      <c r="Y12" s="10">
        <v>4.0179999999792528</v>
      </c>
      <c r="Z12" s="10">
        <v>3.3060000000151772</v>
      </c>
      <c r="AA12" s="342">
        <f t="shared" si="8"/>
        <v>-0.71199999996407559</v>
      </c>
      <c r="AB12" s="10">
        <v>1.7246666147516119</v>
      </c>
      <c r="AC12" s="342">
        <f t="shared" si="9"/>
        <v>1.0126666147875363</v>
      </c>
      <c r="AD12" s="343">
        <f t="shared" si="10"/>
        <v>2.4094997734560142E-2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97.024482424826786</v>
      </c>
      <c r="C13" s="11">
        <f t="shared" si="4"/>
        <v>92.596020760220185</v>
      </c>
      <c r="D13" s="11">
        <f t="shared" si="4"/>
        <v>-4.4284616646066066</v>
      </c>
      <c r="E13" s="11">
        <f t="shared" si="4"/>
        <v>36.998868884173831</v>
      </c>
      <c r="F13" s="11">
        <f t="shared" si="4"/>
        <v>32.570407219567215</v>
      </c>
      <c r="G13" s="200">
        <f t="shared" si="11"/>
        <v>2.1770302615748527E-2</v>
      </c>
      <c r="H13" s="11"/>
      <c r="I13" s="10" t="str">
        <f>name!E9</f>
        <v>Caring, leisure and other service occupations</v>
      </c>
      <c r="J13" s="11">
        <v>460.50299668156197</v>
      </c>
      <c r="K13" s="11">
        <v>515.76323862136212</v>
      </c>
      <c r="L13" s="11">
        <v>55.260241939800267</v>
      </c>
      <c r="M13" s="11">
        <v>266.13485145442223</v>
      </c>
      <c r="N13" s="11">
        <v>321.39509339422244</v>
      </c>
      <c r="O13" s="11"/>
      <c r="P13" s="10" t="str">
        <f>name!D10</f>
        <v>31 Science, engineering and technology associate professionals</v>
      </c>
      <c r="Q13" s="11">
        <v>66.825762139647225</v>
      </c>
      <c r="R13" s="11">
        <v>55.833818215653132</v>
      </c>
      <c r="S13" s="342">
        <f t="shared" si="5"/>
        <v>-10.991943923994093</v>
      </c>
      <c r="T13" s="342">
        <v>20.480782044328198</v>
      </c>
      <c r="U13" s="342">
        <f t="shared" si="6"/>
        <v>9.4888381203341048</v>
      </c>
      <c r="V13" s="343">
        <f t="shared" si="7"/>
        <v>1.7982217945702983E-2</v>
      </c>
      <c r="W13" s="343"/>
      <c r="X13" s="10" t="str">
        <f>name!A10</f>
        <v xml:space="preserve">Wood and cork </v>
      </c>
      <c r="Y13" s="10">
        <v>11.423999999989976</v>
      </c>
      <c r="Z13" s="10">
        <v>11.618000000094078</v>
      </c>
      <c r="AA13" s="342">
        <f t="shared" si="8"/>
        <v>0.19400000010410245</v>
      </c>
      <c r="AB13" s="10">
        <v>5.0163639775184699</v>
      </c>
      <c r="AC13" s="342">
        <f t="shared" si="9"/>
        <v>5.2103639776225723</v>
      </c>
      <c r="AD13" s="343">
        <f t="shared" si="10"/>
        <v>2.4565077834572291E-2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86.12598613889844</v>
      </c>
      <c r="C14" s="11">
        <f t="shared" si="4"/>
        <v>90.894631327642358</v>
      </c>
      <c r="D14" s="11">
        <f t="shared" si="4"/>
        <v>4.7686451887439301</v>
      </c>
      <c r="E14" s="11">
        <f t="shared" si="4"/>
        <v>49.951801908770918</v>
      </c>
      <c r="F14" s="11">
        <f t="shared" si="4"/>
        <v>54.72044709751485</v>
      </c>
      <c r="G14" s="200">
        <f t="shared" si="11"/>
        <v>3.0964083216901361E-2</v>
      </c>
      <c r="H14" s="11"/>
      <c r="I14" s="10" t="str">
        <f>name!E10</f>
        <v>Sales and customer service occupations</v>
      </c>
      <c r="J14" s="11">
        <v>365.53859038410718</v>
      </c>
      <c r="K14" s="11">
        <v>366.18025648096352</v>
      </c>
      <c r="L14" s="11">
        <v>0.64166609685633347</v>
      </c>
      <c r="M14" s="11">
        <v>162.18444172871131</v>
      </c>
      <c r="N14" s="11">
        <v>162.82610782556765</v>
      </c>
      <c r="O14" s="11"/>
      <c r="P14" s="10" t="str">
        <f>name!D11</f>
        <v>32 Health and social care associate professionals</v>
      </c>
      <c r="Q14" s="11">
        <v>17.395478730339633</v>
      </c>
      <c r="R14" s="11">
        <v>16.092780065907281</v>
      </c>
      <c r="S14" s="342">
        <f t="shared" si="5"/>
        <v>-1.3026986644323522</v>
      </c>
      <c r="T14" s="342">
        <v>7.2607152127147172</v>
      </c>
      <c r="U14" s="342">
        <f t="shared" si="6"/>
        <v>5.958016548282365</v>
      </c>
      <c r="V14" s="343">
        <f t="shared" si="7"/>
        <v>2.3527015526106698E-2</v>
      </c>
      <c r="W14" s="343"/>
      <c r="X14" s="10" t="str">
        <f>name!A11</f>
        <v>Paper, etc</v>
      </c>
      <c r="Y14" s="10">
        <v>4.3849999999812033</v>
      </c>
      <c r="Z14" s="10">
        <v>4.5409999999953792</v>
      </c>
      <c r="AA14" s="342">
        <f t="shared" si="8"/>
        <v>0.15600000001417591</v>
      </c>
      <c r="AB14" s="10">
        <v>1.9613410524240931</v>
      </c>
      <c r="AC14" s="342">
        <f t="shared" si="9"/>
        <v>2.117341052438269</v>
      </c>
      <c r="AD14" s="343">
        <f t="shared" si="10"/>
        <v>2.49521418128964E-2</v>
      </c>
    </row>
    <row r="15" spans="1:30" x14ac:dyDescent="0.2">
      <c r="A15" s="10" t="str">
        <f>name!D12</f>
        <v>33 Protective service occupations</v>
      </c>
      <c r="B15" s="11">
        <f t="shared" si="4"/>
        <v>54.34288552910764</v>
      </c>
      <c r="C15" s="11">
        <f t="shared" si="4"/>
        <v>76.183419144901507</v>
      </c>
      <c r="D15" s="11">
        <f t="shared" si="4"/>
        <v>21.840533615793852</v>
      </c>
      <c r="E15" s="11">
        <f t="shared" si="4"/>
        <v>23.711488482435389</v>
      </c>
      <c r="F15" s="11">
        <f t="shared" si="4"/>
        <v>45.552022098229259</v>
      </c>
      <c r="G15" s="200">
        <f t="shared" si="11"/>
        <v>2.4433181018595151E-2</v>
      </c>
      <c r="H15" s="11"/>
      <c r="I15" s="10" t="str">
        <f>name!E11</f>
        <v>Process, plant and machine operatives</v>
      </c>
      <c r="J15" s="11">
        <v>205.86090353758192</v>
      </c>
      <c r="K15" s="11">
        <v>229.06034422645246</v>
      </c>
      <c r="L15" s="11">
        <v>23.199440688870553</v>
      </c>
      <c r="M15" s="11">
        <v>107.90014399176621</v>
      </c>
      <c r="N15" s="11">
        <v>131.09958468063678</v>
      </c>
      <c r="O15" s="11"/>
      <c r="P15" s="10" t="str">
        <f>name!D12</f>
        <v>33 Protective service occupations</v>
      </c>
      <c r="Q15" s="11">
        <v>40.010377456623708</v>
      </c>
      <c r="R15" s="11">
        <v>50.534451348651629</v>
      </c>
      <c r="S15" s="342">
        <f t="shared" si="5"/>
        <v>10.524073892027921</v>
      </c>
      <c r="T15" s="342">
        <v>13.282739703555642</v>
      </c>
      <c r="U15" s="342">
        <f t="shared" si="6"/>
        <v>23.806813595583563</v>
      </c>
      <c r="V15" s="343">
        <f t="shared" si="7"/>
        <v>1.9295010478421082E-2</v>
      </c>
      <c r="W15" s="343"/>
      <c r="X15" s="10" t="str">
        <f>name!A12</f>
        <v>Printing and recording</v>
      </c>
      <c r="Y15" s="10">
        <v>9.9819999999517375</v>
      </c>
      <c r="Z15" s="10">
        <v>7.3680000000025156</v>
      </c>
      <c r="AA15" s="342">
        <f t="shared" si="8"/>
        <v>-2.6139999999492218</v>
      </c>
      <c r="AB15" s="10">
        <v>3.873910410975264</v>
      </c>
      <c r="AC15" s="342">
        <f t="shared" si="9"/>
        <v>1.2599104110260422</v>
      </c>
      <c r="AD15" s="343">
        <f t="shared" si="10"/>
        <v>2.210261656157142E-2</v>
      </c>
    </row>
    <row r="16" spans="1:30" x14ac:dyDescent="0.2">
      <c r="A16" s="10" t="str">
        <f>name!D13</f>
        <v>34 Culture, media and sports occupations</v>
      </c>
      <c r="B16" s="11">
        <f t="shared" si="4"/>
        <v>112.03597685261958</v>
      </c>
      <c r="C16" s="11">
        <f t="shared" si="4"/>
        <v>121.86307327170415</v>
      </c>
      <c r="D16" s="11">
        <f t="shared" si="4"/>
        <v>9.8270964190845795</v>
      </c>
      <c r="E16" s="11">
        <f t="shared" si="4"/>
        <v>53.259327347401928</v>
      </c>
      <c r="F16" s="11">
        <f t="shared" si="4"/>
        <v>63.086423766486512</v>
      </c>
      <c r="G16" s="200">
        <f t="shared" si="11"/>
        <v>2.6266613637320635E-2</v>
      </c>
      <c r="H16" s="11"/>
      <c r="I16" s="10" t="str">
        <f>name!E12</f>
        <v>Elementary occupations</v>
      </c>
      <c r="J16" s="11">
        <v>492.83736182434905</v>
      </c>
      <c r="K16" s="11">
        <v>482.16156260544392</v>
      </c>
      <c r="L16" s="11">
        <v>-10.675799218905164</v>
      </c>
      <c r="M16" s="11">
        <v>233.09252837405145</v>
      </c>
      <c r="N16" s="11">
        <v>222.41672915514633</v>
      </c>
      <c r="O16" s="11"/>
      <c r="P16" s="10" t="str">
        <f>name!D13</f>
        <v>34 Culture, media and sports occupations</v>
      </c>
      <c r="Q16" s="11">
        <v>54.982354735371878</v>
      </c>
      <c r="R16" s="11">
        <v>62.790448396006283</v>
      </c>
      <c r="S16" s="342">
        <f t="shared" si="5"/>
        <v>7.8080936606344054</v>
      </c>
      <c r="T16" s="342">
        <v>23.157453161324078</v>
      </c>
      <c r="U16" s="342">
        <f t="shared" si="6"/>
        <v>30.965546821958483</v>
      </c>
      <c r="V16" s="343">
        <f t="shared" si="7"/>
        <v>2.3709185786981557E-2</v>
      </c>
      <c r="W16" s="343"/>
      <c r="X16" s="10" t="str">
        <f>name!A13</f>
        <v>Coke and petroleum; Chemicals, etc</v>
      </c>
      <c r="Y16" s="10">
        <v>16.045999999959516</v>
      </c>
      <c r="Z16" s="10">
        <v>14.729000000022781</v>
      </c>
      <c r="AA16" s="342">
        <f t="shared" si="8"/>
        <v>-1.3169999999367352</v>
      </c>
      <c r="AB16" s="10">
        <v>6.7076931093803385</v>
      </c>
      <c r="AC16" s="342">
        <f t="shared" si="9"/>
        <v>5.3906931094436032</v>
      </c>
      <c r="AD16" s="343">
        <f t="shared" si="10"/>
        <v>2.3557725498116522E-2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330.52546058119862</v>
      </c>
      <c r="C17" s="11">
        <f t="shared" si="12"/>
        <v>333.58110287737441</v>
      </c>
      <c r="D17" s="11">
        <f t="shared" si="12"/>
        <v>3.0556422961758338</v>
      </c>
      <c r="E17" s="11">
        <f t="shared" si="12"/>
        <v>149.32496290923103</v>
      </c>
      <c r="F17" s="11">
        <f t="shared" si="12"/>
        <v>152.38060520540688</v>
      </c>
      <c r="G17" s="200">
        <f t="shared" si="11"/>
        <v>2.5164119455932221E-2</v>
      </c>
      <c r="H17" s="11"/>
      <c r="O17" s="11"/>
      <c r="P17" s="10" t="str">
        <f>name!D14</f>
        <v>35 Business and public service associate professionals</v>
      </c>
      <c r="Q17" s="11">
        <v>172.18777762134903</v>
      </c>
      <c r="R17" s="11">
        <v>162.98172253753339</v>
      </c>
      <c r="S17" s="342">
        <f t="shared" si="5"/>
        <v>-9.2060550838156416</v>
      </c>
      <c r="T17" s="342">
        <v>62.687395585166975</v>
      </c>
      <c r="U17" s="342">
        <f t="shared" si="6"/>
        <v>53.481340501351333</v>
      </c>
      <c r="V17" s="343">
        <f t="shared" si="7"/>
        <v>2.0913592735327668E-2</v>
      </c>
      <c r="W17" s="343"/>
      <c r="X17" s="10" t="str">
        <f>name!A14</f>
        <v>Pharmaceuticals</v>
      </c>
      <c r="Y17" s="10">
        <v>4.4519999999798063</v>
      </c>
      <c r="Z17" s="10">
        <v>3.5360000000004925</v>
      </c>
      <c r="AA17" s="342">
        <f t="shared" si="8"/>
        <v>-0.91599999997931381</v>
      </c>
      <c r="AB17" s="10">
        <v>1.7704807886277871</v>
      </c>
      <c r="AC17" s="342">
        <f t="shared" si="9"/>
        <v>0.85448078864847332</v>
      </c>
      <c r="AD17" s="343">
        <f t="shared" si="10"/>
        <v>2.2571993379429944E-2</v>
      </c>
    </row>
    <row r="18" spans="1:30" x14ac:dyDescent="0.2">
      <c r="A18" s="10" t="str">
        <f>name!D15</f>
        <v>41 Administrative occupations</v>
      </c>
      <c r="B18" s="11">
        <f t="shared" si="12"/>
        <v>389.31244779492749</v>
      </c>
      <c r="C18" s="11">
        <f t="shared" si="12"/>
        <v>325.24968398754118</v>
      </c>
      <c r="D18" s="11">
        <f t="shared" si="12"/>
        <v>-64.062763807386318</v>
      </c>
      <c r="E18" s="11">
        <f t="shared" si="12"/>
        <v>173.76639334515863</v>
      </c>
      <c r="F18" s="11">
        <f t="shared" si="12"/>
        <v>109.7036295377723</v>
      </c>
      <c r="G18" s="200">
        <f t="shared" si="11"/>
        <v>2.4907633766148685E-2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107.55639328550929</v>
      </c>
      <c r="R18" s="11">
        <v>106.59026285633746</v>
      </c>
      <c r="S18" s="342">
        <f t="shared" si="5"/>
        <v>-0.96613042917182668</v>
      </c>
      <c r="T18" s="342">
        <v>37.986104581441616</v>
      </c>
      <c r="U18" s="342">
        <f t="shared" si="6"/>
        <v>37.019974152269789</v>
      </c>
      <c r="V18" s="343">
        <f t="shared" si="7"/>
        <v>2.0368178813306548E-2</v>
      </c>
      <c r="W18" s="343"/>
      <c r="X18" s="10" t="str">
        <f>name!A15</f>
        <v>Rubber and plastic</v>
      </c>
      <c r="Y18" s="10">
        <v>16.6769999999756</v>
      </c>
      <c r="Z18" s="10">
        <v>16.078000000108133</v>
      </c>
      <c r="AA18" s="342">
        <f t="shared" si="8"/>
        <v>-0.59899999986746622</v>
      </c>
      <c r="AB18" s="10">
        <v>7.1561502787521993</v>
      </c>
      <c r="AC18" s="342">
        <f t="shared" si="9"/>
        <v>6.5571502788847331</v>
      </c>
      <c r="AD18" s="343">
        <f t="shared" si="10"/>
        <v>2.4088686096727541E-2</v>
      </c>
    </row>
    <row r="19" spans="1:30" x14ac:dyDescent="0.2">
      <c r="A19" s="10" t="str">
        <f>name!D16</f>
        <v>42 Secretarial and related occupations</v>
      </c>
      <c r="B19" s="11">
        <f t="shared" si="12"/>
        <v>102.53689412292708</v>
      </c>
      <c r="C19" s="11">
        <f t="shared" si="12"/>
        <v>82.152547245362399</v>
      </c>
      <c r="D19" s="11">
        <f t="shared" si="12"/>
        <v>-20.384346877564703</v>
      </c>
      <c r="E19" s="11">
        <f t="shared" si="12"/>
        <v>51.306624563849113</v>
      </c>
      <c r="F19" s="11">
        <f t="shared" si="12"/>
        <v>30.922277686284417</v>
      </c>
      <c r="G19" s="200">
        <f t="shared" si="11"/>
        <v>2.7416658477766642E-2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9.8112313273378131</v>
      </c>
      <c r="K19" s="11">
        <f t="array" ref="K19:K27">MMULT(aggregation!$B$38:$AA$46,C36:C61)</f>
        <v>14.959818931674921</v>
      </c>
      <c r="L19" s="11">
        <f t="array" ref="L19:L27">MMULT(aggregation!$B$38:$AA$46,D36:D61)</f>
        <v>5.1485876043371075</v>
      </c>
      <c r="M19" s="11">
        <f t="array" ref="M19:M27">MMULT(aggregation!$B$38:$AA$46,E36:E61)</f>
        <v>6.9374484220443318</v>
      </c>
      <c r="N19" s="11">
        <f t="array" ref="N19:N27">MMULT(aggregation!$B$38:$AA$46,F36:F61)</f>
        <v>12.086036026381439</v>
      </c>
      <c r="O19" s="11"/>
      <c r="P19" s="10" t="str">
        <f>name!D16</f>
        <v>42 Secretarial and related occupations</v>
      </c>
      <c r="Q19" s="11">
        <v>4.0292658306159446</v>
      </c>
      <c r="R19" s="11">
        <v>6.300306698817181</v>
      </c>
      <c r="S19" s="342">
        <f t="shared" si="5"/>
        <v>2.2710408682012364</v>
      </c>
      <c r="T19" s="342">
        <v>1.7970144649183104</v>
      </c>
      <c r="U19" s="342">
        <f t="shared" si="6"/>
        <v>4.0680553331195473</v>
      </c>
      <c r="V19" s="343">
        <f t="shared" si="7"/>
        <v>2.4891041207744991E-2</v>
      </c>
      <c r="W19" s="343"/>
      <c r="X19" s="10" t="str">
        <f>name!A16</f>
        <v>Other non-metallic</v>
      </c>
      <c r="Y19" s="10">
        <v>6.865000000005792</v>
      </c>
      <c r="Z19" s="10">
        <v>6.69700000003838</v>
      </c>
      <c r="AA19" s="342">
        <f t="shared" si="8"/>
        <v>-0.16799999996741199</v>
      </c>
      <c r="AB19" s="10">
        <v>2.993918994359702</v>
      </c>
      <c r="AC19" s="342">
        <f t="shared" si="9"/>
        <v>2.82591899439229</v>
      </c>
      <c r="AD19" s="343">
        <f t="shared" si="10"/>
        <v>2.44228346614761E-2</v>
      </c>
    </row>
    <row r="20" spans="1:30" x14ac:dyDescent="0.2">
      <c r="A20" s="10" t="str">
        <f>name!D17</f>
        <v>51 Skilled agricultural and related trades</v>
      </c>
      <c r="B20" s="11">
        <f t="shared" si="12"/>
        <v>40.998720491302642</v>
      </c>
      <c r="C20" s="11">
        <f t="shared" si="12"/>
        <v>50.783252720158316</v>
      </c>
      <c r="D20" s="11">
        <f t="shared" si="12"/>
        <v>9.7845322288556709</v>
      </c>
      <c r="E20" s="11">
        <f t="shared" si="12"/>
        <v>25.692230540275268</v>
      </c>
      <c r="F20" s="11">
        <f t="shared" si="12"/>
        <v>35.476762769130936</v>
      </c>
      <c r="G20" s="200">
        <f t="shared" si="11"/>
        <v>3.2966983525071658E-2</v>
      </c>
      <c r="H20" s="11"/>
      <c r="I20" s="11" t="str">
        <f t="shared" si="13"/>
        <v>Professional occupations</v>
      </c>
      <c r="J20" s="11">
        <v>59.628359379449122</v>
      </c>
      <c r="K20" s="11">
        <v>84.730736856793087</v>
      </c>
      <c r="L20" s="11">
        <v>25.102377477343964</v>
      </c>
      <c r="M20" s="11">
        <v>34.081413024262773</v>
      </c>
      <c r="N20" s="11">
        <v>59.18379050160673</v>
      </c>
      <c r="O20" s="11"/>
      <c r="P20" s="10" t="str">
        <f>name!D17</f>
        <v>51 Skilled agricultural and related trades</v>
      </c>
      <c r="Q20" s="11">
        <v>30.754372994285255</v>
      </c>
      <c r="R20" s="11">
        <v>35.678227903530882</v>
      </c>
      <c r="S20" s="342">
        <f t="shared" si="5"/>
        <v>4.9238549092456267</v>
      </c>
      <c r="T20" s="342">
        <v>16.861317360852723</v>
      </c>
      <c r="U20" s="342">
        <f t="shared" si="6"/>
        <v>21.78517227009835</v>
      </c>
      <c r="V20" s="343">
        <f t="shared" si="7"/>
        <v>2.9570792817348313E-2</v>
      </c>
      <c r="W20" s="343"/>
      <c r="X20" s="10" t="str">
        <f>name!A17</f>
        <v>Basic metals</v>
      </c>
      <c r="Y20" s="10">
        <v>1.7220000000033493</v>
      </c>
      <c r="Z20" s="10">
        <v>1.5000000000107552</v>
      </c>
      <c r="AA20" s="342">
        <f t="shared" si="8"/>
        <v>-0.22199999999259412</v>
      </c>
      <c r="AB20" s="10">
        <v>0.67265763608072204</v>
      </c>
      <c r="AC20" s="342">
        <f t="shared" si="9"/>
        <v>0.45065763608812792</v>
      </c>
      <c r="AD20" s="343">
        <f t="shared" si="10"/>
        <v>2.2227010623032895E-2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141.02282070811015</v>
      </c>
      <c r="C21" s="11">
        <f t="shared" si="12"/>
        <v>140.31727481177032</v>
      </c>
      <c r="D21" s="11">
        <f t="shared" si="12"/>
        <v>-0.70554589633983067</v>
      </c>
      <c r="E21" s="11">
        <f t="shared" si="12"/>
        <v>55.033266899797852</v>
      </c>
      <c r="F21" s="11">
        <f t="shared" si="12"/>
        <v>54.327721003458024</v>
      </c>
      <c r="G21" s="200">
        <f t="shared" si="11"/>
        <v>2.2208282784045963E-2</v>
      </c>
      <c r="H21" s="11"/>
      <c r="I21" s="11" t="str">
        <f t="shared" si="13"/>
        <v>Associate professional occupations</v>
      </c>
      <c r="J21" s="11">
        <v>9.706235973214774</v>
      </c>
      <c r="K21" s="11">
        <v>14.74142630095632</v>
      </c>
      <c r="L21" s="11">
        <v>5.0351903277415468</v>
      </c>
      <c r="M21" s="11">
        <v>5.960454172512577</v>
      </c>
      <c r="N21" s="11">
        <v>10.995644500254123</v>
      </c>
      <c r="O21" s="11"/>
      <c r="P21" s="10" t="str">
        <f>name!D18</f>
        <v>52 Skilled metal, electrical and electronic trades</v>
      </c>
      <c r="Q21" s="11">
        <v>136.33034956400385</v>
      </c>
      <c r="R21" s="11">
        <v>126.28232771572219</v>
      </c>
      <c r="S21" s="342">
        <f t="shared" si="5"/>
        <v>-10.048021848281664</v>
      </c>
      <c r="T21" s="342">
        <v>48.820427531959467</v>
      </c>
      <c r="U21" s="342">
        <f t="shared" si="6"/>
        <v>38.772405683677803</v>
      </c>
      <c r="V21" s="343">
        <f t="shared" si="7"/>
        <v>2.0615593421123402E-2</v>
      </c>
      <c r="W21" s="343"/>
      <c r="X21" s="10" t="str">
        <f>name!A18</f>
        <v>Metal products</v>
      </c>
      <c r="Y21" s="10">
        <v>29.407999999986149</v>
      </c>
      <c r="Z21" s="10">
        <v>25.400000000067099</v>
      </c>
      <c r="AA21" s="342">
        <f t="shared" si="8"/>
        <v>-4.0079999999190505</v>
      </c>
      <c r="AB21" s="10">
        <v>11.557710137956789</v>
      </c>
      <c r="AC21" s="342">
        <f t="shared" si="9"/>
        <v>7.5497101380377387</v>
      </c>
      <c r="AD21" s="343">
        <f t="shared" si="10"/>
        <v>2.2343876067062007E-2</v>
      </c>
    </row>
    <row r="22" spans="1:30" x14ac:dyDescent="0.2">
      <c r="A22" s="10" t="str">
        <f>name!D19</f>
        <v>53 Skilled construction and building trades</v>
      </c>
      <c r="B22" s="11">
        <f t="shared" si="12"/>
        <v>117.38110003714907</v>
      </c>
      <c r="C22" s="11">
        <f t="shared" si="12"/>
        <v>115.0829498094281</v>
      </c>
      <c r="D22" s="11">
        <f t="shared" si="12"/>
        <v>-2.2981502277209716</v>
      </c>
      <c r="E22" s="11">
        <f t="shared" si="12"/>
        <v>50.648656967478807</v>
      </c>
      <c r="F22" s="11">
        <f t="shared" si="12"/>
        <v>48.35050673975784</v>
      </c>
      <c r="G22" s="200">
        <f t="shared" si="11"/>
        <v>2.4202586543604188E-2</v>
      </c>
      <c r="H22" s="11"/>
      <c r="I22" s="11" t="str">
        <f t="shared" si="13"/>
        <v>Administrative and secretarial occupations</v>
      </c>
      <c r="J22" s="11">
        <v>2.9301854610046245</v>
      </c>
      <c r="K22" s="11">
        <v>4.9832491566306798</v>
      </c>
      <c r="L22" s="11">
        <v>2.0530636956260553</v>
      </c>
      <c r="M22" s="11">
        <v>2.1448144500961908</v>
      </c>
      <c r="N22" s="11">
        <v>4.197878145722246</v>
      </c>
      <c r="O22" s="11"/>
      <c r="P22" s="10" t="str">
        <f>name!D19</f>
        <v>53 Skilled construction and building trades</v>
      </c>
      <c r="Q22" s="11">
        <v>114.99779242107631</v>
      </c>
      <c r="R22" s="11">
        <v>112.35809903214232</v>
      </c>
      <c r="S22" s="342">
        <f t="shared" si="5"/>
        <v>-2.639693388933992</v>
      </c>
      <c r="T22" s="342">
        <v>49.386328959205976</v>
      </c>
      <c r="U22" s="342">
        <f t="shared" si="6"/>
        <v>46.746635570271984</v>
      </c>
      <c r="V22" s="343">
        <f t="shared" si="7"/>
        <v>2.4105481636224724E-2</v>
      </c>
      <c r="W22" s="343"/>
      <c r="X22" s="10" t="str">
        <f>name!A19</f>
        <v>Computer, etc</v>
      </c>
      <c r="Y22" s="10">
        <v>32.349999999904249</v>
      </c>
      <c r="Z22" s="10">
        <v>18.136000000028812</v>
      </c>
      <c r="AA22" s="342">
        <f t="shared" si="8"/>
        <v>-14.213999999875437</v>
      </c>
      <c r="AB22" s="10">
        <v>10.653130790210971</v>
      </c>
      <c r="AC22" s="342">
        <f t="shared" si="9"/>
        <v>-3.5608692096644656</v>
      </c>
      <c r="AD22" s="343">
        <f t="shared" si="10"/>
        <v>1.915847276983329E-2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91.016977873047807</v>
      </c>
      <c r="C23" s="11">
        <f t="shared" si="12"/>
        <v>97.519666151460839</v>
      </c>
      <c r="D23" s="11">
        <f t="shared" si="12"/>
        <v>6.5026882784130251</v>
      </c>
      <c r="E23" s="11">
        <f t="shared" si="12"/>
        <v>40.964463185173784</v>
      </c>
      <c r="F23" s="11">
        <f t="shared" si="12"/>
        <v>47.467151463586809</v>
      </c>
      <c r="G23" s="200">
        <f t="shared" si="11"/>
        <v>2.5083784645486551E-2</v>
      </c>
      <c r="H23" s="11"/>
      <c r="I23" s="11" t="str">
        <f t="shared" si="13"/>
        <v>Skilled trades occupations</v>
      </c>
      <c r="J23" s="11">
        <v>0.79816779824428497</v>
      </c>
      <c r="K23" s="11">
        <v>1.2915239108833458</v>
      </c>
      <c r="L23" s="11">
        <v>0.49335611263906065</v>
      </c>
      <c r="M23" s="11">
        <v>0.57339474757898168</v>
      </c>
      <c r="N23" s="11">
        <v>1.0667508602180424</v>
      </c>
      <c r="O23" s="11"/>
      <c r="P23" s="10" t="str">
        <f>name!D20</f>
        <v>54 Textiles, printing and other skilled trades</v>
      </c>
      <c r="Q23" s="11">
        <v>52.274029408304678</v>
      </c>
      <c r="R23" s="11">
        <v>55.064727496762117</v>
      </c>
      <c r="S23" s="342">
        <f t="shared" si="5"/>
        <v>2.7906980884574395</v>
      </c>
      <c r="T23" s="342">
        <v>17.456138922389762</v>
      </c>
      <c r="U23" s="342">
        <f t="shared" si="6"/>
        <v>20.246837010847202</v>
      </c>
      <c r="V23" s="343">
        <f t="shared" si="7"/>
        <v>1.9394569555129859E-2</v>
      </c>
      <c r="W23" s="343"/>
      <c r="X23" s="10" t="str">
        <f>name!A20</f>
        <v>Electrical equipment</v>
      </c>
      <c r="Y23" s="10">
        <v>13.097999999961905</v>
      </c>
      <c r="Z23" s="10">
        <v>10.442000000031717</v>
      </c>
      <c r="AA23" s="342">
        <f t="shared" si="8"/>
        <v>-2.655999999930188</v>
      </c>
      <c r="AB23" s="10">
        <v>5.0647379221481099</v>
      </c>
      <c r="AC23" s="342">
        <f t="shared" si="9"/>
        <v>2.4087379222179219</v>
      </c>
      <c r="AD23" s="343">
        <f t="shared" si="10"/>
        <v>2.2033399841610457E-2</v>
      </c>
    </row>
    <row r="24" spans="1:30" x14ac:dyDescent="0.2">
      <c r="A24" s="10" t="str">
        <f>name!D21</f>
        <v>61 Caring personal service occupations</v>
      </c>
      <c r="B24" s="11">
        <f t="shared" si="12"/>
        <v>338.76882355221863</v>
      </c>
      <c r="C24" s="11">
        <f t="shared" si="12"/>
        <v>389.31450559422206</v>
      </c>
      <c r="D24" s="11">
        <f t="shared" si="12"/>
        <v>50.545682042003492</v>
      </c>
      <c r="E24" s="11">
        <f t="shared" si="12"/>
        <v>203.69615631243977</v>
      </c>
      <c r="F24" s="11">
        <f t="shared" si="12"/>
        <v>254.24183835444322</v>
      </c>
      <c r="G24" s="200">
        <f t="shared" si="11"/>
        <v>3.1884806736910853E-2</v>
      </c>
      <c r="H24" s="11"/>
      <c r="I24" s="11" t="str">
        <f t="shared" si="13"/>
        <v>Caring, leisure and other service occupations</v>
      </c>
      <c r="J24" s="11">
        <v>0.58622767783720553</v>
      </c>
      <c r="K24" s="11">
        <v>1.0442395517314917</v>
      </c>
      <c r="L24" s="11">
        <v>0.45801187389428627</v>
      </c>
      <c r="M24" s="11">
        <v>0.4631735695344949</v>
      </c>
      <c r="N24" s="11">
        <v>0.92118544342878128</v>
      </c>
      <c r="O24" s="11"/>
      <c r="P24" s="10" t="str">
        <f>name!D21</f>
        <v>61 Caring personal service occupations</v>
      </c>
      <c r="Q24" s="11">
        <v>63.82912537900858</v>
      </c>
      <c r="R24" s="11">
        <v>90.612077273832867</v>
      </c>
      <c r="S24" s="342">
        <f t="shared" si="5"/>
        <v>26.782951894824286</v>
      </c>
      <c r="T24" s="342">
        <v>35.689399496317961</v>
      </c>
      <c r="U24" s="342">
        <f t="shared" si="6"/>
        <v>62.472351391142247</v>
      </c>
      <c r="V24" s="343">
        <f t="shared" si="7"/>
        <v>3.0051650716375278E-2</v>
      </c>
      <c r="W24" s="343"/>
      <c r="X24" s="10" t="str">
        <f>name!A21</f>
        <v>Machinery n.e.c.</v>
      </c>
      <c r="Y24" s="10">
        <v>22.547999999957675</v>
      </c>
      <c r="Z24" s="10">
        <v>21.620000000092862</v>
      </c>
      <c r="AA24" s="342">
        <f t="shared" si="8"/>
        <v>-0.92799999986481296</v>
      </c>
      <c r="AB24" s="10">
        <v>9.6620467351098984</v>
      </c>
      <c r="AC24" s="342">
        <f t="shared" si="9"/>
        <v>8.7340467352450855</v>
      </c>
      <c r="AD24" s="343">
        <f t="shared" si="10"/>
        <v>2.4060359398157871E-2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116.46299471640904</v>
      </c>
      <c r="C25" s="11">
        <f t="shared" si="12"/>
        <v>121.93809603655097</v>
      </c>
      <c r="D25" s="11">
        <f t="shared" si="12"/>
        <v>5.4751013201419427</v>
      </c>
      <c r="E25" s="11">
        <f t="shared" si="12"/>
        <v>60.313755377116721</v>
      </c>
      <c r="F25" s="11">
        <f t="shared" si="12"/>
        <v>65.788856697258652</v>
      </c>
      <c r="G25" s="200">
        <f t="shared" si="11"/>
        <v>2.8211553423488578E-2</v>
      </c>
      <c r="H25" s="11"/>
      <c r="I25" s="11" t="str">
        <f t="shared" si="13"/>
        <v>Sales and customer service occupations</v>
      </c>
      <c r="J25" s="11">
        <v>1.1383627396907521</v>
      </c>
      <c r="K25" s="11">
        <v>1.8003292103837789</v>
      </c>
      <c r="L25" s="11">
        <v>0.66196647069302683</v>
      </c>
      <c r="M25" s="11">
        <v>0.69612945755046218</v>
      </c>
      <c r="N25" s="11">
        <v>1.358095928243489</v>
      </c>
      <c r="O25" s="11"/>
      <c r="P25" s="10" t="str">
        <f>name!D22</f>
        <v>62 Leisure, travel and related personal service occupations</v>
      </c>
      <c r="Q25" s="11">
        <v>35.328993648186994</v>
      </c>
      <c r="R25" s="11">
        <v>41.833792134927798</v>
      </c>
      <c r="S25" s="342">
        <f t="shared" si="5"/>
        <v>6.5047984867408033</v>
      </c>
      <c r="T25" s="342">
        <v>16.841382673448969</v>
      </c>
      <c r="U25" s="342">
        <f t="shared" si="6"/>
        <v>23.346181160189772</v>
      </c>
      <c r="V25" s="343">
        <f t="shared" si="7"/>
        <v>2.6328006652781344E-2</v>
      </c>
      <c r="W25" s="343"/>
      <c r="X25" s="10" t="str">
        <f>name!A22</f>
        <v>Motor vehicles, etc</v>
      </c>
      <c r="Y25" s="10">
        <v>16.669999999981179</v>
      </c>
      <c r="Z25" s="10">
        <v>11.781000000023592</v>
      </c>
      <c r="AA25" s="342">
        <f t="shared" si="8"/>
        <v>-4.8889999999575871</v>
      </c>
      <c r="AB25" s="10">
        <v>5.7486310873049327</v>
      </c>
      <c r="AC25" s="342">
        <f t="shared" si="9"/>
        <v>0.85963108734734561</v>
      </c>
      <c r="AD25" s="343">
        <f t="shared" si="10"/>
        <v>1.9948474431792595E-2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5.2711784129343098</v>
      </c>
      <c r="C26" s="11">
        <f t="shared" si="12"/>
        <v>4.5106369905891412</v>
      </c>
      <c r="D26" s="11">
        <f t="shared" si="12"/>
        <v>-0.76054142234516686</v>
      </c>
      <c r="E26" s="11">
        <f t="shared" si="12"/>
        <v>2.1249397648657533</v>
      </c>
      <c r="F26" s="11">
        <f t="shared" si="12"/>
        <v>1.3643983425205866</v>
      </c>
      <c r="G26" s="200">
        <f t="shared" si="11"/>
        <v>2.2836949669226447E-2</v>
      </c>
      <c r="H26" s="11"/>
      <c r="I26" s="11" t="str">
        <f t="shared" si="13"/>
        <v>Process, plant and machine operatives</v>
      </c>
      <c r="J26" s="11">
        <v>0.62414354385677628</v>
      </c>
      <c r="K26" s="11">
        <v>1.271856108635399</v>
      </c>
      <c r="L26" s="11">
        <v>0.64771256477862282</v>
      </c>
      <c r="M26" s="11">
        <v>0.59027826277139639</v>
      </c>
      <c r="N26" s="11">
        <v>1.2379908275500191</v>
      </c>
      <c r="O26" s="11"/>
      <c r="P26" s="10" t="str">
        <f>name!D23</f>
        <v>63 Community and civil enforcement occupations</v>
      </c>
      <c r="Q26" s="11">
        <v>4.0234883471438572</v>
      </c>
      <c r="R26" s="11">
        <v>2.8829781274185393</v>
      </c>
      <c r="S26" s="342">
        <f t="shared" si="5"/>
        <v>-1.1405102197253179</v>
      </c>
      <c r="T26" s="342">
        <v>1.1402735471805538</v>
      </c>
      <c r="U26" s="342">
        <f t="shared" si="6"/>
        <v>-2.3667254476400501E-4</v>
      </c>
      <c r="V26" s="343">
        <f t="shared" si="7"/>
        <v>1.6773527980747271E-2</v>
      </c>
      <c r="W26" s="343"/>
      <c r="X26" s="10" t="str">
        <f>name!A23</f>
        <v>Other transport equipment</v>
      </c>
      <c r="Y26" s="10">
        <v>12.944999999970529</v>
      </c>
      <c r="Z26" s="10">
        <v>8.6749999999753289</v>
      </c>
      <c r="AA26" s="342">
        <f t="shared" si="8"/>
        <v>-4.2699999999951999</v>
      </c>
      <c r="AB26" s="10">
        <v>4.0931566888614723</v>
      </c>
      <c r="AC26" s="342">
        <f t="shared" si="9"/>
        <v>-0.17684331113372753</v>
      </c>
      <c r="AD26" s="343">
        <f t="shared" si="10"/>
        <v>1.8485155575221901E-2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288.86949695924244</v>
      </c>
      <c r="C27" s="11">
        <f t="shared" si="14"/>
        <v>255.38716775128995</v>
      </c>
      <c r="D27" s="11">
        <f t="shared" si="14"/>
        <v>-33.482329207952489</v>
      </c>
      <c r="E27" s="11">
        <f t="shared" si="14"/>
        <v>116.68658205525013</v>
      </c>
      <c r="F27" s="11">
        <f t="shared" si="14"/>
        <v>83.204252847297639</v>
      </c>
      <c r="G27" s="200">
        <f t="shared" si="11"/>
        <v>2.2876690709372705E-2</v>
      </c>
      <c r="H27" s="11"/>
      <c r="I27" s="11" t="str">
        <f t="shared" si="13"/>
        <v>Elementary occupations</v>
      </c>
      <c r="J27" s="11">
        <v>0.3852233987464791</v>
      </c>
      <c r="K27" s="11">
        <v>0.5971387224583925</v>
      </c>
      <c r="L27" s="11">
        <v>0.21191532371191341</v>
      </c>
      <c r="M27" s="11">
        <v>0.28401680024474091</v>
      </c>
      <c r="N27" s="11">
        <v>0.49593212395665431</v>
      </c>
      <c r="O27" s="11"/>
      <c r="P27" s="10" t="str">
        <f>name!D24</f>
        <v>71 Sales occupations</v>
      </c>
      <c r="Q27" s="11">
        <v>129.93811791279688</v>
      </c>
      <c r="R27" s="11">
        <v>123.00668421888196</v>
      </c>
      <c r="S27" s="342">
        <f t="shared" si="5"/>
        <v>-6.9314336939149257</v>
      </c>
      <c r="T27" s="342">
        <v>41.372563209235771</v>
      </c>
      <c r="U27" s="342">
        <f t="shared" si="6"/>
        <v>34.441129515320846</v>
      </c>
      <c r="V27" s="343">
        <f t="shared" si="7"/>
        <v>1.8598872994576077E-2</v>
      </c>
      <c r="W27" s="343"/>
      <c r="X27" s="10" t="str">
        <f>name!A24</f>
        <v>Furniture</v>
      </c>
      <c r="Y27" s="10">
        <v>10.043999999999571</v>
      </c>
      <c r="Z27" s="10">
        <v>7.7610000000591493</v>
      </c>
      <c r="AA27" s="342">
        <f t="shared" si="8"/>
        <v>-2.2829999999404214</v>
      </c>
      <c r="AB27" s="10">
        <v>3.6308782296215694</v>
      </c>
      <c r="AC27" s="342">
        <f t="shared" si="9"/>
        <v>1.347878229681148</v>
      </c>
      <c r="AD27" s="343">
        <f t="shared" si="10"/>
        <v>2.0785402545224319E-2</v>
      </c>
    </row>
    <row r="28" spans="1:30" x14ac:dyDescent="0.2">
      <c r="A28" s="10" t="str">
        <f>name!D25</f>
        <v>72 Customer service occupations</v>
      </c>
      <c r="B28" s="11">
        <f t="shared" si="14"/>
        <v>76.669093424864741</v>
      </c>
      <c r="C28" s="11">
        <f t="shared" si="14"/>
        <v>110.79308872967357</v>
      </c>
      <c r="D28" s="11">
        <f t="shared" si="14"/>
        <v>34.123995304808822</v>
      </c>
      <c r="E28" s="11">
        <f t="shared" si="14"/>
        <v>45.497859673461193</v>
      </c>
      <c r="F28" s="11">
        <f t="shared" si="14"/>
        <v>79.621854978270008</v>
      </c>
      <c r="G28" s="200">
        <f t="shared" si="11"/>
        <v>3.1546700582570475E-2</v>
      </c>
      <c r="H28" s="11"/>
      <c r="O28" s="11"/>
      <c r="P28" s="10" t="str">
        <f>name!D25</f>
        <v>72 Customer service occupations</v>
      </c>
      <c r="Q28" s="11">
        <v>26.769627136537412</v>
      </c>
      <c r="R28" s="11">
        <v>44.047899095358297</v>
      </c>
      <c r="S28" s="342">
        <f t="shared" si="5"/>
        <v>17.278271958820884</v>
      </c>
      <c r="T28" s="342">
        <v>12.96060600801658</v>
      </c>
      <c r="U28" s="342">
        <f t="shared" si="6"/>
        <v>30.238877966837464</v>
      </c>
      <c r="V28" s="343">
        <f t="shared" si="7"/>
        <v>2.6672476538100787E-2</v>
      </c>
      <c r="W28" s="343"/>
      <c r="X28" s="10" t="str">
        <f>name!A25</f>
        <v>Other manufacturing</v>
      </c>
      <c r="Y28" s="10">
        <v>17.369999999922079</v>
      </c>
      <c r="Z28" s="10">
        <v>13.367000000052309</v>
      </c>
      <c r="AA28" s="342">
        <f t="shared" si="8"/>
        <v>-4.0029999998697701</v>
      </c>
      <c r="AB28" s="10">
        <v>6.7999043429958315</v>
      </c>
      <c r="AC28" s="342">
        <f t="shared" si="9"/>
        <v>2.7969043431260614</v>
      </c>
      <c r="AD28" s="343">
        <f t="shared" si="10"/>
        <v>2.2268567829784036E-2</v>
      </c>
    </row>
    <row r="29" spans="1:30" x14ac:dyDescent="0.2">
      <c r="A29" s="10" t="str">
        <f>name!D26</f>
        <v>81 Process, plant and machine operatives</v>
      </c>
      <c r="B29" s="11">
        <f t="shared" si="14"/>
        <v>64.527435540615102</v>
      </c>
      <c r="C29" s="11">
        <f t="shared" si="14"/>
        <v>78.97264463817298</v>
      </c>
      <c r="D29" s="11">
        <f t="shared" si="14"/>
        <v>14.445209097557887</v>
      </c>
      <c r="E29" s="11">
        <f t="shared" si="14"/>
        <v>29.452224151849794</v>
      </c>
      <c r="F29" s="11">
        <f t="shared" si="14"/>
        <v>43.897433249407683</v>
      </c>
      <c r="G29" s="200">
        <f t="shared" si="11"/>
        <v>2.5382648773095484E-2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53.690853171232057</v>
      </c>
      <c r="R29" s="11">
        <v>66.026413208647782</v>
      </c>
      <c r="S29" s="342">
        <f t="shared" si="5"/>
        <v>12.335560037415725</v>
      </c>
      <c r="T29" s="342">
        <v>23.523807735631493</v>
      </c>
      <c r="U29" s="342">
        <f t="shared" si="6"/>
        <v>35.859367773047218</v>
      </c>
      <c r="V29" s="343">
        <f t="shared" si="7"/>
        <v>2.4518875675833218E-2</v>
      </c>
      <c r="W29" s="343"/>
      <c r="X29" s="10" t="str">
        <f>name!A26</f>
        <v>Repair and installation</v>
      </c>
      <c r="Y29" s="10">
        <v>27.99099999994435</v>
      </c>
      <c r="Z29" s="10">
        <v>22.080999999969297</v>
      </c>
      <c r="AA29" s="342">
        <f t="shared" si="8"/>
        <v>-5.909999999975053</v>
      </c>
      <c r="AB29" s="10">
        <v>9.7364787919392857</v>
      </c>
      <c r="AC29" s="342">
        <f t="shared" si="9"/>
        <v>3.8264787919642327</v>
      </c>
      <c r="AD29" s="343">
        <f t="shared" si="10"/>
        <v>2.009971123308163E-2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141.33346799696682</v>
      </c>
      <c r="C30" s="11">
        <f t="shared" si="14"/>
        <v>150.08769958827946</v>
      </c>
      <c r="D30" s="11">
        <f t="shared" si="14"/>
        <v>8.7542315913126671</v>
      </c>
      <c r="E30" s="11">
        <f t="shared" si="14"/>
        <v>78.447919839916423</v>
      </c>
      <c r="F30" s="11">
        <f t="shared" si="14"/>
        <v>87.202151431229112</v>
      </c>
      <c r="G30" s="200">
        <f t="shared" si="11"/>
        <v>2.9871546936981241E-2</v>
      </c>
      <c r="H30" s="11"/>
      <c r="I30" s="11" t="str">
        <f>I19</f>
        <v>Managers, directors and senior officials</v>
      </c>
      <c r="J30" s="11">
        <f t="array" ref="J30:J38">MMULT(aggregation!$B$38:$AA$46,B65:B90)</f>
        <v>82.556040785199357</v>
      </c>
      <c r="K30" s="11">
        <f t="array" ref="K30:K38">MMULT(aggregation!$B$38:$AA$46,C65:C90)</f>
        <v>124.9780653004168</v>
      </c>
      <c r="L30" s="11">
        <f t="array" ref="L30:L38">MMULT(aggregation!$B$38:$AA$46,D65:D90)</f>
        <v>42.422024515217458</v>
      </c>
      <c r="M30" s="11">
        <f t="array" ref="M30:M38">MMULT(aggregation!$B$38:$AA$46,E65:E90)</f>
        <v>57.842609634076538</v>
      </c>
      <c r="N30" s="11">
        <f t="array" ref="N30:N38">MMULT(aggregation!$B$38:$AA$46,F65:F90)</f>
        <v>100.26463414929398</v>
      </c>
      <c r="O30" s="11"/>
      <c r="P30" s="10" t="str">
        <f>name!D27</f>
        <v>82 Transport and mobile machine drivers and operatives</v>
      </c>
      <c r="Q30" s="11">
        <v>129.32384132079127</v>
      </c>
      <c r="R30" s="11">
        <v>129.62495918581124</v>
      </c>
      <c r="S30" s="342">
        <f t="shared" si="5"/>
        <v>0.30111786501996107</v>
      </c>
      <c r="T30" s="342">
        <v>67.87049746265744</v>
      </c>
      <c r="U30" s="342">
        <f t="shared" si="6"/>
        <v>68.171615327677401</v>
      </c>
      <c r="V30" s="343">
        <f t="shared" si="7"/>
        <v>2.8523904379015752E-2</v>
      </c>
      <c r="W30" s="343"/>
      <c r="X30" s="10" t="str">
        <f>name!A27</f>
        <v>Electricity, gas, etc</v>
      </c>
      <c r="Y30" s="10">
        <v>23.884999999928937</v>
      </c>
      <c r="Z30" s="10">
        <v>23.397999999892175</v>
      </c>
      <c r="AA30" s="342">
        <f t="shared" si="8"/>
        <v>-0.4870000000367618</v>
      </c>
      <c r="AB30" s="10">
        <v>10.231622892773245</v>
      </c>
      <c r="AC30" s="342">
        <f t="shared" si="9"/>
        <v>9.7446228927364835</v>
      </c>
      <c r="AD30" s="343">
        <f t="shared" si="10"/>
        <v>2.4053672268905979E-2</v>
      </c>
    </row>
    <row r="31" spans="1:30" x14ac:dyDescent="0.2">
      <c r="A31" s="10" t="str">
        <f>name!D28</f>
        <v>91 Elementary trades and related occupations</v>
      </c>
      <c r="B31" s="11">
        <f t="shared" si="14"/>
        <v>51.825212412662864</v>
      </c>
      <c r="C31" s="11">
        <f t="shared" si="14"/>
        <v>41.09567430265902</v>
      </c>
      <c r="D31" s="11">
        <f t="shared" si="14"/>
        <v>-10.729538110003835</v>
      </c>
      <c r="E31" s="11">
        <f t="shared" si="14"/>
        <v>16.035486156875436</v>
      </c>
      <c r="F31" s="11">
        <f t="shared" si="14"/>
        <v>5.3059480468716007</v>
      </c>
      <c r="G31" s="200">
        <f t="shared" si="11"/>
        <v>1.8134488358349188E-2</v>
      </c>
      <c r="H31" s="11"/>
      <c r="I31" s="11" t="str">
        <f>I20</f>
        <v>Professional occupations</v>
      </c>
      <c r="J31" s="11">
        <v>330.00770939311576</v>
      </c>
      <c r="K31" s="11">
        <v>470.05636521548365</v>
      </c>
      <c r="L31" s="11">
        <v>140.04865582236783</v>
      </c>
      <c r="M31" s="11">
        <v>199.08223412308246</v>
      </c>
      <c r="N31" s="11">
        <v>339.13088994545024</v>
      </c>
      <c r="O31" s="11"/>
      <c r="P31" s="10" t="str">
        <f>name!D28</f>
        <v>91 Elementary trades and related occupations</v>
      </c>
      <c r="Q31" s="11">
        <v>43.148235824957432</v>
      </c>
      <c r="R31" s="11">
        <v>33.763499420944875</v>
      </c>
      <c r="S31" s="342">
        <f t="shared" si="5"/>
        <v>-9.3847364040125569</v>
      </c>
      <c r="T31" s="342">
        <v>11.704272134589191</v>
      </c>
      <c r="U31" s="342">
        <f t="shared" si="6"/>
        <v>2.319535730576634</v>
      </c>
      <c r="V31" s="343">
        <f t="shared" si="7"/>
        <v>1.6129117440665697E-2</v>
      </c>
      <c r="W31" s="343"/>
      <c r="X31" s="10" t="str">
        <f>name!A28</f>
        <v>Water</v>
      </c>
      <c r="Y31" s="10">
        <v>7.4259999999568329</v>
      </c>
      <c r="Z31" s="10">
        <v>9.0839999999771077</v>
      </c>
      <c r="AA31" s="342">
        <f t="shared" si="8"/>
        <v>1.6580000000202748</v>
      </c>
      <c r="AB31" s="10">
        <v>3.6693436505040102</v>
      </c>
      <c r="AC31" s="342">
        <f t="shared" si="9"/>
        <v>5.327343650524285</v>
      </c>
      <c r="AD31" s="343">
        <f t="shared" si="10"/>
        <v>2.7130725523677901E-2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441.01214941168621</v>
      </c>
      <c r="C32" s="11">
        <f t="shared" si="14"/>
        <v>441.06588830278491</v>
      </c>
      <c r="D32" s="11">
        <f t="shared" si="14"/>
        <v>5.373889109867136E-2</v>
      </c>
      <c r="E32" s="11">
        <f t="shared" si="14"/>
        <v>217.05704221717602</v>
      </c>
      <c r="F32" s="11">
        <f t="shared" si="14"/>
        <v>217.11078110827472</v>
      </c>
      <c r="G32" s="200">
        <f t="shared" ref="G32" si="15">IF(B32&gt;0,(1+(E32/B32))^(1/($C$6-$B$6))-1,0)</f>
        <v>2.7041675909795782E-2</v>
      </c>
      <c r="H32" s="11"/>
      <c r="I32" s="11" t="str">
        <f>I21</f>
        <v>Associate professional occupations</v>
      </c>
      <c r="J32" s="11">
        <v>101.20037490677117</v>
      </c>
      <c r="K32" s="11">
        <v>142.05068607623929</v>
      </c>
      <c r="L32" s="11">
        <v>40.850311169468135</v>
      </c>
      <c r="M32" s="11">
        <v>59.8547796773627</v>
      </c>
      <c r="N32" s="11">
        <v>100.70509084683084</v>
      </c>
      <c r="O32" s="11"/>
      <c r="P32" s="10" t="str">
        <f>name!D29</f>
        <v>92 Elementary administration and service occupations</v>
      </c>
      <c r="Q32" s="11">
        <v>208.25514982529148</v>
      </c>
      <c r="R32" s="11">
        <v>211.9971378778269</v>
      </c>
      <c r="S32" s="342">
        <f t="shared" ref="S32" si="16">R32-Q32</f>
        <v>3.7419880525354188</v>
      </c>
      <c r="T32" s="342">
        <v>85.255526929744988</v>
      </c>
      <c r="U32" s="342">
        <f>SUM(S32:T32)</f>
        <v>88.997514982280407</v>
      </c>
      <c r="V32" s="343">
        <f>IF(Q32&gt;0,(1+(T32/Q32))^(1/($C$6-$B$6))-1,0)</f>
        <v>2.3140344877176977E-2</v>
      </c>
      <c r="W32" s="343"/>
      <c r="X32" s="10" t="str">
        <f>name!A29</f>
        <v>Sewerage</v>
      </c>
      <c r="Y32" s="10">
        <v>3.8500000000057768</v>
      </c>
      <c r="Z32" s="10">
        <v>4.6100000000694532</v>
      </c>
      <c r="AA32" s="342">
        <f t="shared" si="8"/>
        <v>0.76000000006367641</v>
      </c>
      <c r="AB32" s="10">
        <v>1.7752850761111185</v>
      </c>
      <c r="AC32" s="342">
        <f t="shared" si="9"/>
        <v>2.5352850761747949</v>
      </c>
      <c r="AD32" s="343">
        <f t="shared" si="10"/>
        <v>2.5602144937954874E-2</v>
      </c>
    </row>
    <row r="33" spans="1:30" x14ac:dyDescent="0.2">
      <c r="A33" t="str">
        <f>name!D3</f>
        <v>All occupations</v>
      </c>
      <c r="B33" s="11">
        <f t="shared" si="14"/>
        <v>4834.0869999989645</v>
      </c>
      <c r="C33" s="11">
        <f t="shared" si="14"/>
        <v>5153.0779999984525</v>
      </c>
      <c r="D33" s="11">
        <f t="shared" si="14"/>
        <v>318.99099999948845</v>
      </c>
      <c r="E33" s="11">
        <f t="shared" si="14"/>
        <v>2401.692718055594</v>
      </c>
      <c r="F33" s="11">
        <f t="shared" si="14"/>
        <v>2720.6837180550824</v>
      </c>
      <c r="G33" s="200">
        <f t="shared" si="11"/>
        <v>2.7254513966255667E-2</v>
      </c>
      <c r="H33" s="11"/>
      <c r="I33" s="11" t="str">
        <f>I22</f>
        <v>Administrative and secretarial occupations</v>
      </c>
      <c r="J33" s="11">
        <v>34.626398664910489</v>
      </c>
      <c r="K33" s="11">
        <v>52.216173219775307</v>
      </c>
      <c r="L33" s="11">
        <v>17.589774554864817</v>
      </c>
      <c r="M33" s="11">
        <v>24.100601476371974</v>
      </c>
      <c r="N33" s="11">
        <v>41.690376031236795</v>
      </c>
      <c r="O33" s="11"/>
      <c r="P33" s="10" t="str">
        <f>name!D3</f>
        <v>All occupations</v>
      </c>
      <c r="Q33" s="11">
        <f>SUM(Q7:Q32)</f>
        <v>2454.1149999994454</v>
      </c>
      <c r="R33" s="11">
        <f>SUM(R7:R32)</f>
        <v>2620.4409999985382</v>
      </c>
      <c r="S33" s="342">
        <f>R33-Q33</f>
        <v>166.3259999990928</v>
      </c>
      <c r="T33" s="11">
        <f>SUM(T7:T32)</f>
        <v>1021.6629855635025</v>
      </c>
      <c r="U33" s="342">
        <f>SUM(S33:T33)</f>
        <v>1187.9889855625952</v>
      </c>
      <c r="V33" s="343">
        <f t="shared" si="7"/>
        <v>2.3474770043345083E-2</v>
      </c>
      <c r="W33" s="11"/>
      <c r="X33" s="10" t="str">
        <f>name!A30</f>
        <v>Waste management</v>
      </c>
      <c r="Y33" s="10">
        <v>20.985000000006895</v>
      </c>
      <c r="Z33" s="10">
        <v>25.049000000280898</v>
      </c>
      <c r="AA33" s="342">
        <f t="shared" si="8"/>
        <v>4.0640000002740031</v>
      </c>
      <c r="AB33" s="10">
        <v>9.8481817362609245</v>
      </c>
      <c r="AC33" s="342">
        <f t="shared" si="9"/>
        <v>13.912181736534928</v>
      </c>
      <c r="AD33" s="343">
        <f t="shared" si="10"/>
        <v>2.5984086258900252E-2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10.047609211748988</v>
      </c>
      <c r="K34" s="11">
        <v>19.104154949249889</v>
      </c>
      <c r="L34" s="11">
        <v>9.0565457375008993</v>
      </c>
      <c r="M34" s="11">
        <v>7.8282938151592267</v>
      </c>
      <c r="N34" s="11">
        <v>16.884839552660125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130.66999999877021</v>
      </c>
      <c r="Z34" s="10">
        <v>149.45999999896736</v>
      </c>
      <c r="AA34" s="342">
        <f t="shared" si="8"/>
        <v>18.790000000197153</v>
      </c>
      <c r="AB34" s="10">
        <v>60.291064895340455</v>
      </c>
      <c r="AC34" s="342">
        <f t="shared" si="9"/>
        <v>79.081064895537608</v>
      </c>
      <c r="AD34" s="343">
        <f t="shared" si="10"/>
        <v>2.5615547515687842E-2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20.929197056539063</v>
      </c>
      <c r="K35" s="11">
        <v>36.47781056999451</v>
      </c>
      <c r="L35" s="11">
        <v>15.548613513455448</v>
      </c>
      <c r="M35" s="11">
        <v>17.366417873985647</v>
      </c>
      <c r="N35" s="11">
        <v>32.915031387441104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39.515999999587883</v>
      </c>
      <c r="Z35" s="10">
        <v>45.132999999564234</v>
      </c>
      <c r="AA35" s="342">
        <f t="shared" si="8"/>
        <v>5.6169999999763505</v>
      </c>
      <c r="AB35" s="10">
        <v>17.25040763135236</v>
      </c>
      <c r="AC35" s="342">
        <f t="shared" si="9"/>
        <v>22.86740763132871</v>
      </c>
      <c r="AD35" s="343">
        <f t="shared" si="10"/>
        <v>2.4443227348346364E-2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7.2753387174866875</v>
      </c>
      <c r="C36" s="11">
        <v>10.007847863790525</v>
      </c>
      <c r="D36" s="11">
        <f>C36-B36</f>
        <v>2.7325091463038378</v>
      </c>
      <c r="E36" s="11">
        <v>4.49719546450625</v>
      </c>
      <c r="F36" s="11">
        <f>SUM(D36:E36)</f>
        <v>7.2297046108100878</v>
      </c>
      <c r="G36" s="200">
        <f>IF(B36&gt;0,(1+(E36/B36))^(1/($C$6-$B$6))-1,0)</f>
        <v>3.2605537067144086E-2</v>
      </c>
      <c r="I36" s="11" t="str">
        <f t="shared" si="18"/>
        <v>Sales and customer service occupations</v>
      </c>
      <c r="J36" s="11">
        <v>16.470310781681317</v>
      </c>
      <c r="K36" s="11">
        <v>27.914812535718355</v>
      </c>
      <c r="L36" s="11">
        <v>11.444501754037038</v>
      </c>
      <c r="M36" s="11">
        <v>10.784544139542298</v>
      </c>
      <c r="N36" s="11">
        <v>22.229045893579336</v>
      </c>
      <c r="P36" s="10" t="str">
        <f>name!D4</f>
        <v>11 Corporate managers and directors</v>
      </c>
      <c r="Q36" s="11">
        <v>149.70962632328369</v>
      </c>
      <c r="R36" s="11">
        <v>172.81385037433699</v>
      </c>
      <c r="S36" s="342">
        <f>R36-Q36</f>
        <v>23.104224051053308</v>
      </c>
      <c r="T36" s="342">
        <v>91.843973277006924</v>
      </c>
      <c r="U36" s="342">
        <f>SUM(S36:T36)</f>
        <v>114.94819732806023</v>
      </c>
      <c r="V36" s="343">
        <f>IF(Q36&gt;0,(1+(T36/Q36))^(1/($C$6-$B$6))-1,0)</f>
        <v>3.2406949217326009E-2</v>
      </c>
      <c r="W36" s="343"/>
      <c r="X36" s="10" t="str">
        <f>name!A33</f>
        <v>Specialised construction</v>
      </c>
      <c r="Y36" s="10">
        <v>185.20399999825673</v>
      </c>
      <c r="Z36" s="10">
        <v>211.83999999806207</v>
      </c>
      <c r="AA36" s="342">
        <f t="shared" si="8"/>
        <v>26.635999999805335</v>
      </c>
      <c r="AB36" s="10">
        <v>82.640610188306155</v>
      </c>
      <c r="AC36" s="342">
        <f t="shared" si="9"/>
        <v>109.27661018811149</v>
      </c>
      <c r="AD36" s="343">
        <f t="shared" si="10"/>
        <v>2.4901597242675155E-2</v>
      </c>
    </row>
    <row r="37" spans="1:30" x14ac:dyDescent="0.2">
      <c r="A37" t="str">
        <f t="shared" si="20"/>
        <v>12 Other managers and proprietors</v>
      </c>
      <c r="B37" s="11">
        <v>2.5358926098511256</v>
      </c>
      <c r="C37" s="11">
        <v>4.9519710678843953</v>
      </c>
      <c r="D37" s="11">
        <f t="shared" ref="D37:D60" si="21">C37-B37</f>
        <v>2.4160784580332697</v>
      </c>
      <c r="E37" s="11">
        <v>2.4402529575380822</v>
      </c>
      <c r="F37" s="11">
        <f t="shared" ref="F37:F57" si="22">SUM(D37:E37)</f>
        <v>4.8563314155713524</v>
      </c>
      <c r="G37" s="200">
        <f t="shared" ref="G37:G62" si="23">IF(B37&gt;0,(1+(E37/B37))^(1/($C$6-$B$6))-1,0)</f>
        <v>4.5965791816912294E-2</v>
      </c>
      <c r="I37" s="11" t="str">
        <f t="shared" si="18"/>
        <v>Process, plant and machine operatives</v>
      </c>
      <c r="J37" s="11">
        <v>4.8063232721646081</v>
      </c>
      <c r="K37" s="11">
        <v>9.1383409715177741</v>
      </c>
      <c r="L37" s="11">
        <v>4.3320176993531661</v>
      </c>
      <c r="M37" s="11">
        <v>4.1405579117918263</v>
      </c>
      <c r="N37" s="11">
        <v>8.4725756111449915</v>
      </c>
      <c r="P37" s="10" t="str">
        <f>name!D5</f>
        <v>12 Other managers and proprietors</v>
      </c>
      <c r="Q37" s="11">
        <v>77.441364758967836</v>
      </c>
      <c r="R37" s="11">
        <v>112.5449076450081</v>
      </c>
      <c r="S37" s="342">
        <f t="shared" ref="S37:S60" si="24">R37-Q37</f>
        <v>35.103542886040259</v>
      </c>
      <c r="T37" s="342">
        <v>64.17880330935634</v>
      </c>
      <c r="U37" s="342">
        <f t="shared" ref="U37:U60" si="25">SUM(S37:T37)</f>
        <v>99.282346195396599</v>
      </c>
      <c r="V37" s="343">
        <f t="shared" ref="V37:V60" si="26">IF(Q37&gt;0,(1+(T37/Q37))^(1/($C$6-$B$6))-1,0)</f>
        <v>4.1062509779084433E-2</v>
      </c>
      <c r="W37" s="343"/>
      <c r="X37" s="10" t="str">
        <f>name!A34</f>
        <v>Motor vehicle trade</v>
      </c>
      <c r="Y37" s="10">
        <v>93.912000000537674</v>
      </c>
      <c r="Z37" s="10">
        <v>99.800000001312611</v>
      </c>
      <c r="AA37" s="342">
        <f t="shared" si="8"/>
        <v>5.8880000007749373</v>
      </c>
      <c r="AB37" s="10">
        <v>40.183409700085377</v>
      </c>
      <c r="AC37" s="342">
        <f t="shared" si="9"/>
        <v>46.071409700860315</v>
      </c>
      <c r="AD37" s="343">
        <f t="shared" si="10"/>
        <v>2.4030412325887873E-2</v>
      </c>
    </row>
    <row r="38" spans="1:30" x14ac:dyDescent="0.2">
      <c r="A38" t="str">
        <f t="shared" si="20"/>
        <v>21 Science, research, engineering and technology professionals</v>
      </c>
      <c r="B38" s="11">
        <v>19.152560889463722</v>
      </c>
      <c r="C38" s="11">
        <v>26.975899211117525</v>
      </c>
      <c r="D38" s="11">
        <f t="shared" si="21"/>
        <v>7.8233383216538037</v>
      </c>
      <c r="E38" s="11">
        <v>8.8349900665844938</v>
      </c>
      <c r="F38" s="11">
        <f t="shared" si="22"/>
        <v>16.658328388238296</v>
      </c>
      <c r="G38" s="200">
        <f t="shared" si="23"/>
        <v>2.5610684088828384E-2</v>
      </c>
      <c r="I38" s="11" t="str">
        <f t="shared" si="18"/>
        <v>Elementary occupations</v>
      </c>
      <c r="J38" s="11">
        <v>13.339618494871882</v>
      </c>
      <c r="K38" s="11">
        <v>24.772079348876723</v>
      </c>
      <c r="L38" s="11">
        <v>11.432460854004839</v>
      </c>
      <c r="M38" s="11">
        <v>10.8664728536189</v>
      </c>
      <c r="N38" s="11">
        <v>22.298933707623739</v>
      </c>
      <c r="P38" s="10" t="str">
        <f>name!D6</f>
        <v>21 Science, research, engineering and technology professionals</v>
      </c>
      <c r="Q38" s="11">
        <v>84.187090236461827</v>
      </c>
      <c r="R38" s="11">
        <v>116.76258406762041</v>
      </c>
      <c r="S38" s="342">
        <f t="shared" si="24"/>
        <v>32.575493831158582</v>
      </c>
      <c r="T38" s="342">
        <v>52.686093341938189</v>
      </c>
      <c r="U38" s="342">
        <f t="shared" si="25"/>
        <v>85.261587173096771</v>
      </c>
      <c r="V38" s="343">
        <f t="shared" si="26"/>
        <v>3.2931506855696568E-2</v>
      </c>
      <c r="W38" s="343"/>
      <c r="X38" s="10" t="str">
        <f>name!A35</f>
        <v>Wholesale trade</v>
      </c>
      <c r="Y38" s="10">
        <v>198.62600000101804</v>
      </c>
      <c r="Z38" s="10">
        <v>207.33100000149571</v>
      </c>
      <c r="AA38" s="342">
        <f t="shared" si="8"/>
        <v>8.7050000004776678</v>
      </c>
      <c r="AB38" s="10">
        <v>92.486903145757609</v>
      </c>
      <c r="AC38" s="342">
        <f t="shared" si="9"/>
        <v>101.19190314623528</v>
      </c>
      <c r="AD38" s="343">
        <f t="shared" si="10"/>
        <v>2.5813374890901297E-2</v>
      </c>
    </row>
    <row r="39" spans="1:30" x14ac:dyDescent="0.2">
      <c r="A39" t="str">
        <f t="shared" si="20"/>
        <v>22 Health professionals</v>
      </c>
      <c r="B39" s="11">
        <v>12.182529466811898</v>
      </c>
      <c r="C39" s="11">
        <v>17.740065368344801</v>
      </c>
      <c r="D39" s="11">
        <f t="shared" si="21"/>
        <v>5.5575359015329031</v>
      </c>
      <c r="E39" s="11">
        <v>7.8069180533809002</v>
      </c>
      <c r="F39" s="11">
        <f t="shared" si="22"/>
        <v>13.364453954913802</v>
      </c>
      <c r="G39" s="200">
        <f t="shared" si="23"/>
        <v>3.3564429964950016E-2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150.5517581033977</v>
      </c>
      <c r="R39" s="11">
        <v>166.31338276178326</v>
      </c>
      <c r="S39" s="342">
        <f t="shared" si="24"/>
        <v>15.761624658385557</v>
      </c>
      <c r="T39" s="342">
        <v>93.569818450217667</v>
      </c>
      <c r="U39" s="342">
        <f t="shared" si="25"/>
        <v>109.33144310860322</v>
      </c>
      <c r="V39" s="343">
        <f t="shared" si="26"/>
        <v>3.2748776096518828E-2</v>
      </c>
      <c r="W39" s="343"/>
      <c r="X39" s="10" t="str">
        <f>name!A36</f>
        <v>Retail trade</v>
      </c>
      <c r="Y39" s="10">
        <v>461.77300000945041</v>
      </c>
      <c r="Z39" s="10">
        <v>464.01100000218031</v>
      </c>
      <c r="AA39" s="342">
        <f t="shared" si="8"/>
        <v>2.2379999927298968</v>
      </c>
      <c r="AB39" s="10">
        <v>218.03640103435689</v>
      </c>
      <c r="AC39" s="342">
        <f t="shared" si="9"/>
        <v>220.27440102708678</v>
      </c>
      <c r="AD39" s="343">
        <f t="shared" si="10"/>
        <v>2.6117848798417276E-2</v>
      </c>
    </row>
    <row r="40" spans="1:30" x14ac:dyDescent="0.2">
      <c r="A40" t="str">
        <f t="shared" si="20"/>
        <v>23 Teaching and other educational professionals</v>
      </c>
      <c r="B40" s="11">
        <v>21.095013708384911</v>
      </c>
      <c r="C40" s="11">
        <v>27.716913957617905</v>
      </c>
      <c r="D40" s="11">
        <f>C40-B40</f>
        <v>6.6219002492329935</v>
      </c>
      <c r="E40" s="11">
        <v>12.531602887901789</v>
      </c>
      <c r="F40" s="11">
        <f>SUM(D40:E40)</f>
        <v>19.153503137134784</v>
      </c>
      <c r="G40" s="200">
        <f>IF(B40&gt;0,(1+(E40/B40))^(1/($C$6-$B$6))-1,0)</f>
        <v>3.1573611540960167E-2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163.69483787189918</v>
      </c>
      <c r="R40" s="11">
        <v>179.62883146095962</v>
      </c>
      <c r="S40" s="342">
        <f t="shared" si="24"/>
        <v>15.933993589060435</v>
      </c>
      <c r="T40" s="342">
        <v>94.730370758935408</v>
      </c>
      <c r="U40" s="342">
        <f t="shared" si="25"/>
        <v>110.66436434799584</v>
      </c>
      <c r="V40" s="343">
        <f t="shared" si="26"/>
        <v>3.0908196867158066E-2</v>
      </c>
      <c r="W40" s="343"/>
      <c r="X40" s="10" t="str">
        <f>name!A37</f>
        <v>Land transport, etc</v>
      </c>
      <c r="Y40" s="10">
        <v>78.204000000622187</v>
      </c>
      <c r="Z40" s="10">
        <v>82.265000001928868</v>
      </c>
      <c r="AA40" s="342">
        <f t="shared" si="8"/>
        <v>4.0610000013066809</v>
      </c>
      <c r="AB40" s="10">
        <v>37.797356771568275</v>
      </c>
      <c r="AC40" s="342">
        <f t="shared" si="9"/>
        <v>41.858356772874956</v>
      </c>
      <c r="AD40" s="343">
        <f t="shared" si="10"/>
        <v>2.6633914157218497E-2</v>
      </c>
    </row>
    <row r="41" spans="1:30" x14ac:dyDescent="0.2">
      <c r="A41" t="str">
        <f t="shared" si="20"/>
        <v>24 Business, media and public service professionals</v>
      </c>
      <c r="B41" s="11">
        <v>7.1982553147885904</v>
      </c>
      <c r="C41" s="11">
        <v>12.297858319712853</v>
      </c>
      <c r="D41" s="11">
        <f t="shared" si="21"/>
        <v>5.0996030049242629</v>
      </c>
      <c r="E41" s="11">
        <v>4.9079020163955862</v>
      </c>
      <c r="F41" s="11">
        <f t="shared" si="22"/>
        <v>10.007505021319849</v>
      </c>
      <c r="G41" s="200">
        <f t="shared" si="23"/>
        <v>3.5265967998372894E-2</v>
      </c>
      <c r="I41" s="11" t="str">
        <f>I30</f>
        <v>Managers, directors and senior officials</v>
      </c>
      <c r="J41" s="11">
        <f t="array" ref="J41:J49">MMULT(aggregation!$B$38:$AA$46,B94:B119)</f>
        <v>169.13352535181866</v>
      </c>
      <c r="K41" s="11">
        <f t="array" ref="K41:K49">MMULT(aggregation!$B$38:$AA$46,C94:C119)</f>
        <v>208.54898482206573</v>
      </c>
      <c r="L41" s="11">
        <f t="array" ref="L41:L49">MMULT(aggregation!$B$38:$AA$46,D94:D119)</f>
        <v>39.415459470247086</v>
      </c>
      <c r="M41" s="11">
        <f t="array" ref="M41:M49">MMULT(aggregation!$B$38:$AA$46,E94:E119)</f>
        <v>110.54324648829089</v>
      </c>
      <c r="N41" s="11">
        <f t="array" ref="N41:N49">MMULT(aggregation!$B$38:$AA$46,F94:F119)</f>
        <v>149.95870595853799</v>
      </c>
      <c r="P41" s="10" t="str">
        <f>name!D9</f>
        <v>24 Business, media and public service professionals</v>
      </c>
      <c r="Q41" s="11">
        <v>158.97510447686452</v>
      </c>
      <c r="R41" s="11">
        <v>199.4870324591335</v>
      </c>
      <c r="S41" s="342">
        <f t="shared" si="24"/>
        <v>40.511927982268986</v>
      </c>
      <c r="T41" s="342">
        <v>98.585369496619535</v>
      </c>
      <c r="U41" s="342">
        <f t="shared" si="25"/>
        <v>139.09729747888852</v>
      </c>
      <c r="V41" s="343">
        <f t="shared" si="26"/>
        <v>3.2690082901539519E-2</v>
      </c>
      <c r="W41" s="343"/>
      <c r="X41" s="10" t="str">
        <f>name!A38</f>
        <v>Water transport</v>
      </c>
      <c r="Y41" s="10">
        <v>6.7020000000294857</v>
      </c>
      <c r="Z41" s="10">
        <v>5.1060000000226395</v>
      </c>
      <c r="AA41" s="342">
        <f t="shared" si="8"/>
        <v>-1.5960000000068462</v>
      </c>
      <c r="AB41" s="10">
        <v>2.5268841041075265</v>
      </c>
      <c r="AC41" s="342">
        <f t="shared" si="9"/>
        <v>0.93088410410068034</v>
      </c>
      <c r="AD41" s="343">
        <f t="shared" si="10"/>
        <v>2.1557895082254142E-2</v>
      </c>
    </row>
    <row r="42" spans="1:30" x14ac:dyDescent="0.2">
      <c r="A42" t="str">
        <f t="shared" si="20"/>
        <v>31 Science, engineering and technology associate professionals</v>
      </c>
      <c r="B42" s="11">
        <v>2.4321956417475987</v>
      </c>
      <c r="C42" s="11">
        <v>3.7357727309955608</v>
      </c>
      <c r="D42" s="11">
        <f t="shared" si="21"/>
        <v>1.3035770892479621</v>
      </c>
      <c r="E42" s="11">
        <v>1.4112238845473166</v>
      </c>
      <c r="F42" s="11">
        <f t="shared" si="22"/>
        <v>2.7148009737952785</v>
      </c>
      <c r="G42" s="200">
        <f t="shared" si="23"/>
        <v>3.0974568347250431E-2</v>
      </c>
      <c r="I42" s="11" t="str">
        <f>I31</f>
        <v>Professional occupations</v>
      </c>
      <c r="J42" s="11">
        <v>397.50041618074459</v>
      </c>
      <c r="K42" s="11">
        <v>441.63894008293408</v>
      </c>
      <c r="L42" s="11">
        <v>44.138523902189462</v>
      </c>
      <c r="M42" s="11">
        <v>207.88972039991813</v>
      </c>
      <c r="N42" s="11">
        <v>252.02824430210759</v>
      </c>
      <c r="P42" s="10" t="str">
        <f>name!D10</f>
        <v>31 Science, engineering and technology associate professionals</v>
      </c>
      <c r="Q42" s="11">
        <v>30.198720285179597</v>
      </c>
      <c r="R42" s="11">
        <v>36.762202544567195</v>
      </c>
      <c r="S42" s="342">
        <f t="shared" si="24"/>
        <v>6.5634822593875981</v>
      </c>
      <c r="T42" s="342">
        <v>16.518086839845633</v>
      </c>
      <c r="U42" s="342">
        <f t="shared" si="25"/>
        <v>23.081569099233231</v>
      </c>
      <c r="V42" s="343">
        <f t="shared" si="26"/>
        <v>2.9514120336760152E-2</v>
      </c>
      <c r="W42" s="343"/>
      <c r="X42" s="10" t="str">
        <f>name!A39</f>
        <v>Air transport</v>
      </c>
      <c r="Y42" s="10">
        <v>11.343000000029971</v>
      </c>
      <c r="Z42" s="10">
        <v>7.6180000000220733</v>
      </c>
      <c r="AA42" s="342">
        <f t="shared" si="8"/>
        <v>-3.7250000000078973</v>
      </c>
      <c r="AB42" s="10">
        <v>4.0392381808426077</v>
      </c>
      <c r="AC42" s="342">
        <f t="shared" si="9"/>
        <v>0.31423818083471033</v>
      </c>
      <c r="AD42" s="343">
        <f t="shared" si="10"/>
        <v>2.0515111424707744E-2</v>
      </c>
    </row>
    <row r="43" spans="1:30" x14ac:dyDescent="0.2">
      <c r="A43" t="str">
        <f t="shared" si="20"/>
        <v>32 Health and social care associate professionals</v>
      </c>
      <c r="B43" s="11">
        <v>0.44452144111201336</v>
      </c>
      <c r="C43" s="11">
        <v>0.75872412619118723</v>
      </c>
      <c r="D43" s="11">
        <f t="shared" si="21"/>
        <v>0.31420268507917387</v>
      </c>
      <c r="E43" s="11">
        <v>0.37575312699248969</v>
      </c>
      <c r="F43" s="11">
        <f t="shared" si="22"/>
        <v>0.68995581207166357</v>
      </c>
      <c r="G43" s="200">
        <f t="shared" si="23"/>
        <v>4.1688258230513586E-2</v>
      </c>
      <c r="I43" s="11" t="str">
        <f>I32</f>
        <v>Associate professional occupations</v>
      </c>
      <c r="J43" s="11">
        <v>207.622743937194</v>
      </c>
      <c r="K43" s="11">
        <v>237.98729075507543</v>
      </c>
      <c r="L43" s="11">
        <v>30.364546817881479</v>
      </c>
      <c r="M43" s="11">
        <v>110.35567873517164</v>
      </c>
      <c r="N43" s="11">
        <v>140.72022555305313</v>
      </c>
      <c r="P43" s="10" t="str">
        <f>name!D11</f>
        <v>32 Health and social care associate professionals</v>
      </c>
      <c r="Q43" s="11">
        <v>68.730507408558779</v>
      </c>
      <c r="R43" s="11">
        <v>74.801851261735123</v>
      </c>
      <c r="S43" s="342">
        <f t="shared" si="24"/>
        <v>6.0713438531763444</v>
      </c>
      <c r="T43" s="342">
        <v>42.69108669605621</v>
      </c>
      <c r="U43" s="342">
        <f t="shared" si="25"/>
        <v>48.762430549232555</v>
      </c>
      <c r="V43" s="343">
        <f t="shared" si="26"/>
        <v>3.2732840966517296E-2</v>
      </c>
      <c r="W43" s="343"/>
      <c r="X43" s="10" t="str">
        <f>name!A40</f>
        <v>Warehousing, etc</v>
      </c>
      <c r="Y43" s="10">
        <v>76.250000000385967</v>
      </c>
      <c r="Z43" s="10">
        <v>81.185000001149419</v>
      </c>
      <c r="AA43" s="342">
        <f t="shared" si="8"/>
        <v>4.935000000763452</v>
      </c>
      <c r="AB43" s="10">
        <v>34.359864006450024</v>
      </c>
      <c r="AC43" s="342">
        <f t="shared" si="9"/>
        <v>39.294864007213476</v>
      </c>
      <c r="AD43" s="343">
        <f t="shared" si="10"/>
        <v>2.5109521434699023E-2</v>
      </c>
    </row>
    <row r="44" spans="1:30" x14ac:dyDescent="0.2">
      <c r="A44" t="str">
        <f t="shared" si="20"/>
        <v>33 Protective service occupations</v>
      </c>
      <c r="B44" s="11">
        <v>0.21819565039372812</v>
      </c>
      <c r="C44" s="11">
        <v>0.47243170495690784</v>
      </c>
      <c r="D44" s="11">
        <f t="shared" si="21"/>
        <v>0.25423605456317971</v>
      </c>
      <c r="E44" s="11">
        <v>0.12495262098943427</v>
      </c>
      <c r="F44" s="11">
        <f t="shared" si="22"/>
        <v>0.37918867555261399</v>
      </c>
      <c r="G44" s="200">
        <f t="shared" si="23"/>
        <v>3.0644875980551989E-2</v>
      </c>
      <c r="I44" s="11" t="str">
        <f>I33</f>
        <v>Administrative and secretarial occupations</v>
      </c>
      <c r="J44" s="11">
        <v>100.04622538028697</v>
      </c>
      <c r="K44" s="11">
        <v>133.49592820385774</v>
      </c>
      <c r="L44" s="11">
        <v>33.449702823570782</v>
      </c>
      <c r="M44" s="11">
        <v>65.410724395215624</v>
      </c>
      <c r="N44" s="11">
        <v>98.860427218786398</v>
      </c>
      <c r="P44" s="10" t="str">
        <f>name!D12</f>
        <v>33 Protective service occupations</v>
      </c>
      <c r="Q44" s="11">
        <v>14.332508072484071</v>
      </c>
      <c r="R44" s="11">
        <v>25.648967796249945</v>
      </c>
      <c r="S44" s="342">
        <f t="shared" si="24"/>
        <v>11.316459723765874</v>
      </c>
      <c r="T44" s="342">
        <v>10.428748778879749</v>
      </c>
      <c r="U44" s="342">
        <f t="shared" si="25"/>
        <v>21.745208502645625</v>
      </c>
      <c r="V44" s="343">
        <f t="shared" si="26"/>
        <v>3.7122443754664225E-2</v>
      </c>
      <c r="W44" s="343"/>
      <c r="X44" s="10" t="str">
        <f>name!A41</f>
        <v>Postal and courier</v>
      </c>
      <c r="Y44" s="10">
        <v>44.169000000418592</v>
      </c>
      <c r="Z44" s="10">
        <v>48.403000000633462</v>
      </c>
      <c r="AA44" s="342">
        <f t="shared" si="8"/>
        <v>4.2340000002148699</v>
      </c>
      <c r="AB44" s="10">
        <v>22.126203331243811</v>
      </c>
      <c r="AC44" s="342">
        <f t="shared" si="9"/>
        <v>26.360203331458681</v>
      </c>
      <c r="AD44" s="343">
        <f t="shared" si="10"/>
        <v>2.7442759586653542E-2</v>
      </c>
    </row>
    <row r="45" spans="1:30" x14ac:dyDescent="0.2">
      <c r="A45" t="str">
        <f t="shared" si="20"/>
        <v>34 Culture, media and sports occupations</v>
      </c>
      <c r="B45" s="11">
        <v>1.5547202145258954</v>
      </c>
      <c r="C45" s="11">
        <v>2.153633485336135</v>
      </c>
      <c r="D45" s="11">
        <f t="shared" ref="D45:D46" si="27">C45-B45</f>
        <v>0.5989132708102396</v>
      </c>
      <c r="E45" s="11">
        <v>0.99108635543760848</v>
      </c>
      <c r="F45" s="11">
        <f t="shared" ref="F45:F46" si="28">SUM(D45:E45)</f>
        <v>1.589999626247848</v>
      </c>
      <c r="G45" s="200">
        <f t="shared" si="23"/>
        <v>3.3423208151183603E-2</v>
      </c>
      <c r="I45" s="11" t="str">
        <f t="shared" ref="I45:I49" si="29">I34</f>
        <v>Skilled trades occupations</v>
      </c>
      <c r="J45" s="11">
        <v>30.700740933041573</v>
      </c>
      <c r="K45" s="11">
        <v>47.423520519670831</v>
      </c>
      <c r="L45" s="11">
        <v>16.722779586629262</v>
      </c>
      <c r="M45" s="11">
        <v>22.548005447906714</v>
      </c>
      <c r="N45" s="11">
        <v>39.270785034535976</v>
      </c>
      <c r="P45" s="10" t="str">
        <f>name!D13</f>
        <v>34 Culture, media and sports occupations</v>
      </c>
      <c r="Q45" s="11">
        <v>57.05362211724777</v>
      </c>
      <c r="R45" s="11">
        <v>59.072624875697812</v>
      </c>
      <c r="S45" s="342">
        <f t="shared" si="24"/>
        <v>2.0190027584500427</v>
      </c>
      <c r="T45" s="342">
        <v>30.10187418607785</v>
      </c>
      <c r="U45" s="342">
        <f t="shared" si="25"/>
        <v>32.120876944527893</v>
      </c>
      <c r="V45" s="343">
        <f t="shared" si="26"/>
        <v>2.8649542494540992E-2</v>
      </c>
      <c r="W45" s="343"/>
      <c r="X45" s="10" t="str">
        <f>name!A42</f>
        <v>Accommodation</v>
      </c>
      <c r="Y45" s="10">
        <v>60.501000000690567</v>
      </c>
      <c r="Z45" s="10">
        <v>71.779000000114465</v>
      </c>
      <c r="AA45" s="342">
        <f t="shared" si="8"/>
        <v>11.277999999423898</v>
      </c>
      <c r="AB45" s="10">
        <v>33.629002877415701</v>
      </c>
      <c r="AC45" s="342">
        <f t="shared" si="9"/>
        <v>44.907002876839599</v>
      </c>
      <c r="AD45" s="343">
        <f t="shared" si="10"/>
        <v>2.990626799414553E-2</v>
      </c>
    </row>
    <row r="46" spans="1:30" x14ac:dyDescent="0.2">
      <c r="A46" t="str">
        <f t="shared" si="20"/>
        <v>35 Business and public service associate professionals</v>
      </c>
      <c r="B46" s="11">
        <v>5.0566030254355372</v>
      </c>
      <c r="C46" s="11">
        <v>7.6208642534765287</v>
      </c>
      <c r="D46" s="11">
        <f t="shared" si="27"/>
        <v>2.5642612280409915</v>
      </c>
      <c r="E46" s="11">
        <v>3.0574381845457284</v>
      </c>
      <c r="F46" s="11">
        <f t="shared" si="28"/>
        <v>5.6216994125867199</v>
      </c>
      <c r="G46" s="200">
        <f t="shared" si="23"/>
        <v>3.2028973376753367E-2</v>
      </c>
      <c r="I46" s="11" t="str">
        <f t="shared" si="29"/>
        <v>Caring, leisure and other service occupations</v>
      </c>
      <c r="J46" s="11">
        <v>62.005665725738126</v>
      </c>
      <c r="K46" s="11">
        <v>90.310210745331631</v>
      </c>
      <c r="L46" s="11">
        <v>28.304545019593512</v>
      </c>
      <c r="M46" s="11">
        <v>49.144489812879087</v>
      </c>
      <c r="N46" s="11">
        <v>77.449034832472606</v>
      </c>
      <c r="P46" s="10" t="str">
        <f>name!D14</f>
        <v>35 Business and public service associate professionals</v>
      </c>
      <c r="Q46" s="11">
        <v>158.33768295984973</v>
      </c>
      <c r="R46" s="11">
        <v>170.59938033984</v>
      </c>
      <c r="S46" s="342">
        <f t="shared" si="24"/>
        <v>12.261697379990267</v>
      </c>
      <c r="T46" s="342">
        <v>86.637567324064079</v>
      </c>
      <c r="U46" s="342">
        <f t="shared" si="25"/>
        <v>98.899264704054346</v>
      </c>
      <c r="V46" s="343">
        <f t="shared" si="26"/>
        <v>2.952254544528965E-2</v>
      </c>
      <c r="W46" s="343"/>
      <c r="X46" s="10" t="str">
        <f>name!A43</f>
        <v>Food and beverage services</v>
      </c>
      <c r="Y46" s="10">
        <v>262.46000000355895</v>
      </c>
      <c r="Z46" s="10">
        <v>317.22400000050703</v>
      </c>
      <c r="AA46" s="342">
        <f t="shared" si="8"/>
        <v>54.763999996948087</v>
      </c>
      <c r="AB46" s="10">
        <v>140.84211730969369</v>
      </c>
      <c r="AC46" s="342">
        <f t="shared" si="9"/>
        <v>195.60611730664178</v>
      </c>
      <c r="AD46" s="343">
        <f t="shared" si="10"/>
        <v>2.9053194471820198E-2</v>
      </c>
    </row>
    <row r="47" spans="1:30" x14ac:dyDescent="0.2">
      <c r="A47" t="str">
        <f t="shared" si="20"/>
        <v>41 Administrative occupations</v>
      </c>
      <c r="B47" s="11">
        <v>2.6668553455444108</v>
      </c>
      <c r="C47" s="11">
        <v>4.1729980014251096</v>
      </c>
      <c r="D47" s="11">
        <f t="shared" si="21"/>
        <v>1.5061426558806987</v>
      </c>
      <c r="E47" s="11">
        <v>1.8020276024843092</v>
      </c>
      <c r="F47" s="11">
        <f t="shared" si="22"/>
        <v>3.3081702583650081</v>
      </c>
      <c r="G47" s="200">
        <f t="shared" si="23"/>
        <v>3.5014978061030266E-2</v>
      </c>
      <c r="I47" s="11" t="str">
        <f t="shared" si="29"/>
        <v>Sales and customer service occupations</v>
      </c>
      <c r="J47" s="11">
        <v>57.497753334473138</v>
      </c>
      <c r="K47" s="11">
        <v>82.138211276605062</v>
      </c>
      <c r="L47" s="11">
        <v>24.640457942131917</v>
      </c>
      <c r="M47" s="11">
        <v>36.465746456335374</v>
      </c>
      <c r="N47" s="11">
        <v>61.106204398467291</v>
      </c>
      <c r="P47" s="10" t="str">
        <f>name!D15</f>
        <v>41 Administrative occupations</v>
      </c>
      <c r="Q47" s="11">
        <v>281.75605450941765</v>
      </c>
      <c r="R47" s="11">
        <v>218.65942113120391</v>
      </c>
      <c r="S47" s="342">
        <f t="shared" si="24"/>
        <v>-63.096633378213738</v>
      </c>
      <c r="T47" s="342">
        <v>135.78028876371704</v>
      </c>
      <c r="U47" s="342">
        <f t="shared" si="25"/>
        <v>72.6836553855033</v>
      </c>
      <c r="V47" s="343">
        <f t="shared" si="26"/>
        <v>2.6568817941126088E-2</v>
      </c>
      <c r="W47" s="343"/>
      <c r="X47" s="10" t="str">
        <f>name!A44</f>
        <v>Publishing activities</v>
      </c>
      <c r="Y47" s="10">
        <v>24.20399999967724</v>
      </c>
      <c r="Z47" s="10">
        <v>22.665999999868628</v>
      </c>
      <c r="AA47" s="342">
        <f t="shared" si="8"/>
        <v>-1.537999999808612</v>
      </c>
      <c r="AB47" s="10">
        <v>11.022808343784131</v>
      </c>
      <c r="AC47" s="342">
        <f t="shared" si="9"/>
        <v>9.4848083439755193</v>
      </c>
      <c r="AD47" s="343">
        <f t="shared" si="10"/>
        <v>2.5334908248175969E-2</v>
      </c>
    </row>
    <row r="48" spans="1:30" x14ac:dyDescent="0.2">
      <c r="A48" t="str">
        <f t="shared" si="20"/>
        <v>42 Secretarial and related occupations</v>
      </c>
      <c r="B48" s="11">
        <v>0.26333011546021362</v>
      </c>
      <c r="C48" s="11">
        <v>0.81025115520557012</v>
      </c>
      <c r="D48" s="11">
        <f t="shared" si="21"/>
        <v>0.54692103974535655</v>
      </c>
      <c r="E48" s="11">
        <v>0.34278684761188161</v>
      </c>
      <c r="F48" s="11">
        <f t="shared" si="22"/>
        <v>0.88970788735723816</v>
      </c>
      <c r="G48" s="200">
        <f t="shared" si="23"/>
        <v>5.7151086788627348E-2</v>
      </c>
      <c r="I48" s="11" t="str">
        <f t="shared" si="29"/>
        <v>Process, plant and machine operatives</v>
      </c>
      <c r="J48" s="11">
        <v>11.70284238775465</v>
      </c>
      <c r="K48" s="11">
        <v>19.863074720584429</v>
      </c>
      <c r="L48" s="11">
        <v>8.1602323328297786</v>
      </c>
      <c r="M48" s="11">
        <v>9.7345797655028115</v>
      </c>
      <c r="N48" s="11">
        <v>17.89481209833259</v>
      </c>
      <c r="P48" s="10" t="str">
        <f>name!D16</f>
        <v>42 Secretarial and related occupations</v>
      </c>
      <c r="Q48" s="11">
        <v>98.507628292311026</v>
      </c>
      <c r="R48" s="11">
        <v>75.852240546545247</v>
      </c>
      <c r="S48" s="342">
        <f t="shared" si="24"/>
        <v>-22.655387745765779</v>
      </c>
      <c r="T48" s="342">
        <v>49.509610098930814</v>
      </c>
      <c r="U48" s="342">
        <f t="shared" si="25"/>
        <v>26.854222353165035</v>
      </c>
      <c r="V48" s="343">
        <f t="shared" si="26"/>
        <v>2.7518134987221554E-2</v>
      </c>
      <c r="W48" s="343"/>
      <c r="X48" s="10" t="str">
        <f>name!A45</f>
        <v>Film and music</v>
      </c>
      <c r="Y48" s="10">
        <v>15.306000000001257</v>
      </c>
      <c r="Z48" s="10">
        <v>14.724000000081624</v>
      </c>
      <c r="AA48" s="342">
        <f t="shared" si="8"/>
        <v>-0.58199999991963303</v>
      </c>
      <c r="AB48" s="10">
        <v>7.5096501390421881</v>
      </c>
      <c r="AC48" s="342">
        <f t="shared" si="9"/>
        <v>6.9276501391225551</v>
      </c>
      <c r="AD48" s="343">
        <f t="shared" si="10"/>
        <v>2.6970754024757015E-2</v>
      </c>
    </row>
    <row r="49" spans="1:30" x14ac:dyDescent="0.2">
      <c r="A49" t="str">
        <f t="shared" si="20"/>
        <v>51 Skilled agricultural and related trades</v>
      </c>
      <c r="B49" s="11">
        <v>0.16553424381815446</v>
      </c>
      <c r="C49" s="11">
        <v>0.257052119656133</v>
      </c>
      <c r="D49" s="11">
        <f t="shared" si="21"/>
        <v>9.1517875837978546E-2</v>
      </c>
      <c r="E49" s="11">
        <v>0.15252371866478068</v>
      </c>
      <c r="F49" s="11">
        <f t="shared" si="22"/>
        <v>0.24404159450275922</v>
      </c>
      <c r="G49" s="200">
        <f t="shared" si="23"/>
        <v>4.4498678583723805E-2</v>
      </c>
      <c r="I49" s="11" t="str">
        <f t="shared" si="29"/>
        <v>Elementary occupations</v>
      </c>
      <c r="J49" s="11">
        <v>42.504005986677271</v>
      </c>
      <c r="K49" s="11">
        <v>65.362910320551947</v>
      </c>
      <c r="L49" s="11">
        <v>22.858904333874673</v>
      </c>
      <c r="M49" s="11">
        <v>33.911593668969246</v>
      </c>
      <c r="N49" s="11">
        <v>56.770498002843922</v>
      </c>
      <c r="P49" s="10" t="str">
        <f>name!D17</f>
        <v>51 Skilled agricultural and related trades</v>
      </c>
      <c r="Q49" s="11">
        <v>10.244347497017378</v>
      </c>
      <c r="R49" s="11">
        <v>15.105024816627495</v>
      </c>
      <c r="S49" s="342">
        <f t="shared" si="24"/>
        <v>4.860677319610117</v>
      </c>
      <c r="T49" s="342">
        <v>8.8309131794225451</v>
      </c>
      <c r="U49" s="342">
        <f t="shared" si="25"/>
        <v>13.691590499032662</v>
      </c>
      <c r="V49" s="343">
        <f>IF(Q49&gt;0,(1+(T49/Q49))^(1/($C$6-$B$6))-1,0)</f>
        <v>4.231521815885908E-2</v>
      </c>
      <c r="W49" s="343"/>
      <c r="X49" s="10" t="str">
        <f>name!A46</f>
        <v>Broadcasting</v>
      </c>
      <c r="Y49" s="10">
        <v>1.8219999999849137</v>
      </c>
      <c r="Z49" s="10">
        <v>1.6900000000027147</v>
      </c>
      <c r="AA49" s="342">
        <f t="shared" si="8"/>
        <v>-0.13199999998219902</v>
      </c>
      <c r="AB49" s="10">
        <v>0.78981586775212798</v>
      </c>
      <c r="AC49" s="342">
        <f t="shared" si="9"/>
        <v>0.65781586776992895</v>
      </c>
      <c r="AD49" s="343">
        <f t="shared" si="10"/>
        <v>2.4297891887181233E-2</v>
      </c>
    </row>
    <row r="50" spans="1:30" x14ac:dyDescent="0.2">
      <c r="A50" t="str">
        <f t="shared" si="20"/>
        <v>52 Skilled metal, electrical and electronic trades</v>
      </c>
      <c r="B50" s="11">
        <v>0.20728057453025284</v>
      </c>
      <c r="C50" s="11">
        <v>0.30186294569973743</v>
      </c>
      <c r="D50" s="11">
        <f t="shared" si="21"/>
        <v>9.4582371169484591E-2</v>
      </c>
      <c r="E50" s="11">
        <v>0.11121358577884714</v>
      </c>
      <c r="F50" s="11">
        <f>SUM(D50:E50)</f>
        <v>0.20579595694833175</v>
      </c>
      <c r="G50" s="200">
        <f t="shared" si="23"/>
        <v>2.9049323146744355E-2</v>
      </c>
      <c r="O50" s="70"/>
      <c r="P50" s="10" t="str">
        <f>name!D18</f>
        <v>52 Skilled metal, electrical and electronic trades</v>
      </c>
      <c r="Q50" s="11">
        <v>4.6924711441063929</v>
      </c>
      <c r="R50" s="11">
        <v>14.034947096047999</v>
      </c>
      <c r="S50" s="342">
        <f t="shared" si="24"/>
        <v>9.342475951941605</v>
      </c>
      <c r="T50" s="342">
        <v>6.2128393678383995</v>
      </c>
      <c r="U50" s="342">
        <f t="shared" si="25"/>
        <v>15.555315319780004</v>
      </c>
      <c r="V50" s="343">
        <f t="shared" si="26"/>
        <v>5.7829713221014822E-2</v>
      </c>
      <c r="W50" s="343"/>
      <c r="X50" s="10" t="str">
        <f>name!A47</f>
        <v>Telecommunications</v>
      </c>
      <c r="Y50" s="10">
        <v>40.381999999657573</v>
      </c>
      <c r="Z50" s="10">
        <v>47.437999999336526</v>
      </c>
      <c r="AA50" s="342">
        <f t="shared" si="8"/>
        <v>7.0559999996789529</v>
      </c>
      <c r="AB50" s="10">
        <v>18.752128666213242</v>
      </c>
      <c r="AC50" s="342">
        <f t="shared" si="9"/>
        <v>25.808128665892195</v>
      </c>
      <c r="AD50" s="343">
        <f t="shared" si="10"/>
        <v>2.5754328996375975E-2</v>
      </c>
    </row>
    <row r="51" spans="1:30" x14ac:dyDescent="0.2">
      <c r="A51" t="str">
        <f t="shared" si="20"/>
        <v>53 Skilled construction and building trades</v>
      </c>
      <c r="B51" s="11">
        <v>5.8649098840308313E-2</v>
      </c>
      <c r="C51" s="11">
        <v>9.555188068767502E-2</v>
      </c>
      <c r="D51" s="11">
        <f t="shared" ref="D51" si="30">C51-B51</f>
        <v>3.6902781847366707E-2</v>
      </c>
      <c r="E51" s="11">
        <v>4.0913756366583606E-2</v>
      </c>
      <c r="F51" s="11">
        <f>SUM(D51:E51)</f>
        <v>7.781653821395032E-2</v>
      </c>
      <c r="G51" s="200">
        <f t="shared" si="23"/>
        <v>3.5910893179248449E-2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2.3833076160727766</v>
      </c>
      <c r="R51" s="11">
        <v>2.72485077728573</v>
      </c>
      <c r="S51" s="342">
        <f t="shared" si="24"/>
        <v>0.34154316121295336</v>
      </c>
      <c r="T51" s="342">
        <v>1.2623280082728348</v>
      </c>
      <c r="U51" s="342">
        <f t="shared" si="25"/>
        <v>1.6038711694857881</v>
      </c>
      <c r="V51" s="343">
        <f t="shared" si="26"/>
        <v>2.8741383235450169E-2</v>
      </c>
      <c r="W51" s="343"/>
      <c r="X51" s="10" t="str">
        <f>name!A48</f>
        <v>Computing services</v>
      </c>
      <c r="Y51" s="10">
        <v>185.74899999783224</v>
      </c>
      <c r="Z51" s="10">
        <v>219.58499999639849</v>
      </c>
      <c r="AA51" s="342">
        <f t="shared" si="8"/>
        <v>33.835999998566251</v>
      </c>
      <c r="AB51" s="10">
        <v>89.573997661571298</v>
      </c>
      <c r="AC51" s="342">
        <f t="shared" si="9"/>
        <v>123.40999766013755</v>
      </c>
      <c r="AD51" s="343">
        <f t="shared" si="10"/>
        <v>2.6583785202003885E-2</v>
      </c>
    </row>
    <row r="52" spans="1:30" x14ac:dyDescent="0.2">
      <c r="A52" t="str">
        <f t="shared" si="20"/>
        <v>54 Textiles, printing and other skilled trades</v>
      </c>
      <c r="B52" s="11">
        <v>0.36670388105556939</v>
      </c>
      <c r="C52" s="11">
        <v>0.63705696483980023</v>
      </c>
      <c r="D52" s="11">
        <f t="shared" si="21"/>
        <v>0.27035308378423084</v>
      </c>
      <c r="E52" s="11">
        <v>0.26874368676877025</v>
      </c>
      <c r="F52" s="11">
        <f t="shared" si="22"/>
        <v>0.53909677055300109</v>
      </c>
      <c r="G52" s="200">
        <f t="shared" si="23"/>
        <v>3.7331615397244056E-2</v>
      </c>
      <c r="I52" s="11" t="str">
        <f>I41</f>
        <v>Managers, directors and senior officials</v>
      </c>
      <c r="J52" s="11">
        <f t="array" ref="J52:J60">MMULT(aggregation!$B$38:$AA$46,B123:B148)</f>
        <v>37.6407053134606</v>
      </c>
      <c r="K52" s="11">
        <f t="array" ref="K52:K60">MMULT(aggregation!$B$38:$AA$46,C123:C148)</f>
        <v>44.853622075619612</v>
      </c>
      <c r="L52" s="11">
        <f t="array" ref="L52:L60">MMULT(aggregation!$B$38:$AA$46,D123:D148)</f>
        <v>7.2129167621590078</v>
      </c>
      <c r="M52" s="11">
        <f t="array" ref="M52:M60">MMULT(aggregation!$B$38:$AA$46,E123:E148)</f>
        <v>23.541533763287386</v>
      </c>
      <c r="N52" s="11">
        <f t="array" ref="N52:N60">MMULT(aggregation!$B$38:$AA$46,F123:F148)</f>
        <v>30.754450525446394</v>
      </c>
      <c r="P52" s="10" t="str">
        <f>name!D20</f>
        <v>54 Textiles, printing and other skilled trades</v>
      </c>
      <c r="Q52" s="11">
        <v>38.742948464743129</v>
      </c>
      <c r="R52" s="11">
        <v>42.454938654698786</v>
      </c>
      <c r="S52" s="342">
        <f t="shared" si="24"/>
        <v>3.7119901899556567</v>
      </c>
      <c r="T52" s="342">
        <v>23.508324262784015</v>
      </c>
      <c r="U52" s="342">
        <f t="shared" si="25"/>
        <v>27.220314452739672</v>
      </c>
      <c r="V52" s="343">
        <f t="shared" si="26"/>
        <v>3.2120421509822084E-2</v>
      </c>
      <c r="W52" s="343"/>
      <c r="X52" s="10" t="str">
        <f>name!A49</f>
        <v>Information services</v>
      </c>
      <c r="Y52" s="10">
        <v>12.338999999898038</v>
      </c>
      <c r="Z52" s="10">
        <v>14.691999999833017</v>
      </c>
      <c r="AA52" s="342">
        <f t="shared" si="8"/>
        <v>2.3529999999349798</v>
      </c>
      <c r="AB52" s="10">
        <v>6.085239941347651</v>
      </c>
      <c r="AC52" s="342">
        <f t="shared" si="9"/>
        <v>8.4382399412826317</v>
      </c>
      <c r="AD52" s="343">
        <f t="shared" si="10"/>
        <v>2.7087178446944415E-2</v>
      </c>
    </row>
    <row r="53" spans="1:30" x14ac:dyDescent="0.2">
      <c r="A53" t="str">
        <f t="shared" si="20"/>
        <v>61 Caring personal service occupations</v>
      </c>
      <c r="B53" s="11">
        <v>0.34949482218865063</v>
      </c>
      <c r="C53" s="11">
        <v>0.66287737716684902</v>
      </c>
      <c r="D53" s="11">
        <f t="shared" si="21"/>
        <v>0.31338255497819839</v>
      </c>
      <c r="E53" s="11">
        <v>0.28964626746567135</v>
      </c>
      <c r="F53" s="11">
        <f t="shared" si="22"/>
        <v>0.60302882244386979</v>
      </c>
      <c r="G53" s="200">
        <f t="shared" si="23"/>
        <v>4.1063130683164584E-2</v>
      </c>
      <c r="I53" s="11" t="str">
        <f>I42</f>
        <v>Professional occupations</v>
      </c>
      <c r="J53" s="11">
        <v>55.600706911853337</v>
      </c>
      <c r="K53" s="11">
        <v>39.937797928808415</v>
      </c>
      <c r="L53" s="11">
        <v>-15.662908983044924</v>
      </c>
      <c r="M53" s="11">
        <v>16.914203873271266</v>
      </c>
      <c r="N53" s="11">
        <v>1.2512948902263421</v>
      </c>
      <c r="P53" s="10" t="str">
        <f>name!D21</f>
        <v>61 Caring personal service occupations</v>
      </c>
      <c r="Q53" s="11">
        <v>274.93969817320999</v>
      </c>
      <c r="R53" s="11">
        <v>298.70242832038929</v>
      </c>
      <c r="S53" s="342">
        <f t="shared" si="24"/>
        <v>23.762730147179298</v>
      </c>
      <c r="T53" s="342">
        <v>168.00675681612179</v>
      </c>
      <c r="U53" s="342">
        <f t="shared" si="25"/>
        <v>191.76948696330109</v>
      </c>
      <c r="V53" s="343">
        <f t="shared" si="26"/>
        <v>3.2303940781734264E-2</v>
      </c>
      <c r="W53" s="343"/>
      <c r="X53" s="10" t="str">
        <f>name!A50</f>
        <v>Financial services</v>
      </c>
      <c r="Y53" s="10">
        <v>45.044999999632097</v>
      </c>
      <c r="Z53" s="10">
        <v>40.111999999573058</v>
      </c>
      <c r="AA53" s="342">
        <f t="shared" si="8"/>
        <v>-4.9330000000590388</v>
      </c>
      <c r="AB53" s="10">
        <v>20.76934825698466</v>
      </c>
      <c r="AC53" s="342">
        <f t="shared" si="9"/>
        <v>15.836348256925621</v>
      </c>
      <c r="AD53" s="343">
        <f t="shared" si="10"/>
        <v>2.5600599997499751E-2</v>
      </c>
    </row>
    <row r="54" spans="1:30" x14ac:dyDescent="0.2">
      <c r="A54" t="str">
        <f t="shared" si="20"/>
        <v>62 Leisure, travel and related personal service occupations</v>
      </c>
      <c r="B54" s="11">
        <v>0.22381851122477808</v>
      </c>
      <c r="C54" s="11">
        <v>0.36149808552477358</v>
      </c>
      <c r="D54" s="11">
        <f t="shared" ref="D54:D55" si="31">C54-B54</f>
        <v>0.1376795742999955</v>
      </c>
      <c r="E54" s="11">
        <v>0.16467645958865657</v>
      </c>
      <c r="F54" s="11">
        <f t="shared" ref="F54:F55" si="32">SUM(D54:E54)</f>
        <v>0.30235603388865206</v>
      </c>
      <c r="G54" s="200">
        <f t="shared" si="23"/>
        <v>3.7447097289865949E-2</v>
      </c>
      <c r="I54" s="11" t="str">
        <f>I43</f>
        <v>Associate professional occupations</v>
      </c>
      <c r="J54" s="11">
        <v>52.482002693467173</v>
      </c>
      <c r="K54" s="11">
        <v>52.472153487061135</v>
      </c>
      <c r="L54" s="11">
        <v>-9.8492064060349271E-3</v>
      </c>
      <c r="M54" s="11">
        <v>23.274503040472542</v>
      </c>
      <c r="N54" s="11">
        <v>23.264653834066507</v>
      </c>
      <c r="P54" s="10" t="str">
        <f>name!D22</f>
        <v>62 Leisure, travel and related personal service occupations</v>
      </c>
      <c r="Q54" s="11">
        <v>81.134001068222034</v>
      </c>
      <c r="R54" s="11">
        <v>80.104303901623211</v>
      </c>
      <c r="S54" s="342">
        <f t="shared" si="24"/>
        <v>-1.0296971665988224</v>
      </c>
      <c r="T54" s="342">
        <v>43.472372703667752</v>
      </c>
      <c r="U54" s="342">
        <f t="shared" si="25"/>
        <v>42.442675537068929</v>
      </c>
      <c r="V54" s="343">
        <f t="shared" si="26"/>
        <v>2.901686093352196E-2</v>
      </c>
      <c r="W54" s="343"/>
      <c r="X54" s="10" t="str">
        <f>name!A51</f>
        <v>Insurance and pensions</v>
      </c>
      <c r="Y54" s="10">
        <v>24.061999999776742</v>
      </c>
      <c r="Z54" s="10">
        <v>21.160999999824142</v>
      </c>
      <c r="AA54" s="342">
        <f t="shared" si="8"/>
        <v>-2.9009999999525995</v>
      </c>
      <c r="AB54" s="10">
        <v>11.148371507767228</v>
      </c>
      <c r="AC54" s="342">
        <f t="shared" si="9"/>
        <v>8.2473715078146288</v>
      </c>
      <c r="AD54" s="343">
        <f t="shared" si="10"/>
        <v>2.5705282829137754E-2</v>
      </c>
    </row>
    <row r="55" spans="1:30" x14ac:dyDescent="0.2">
      <c r="A55" t="str">
        <f t="shared" si="20"/>
        <v>63 Community and civil enforcement occupations</v>
      </c>
      <c r="B55" s="11">
        <v>1.2914344423776801E-2</v>
      </c>
      <c r="C55" s="11">
        <v>1.9864089039869165E-2</v>
      </c>
      <c r="D55" s="11">
        <f t="shared" si="31"/>
        <v>6.9497446160923636E-3</v>
      </c>
      <c r="E55" s="11">
        <v>8.850842480167008E-3</v>
      </c>
      <c r="F55" s="11">
        <f t="shared" si="32"/>
        <v>1.5800587096259373E-2</v>
      </c>
      <c r="G55" s="200">
        <f t="shared" si="23"/>
        <v>3.5410748586228058E-2</v>
      </c>
      <c r="I55" s="11" t="str">
        <f>I44</f>
        <v>Administrative and secretarial occupations</v>
      </c>
      <c r="J55" s="11">
        <v>40.452363003008912</v>
      </c>
      <c r="K55" s="11">
        <v>49.956509205170107</v>
      </c>
      <c r="L55" s="11">
        <v>9.5041462021611984</v>
      </c>
      <c r="M55" s="11">
        <v>26.406362226361697</v>
      </c>
      <c r="N55" s="11">
        <v>35.910508428522895</v>
      </c>
      <c r="P55" s="10" t="str">
        <f>name!D23</f>
        <v>63 Community and civil enforcement occupations</v>
      </c>
      <c r="Q55" s="11">
        <v>1.2476900657904499</v>
      </c>
      <c r="R55" s="11">
        <v>1.6276588631705986</v>
      </c>
      <c r="S55" s="342">
        <f t="shared" si="24"/>
        <v>0.37996879738014866</v>
      </c>
      <c r="T55" s="342">
        <v>0.9846662176851998</v>
      </c>
      <c r="U55" s="342">
        <f t="shared" si="25"/>
        <v>1.3646350150653483</v>
      </c>
      <c r="V55" s="343">
        <f t="shared" si="26"/>
        <v>3.9546178239996177E-2</v>
      </c>
      <c r="W55" s="343"/>
      <c r="X55" s="10" t="str">
        <f>name!A52</f>
        <v>Auxiliary financial services</v>
      </c>
      <c r="Y55" s="10">
        <v>60.811999999557358</v>
      </c>
      <c r="Z55" s="10">
        <v>55.539999999557836</v>
      </c>
      <c r="AA55" s="342">
        <f t="shared" si="8"/>
        <v>-5.2719999999995224</v>
      </c>
      <c r="AB55" s="10">
        <v>27.858005454659107</v>
      </c>
      <c r="AC55" s="342">
        <f t="shared" si="9"/>
        <v>22.586005454659585</v>
      </c>
      <c r="AD55" s="343">
        <f t="shared" si="10"/>
        <v>2.546103577644776E-2</v>
      </c>
    </row>
    <row r="56" spans="1:30" x14ac:dyDescent="0.2">
      <c r="A56" t="str">
        <f t="shared" si="20"/>
        <v>71 Sales occupations</v>
      </c>
      <c r="B56" s="11">
        <v>0.80850171342392352</v>
      </c>
      <c r="C56" s="11">
        <v>1.1212192634551583</v>
      </c>
      <c r="D56" s="11">
        <f t="shared" si="21"/>
        <v>0.3127175500312348</v>
      </c>
      <c r="E56" s="11">
        <v>0.45060823972526876</v>
      </c>
      <c r="F56" s="11">
        <f t="shared" si="22"/>
        <v>0.76332578975650356</v>
      </c>
      <c r="G56" s="200">
        <f t="shared" si="23"/>
        <v>2.997222690832313E-2</v>
      </c>
      <c r="I56" s="11" t="str">
        <f t="shared" ref="I56:I60" si="33">I45</f>
        <v>Skilled trades occupations</v>
      </c>
      <c r="J56" s="11">
        <v>13.045136113337136</v>
      </c>
      <c r="K56" s="11">
        <v>17.743184200522901</v>
      </c>
      <c r="L56" s="11">
        <v>4.6980480871857644</v>
      </c>
      <c r="M56" s="11">
        <v>8.828884016481382</v>
      </c>
      <c r="N56" s="11">
        <v>13.526932103667146</v>
      </c>
      <c r="P56" s="10" t="str">
        <f>name!D24</f>
        <v>71 Sales occupations</v>
      </c>
      <c r="Q56" s="11">
        <v>158.93137904644502</v>
      </c>
      <c r="R56" s="11">
        <v>132.38048353240833</v>
      </c>
      <c r="S56" s="342">
        <f t="shared" si="24"/>
        <v>-26.550895514036682</v>
      </c>
      <c r="T56" s="342">
        <v>75.314018846014378</v>
      </c>
      <c r="U56" s="342">
        <f t="shared" si="25"/>
        <v>48.763123331977695</v>
      </c>
      <c r="V56" s="343">
        <f t="shared" si="26"/>
        <v>2.6197048048517857E-2</v>
      </c>
      <c r="W56" s="343"/>
      <c r="X56" s="10" t="str">
        <f>name!A53</f>
        <v>Real estate</v>
      </c>
      <c r="Y56" s="10">
        <v>87.110999999800725</v>
      </c>
      <c r="Z56" s="10">
        <v>96.655999999741937</v>
      </c>
      <c r="AA56" s="342">
        <f t="shared" si="8"/>
        <v>9.5449999999412114</v>
      </c>
      <c r="AB56" s="10">
        <v>44.643567211872337</v>
      </c>
      <c r="AC56" s="342">
        <f t="shared" si="9"/>
        <v>54.188567211813549</v>
      </c>
      <c r="AD56" s="343">
        <f t="shared" si="10"/>
        <v>2.7967802143996856E-2</v>
      </c>
    </row>
    <row r="57" spans="1:30" x14ac:dyDescent="0.2">
      <c r="A57" t="str">
        <f t="shared" si="20"/>
        <v>72 Customer service occupations</v>
      </c>
      <c r="B57" s="11">
        <v>0.32986102626682851</v>
      </c>
      <c r="C57" s="11">
        <v>0.67910994692862059</v>
      </c>
      <c r="D57" s="11">
        <f t="shared" si="21"/>
        <v>0.34924892066179208</v>
      </c>
      <c r="E57" s="11">
        <v>0.24552121782519337</v>
      </c>
      <c r="F57" s="11">
        <f t="shared" si="22"/>
        <v>0.59477013848698546</v>
      </c>
      <c r="G57" s="200">
        <f t="shared" si="23"/>
        <v>3.7787327830963058E-2</v>
      </c>
      <c r="I57" s="11" t="str">
        <f t="shared" si="33"/>
        <v>Caring, leisure and other service occupations</v>
      </c>
      <c r="J57" s="11">
        <v>45.856824350098364</v>
      </c>
      <c r="K57" s="11">
        <v>53.753153029015472</v>
      </c>
      <c r="L57" s="11">
        <v>7.8963286789171105</v>
      </c>
      <c r="M57" s="11">
        <v>29.250388312463109</v>
      </c>
      <c r="N57" s="11">
        <v>37.146716991380217</v>
      </c>
      <c r="P57" s="10" t="str">
        <f>name!D25</f>
        <v>72 Customer service occupations</v>
      </c>
      <c r="Q57" s="11">
        <v>49.89946628832746</v>
      </c>
      <c r="R57" s="11">
        <v>66.745189634314912</v>
      </c>
      <c r="S57" s="342">
        <f t="shared" si="24"/>
        <v>16.845723345987452</v>
      </c>
      <c r="T57" s="342">
        <v>32.537253665444595</v>
      </c>
      <c r="U57" s="342">
        <f t="shared" si="25"/>
        <v>49.382977011432047</v>
      </c>
      <c r="V57" s="343">
        <f t="shared" si="26"/>
        <v>3.4034399669686577E-2</v>
      </c>
      <c r="W57" s="343"/>
      <c r="X57" s="10" t="str">
        <f>name!A54</f>
        <v>Legal and accounting</v>
      </c>
      <c r="Y57" s="10">
        <v>80.851999998772882</v>
      </c>
      <c r="Z57" s="10">
        <v>86.761999999141224</v>
      </c>
      <c r="AA57" s="342">
        <f t="shared" si="8"/>
        <v>5.9100000003683419</v>
      </c>
      <c r="AB57" s="10">
        <v>42.101170164374636</v>
      </c>
      <c r="AC57" s="342">
        <f t="shared" si="9"/>
        <v>48.011170164742978</v>
      </c>
      <c r="AD57" s="343">
        <f t="shared" si="10"/>
        <v>2.833968840409673E-2</v>
      </c>
    </row>
    <row r="58" spans="1:30" x14ac:dyDescent="0.2">
      <c r="A58" t="str">
        <f t="shared" si="20"/>
        <v>81 Process, plant and machine operatives</v>
      </c>
      <c r="B58" s="11">
        <v>0.19930622543305268</v>
      </c>
      <c r="C58" s="11">
        <v>0.4492356053945516</v>
      </c>
      <c r="D58" s="11">
        <f t="shared" ref="D58:D59" si="34">C58-B58</f>
        <v>0.24992937996149892</v>
      </c>
      <c r="E58" s="11">
        <v>0.167217821080964</v>
      </c>
      <c r="F58" s="11">
        <f t="shared" ref="F58:F59" si="35">SUM(D58:E58)</f>
        <v>0.41714720104246295</v>
      </c>
      <c r="G58" s="200">
        <f t="shared" si="23"/>
        <v>4.1450838290993497E-2</v>
      </c>
      <c r="I58" s="11" t="str">
        <f t="shared" si="33"/>
        <v>Sales and customer service occupations</v>
      </c>
      <c r="J58" s="11">
        <v>18.184466580007999</v>
      </c>
      <c r="K58" s="11">
        <v>23.828157441200183</v>
      </c>
      <c r="L58" s="11">
        <v>5.6436908611921872</v>
      </c>
      <c r="M58" s="11">
        <v>11.108081930686572</v>
      </c>
      <c r="N58" s="11">
        <v>16.751772791878757</v>
      </c>
      <c r="P58" s="10" t="str">
        <f>name!D26</f>
        <v>81 Process, plant and machine operatives</v>
      </c>
      <c r="Q58" s="11">
        <v>10.836582369383141</v>
      </c>
      <c r="R58" s="11">
        <v>12.946231429525289</v>
      </c>
      <c r="S58" s="342">
        <f t="shared" si="24"/>
        <v>2.1096490601421483</v>
      </c>
      <c r="T58" s="342">
        <v>5.9284164162182975</v>
      </c>
      <c r="U58" s="342">
        <f t="shared" si="25"/>
        <v>8.0380654763604458</v>
      </c>
      <c r="V58" s="343">
        <f t="shared" si="26"/>
        <v>2.9518320353856931E-2</v>
      </c>
      <c r="W58" s="343"/>
      <c r="X58" s="10" t="str">
        <f>name!A55</f>
        <v>Head offices, etc</v>
      </c>
      <c r="Y58" s="10">
        <v>132.18199999817054</v>
      </c>
      <c r="Z58" s="10">
        <v>140.81899999822602</v>
      </c>
      <c r="AA58" s="342">
        <f t="shared" si="8"/>
        <v>8.6370000000554796</v>
      </c>
      <c r="AB58" s="10">
        <v>65.7396496569269</v>
      </c>
      <c r="AC58" s="342">
        <f t="shared" si="9"/>
        <v>74.37664965698238</v>
      </c>
      <c r="AD58" s="343">
        <f t="shared" si="10"/>
        <v>2.7278184774500946E-2</v>
      </c>
    </row>
    <row r="59" spans="1:30" x14ac:dyDescent="0.2">
      <c r="A59" t="str">
        <f t="shared" si="20"/>
        <v>82 Transport and mobile machine drivers and operatives</v>
      </c>
      <c r="B59" s="11">
        <v>0.42483731842372358</v>
      </c>
      <c r="C59" s="11">
        <v>0.82262050324084746</v>
      </c>
      <c r="D59" s="11">
        <f t="shared" si="34"/>
        <v>0.39778318481712388</v>
      </c>
      <c r="E59" s="11">
        <v>0.42306044169043239</v>
      </c>
      <c r="F59" s="11">
        <f t="shared" si="35"/>
        <v>0.82084362650755627</v>
      </c>
      <c r="G59" s="200">
        <f t="shared" si="23"/>
        <v>4.7147970319392885E-2</v>
      </c>
      <c r="I59" s="11" t="str">
        <f t="shared" si="33"/>
        <v>Process, plant and machine operatives</v>
      </c>
      <c r="J59" s="11">
        <v>5.3665206171509467</v>
      </c>
      <c r="K59" s="11">
        <v>8.8872991001359996</v>
      </c>
      <c r="L59" s="11">
        <v>3.5207784829850528</v>
      </c>
      <c r="M59" s="11">
        <v>4.4435081731988326</v>
      </c>
      <c r="N59" s="11">
        <v>7.9642866561838854</v>
      </c>
      <c r="P59" s="10" t="str">
        <f>name!D27</f>
        <v>82 Transport and mobile machine drivers and operatives</v>
      </c>
      <c r="Q59" s="11">
        <v>12.009626676175518</v>
      </c>
      <c r="R59" s="11">
        <v>20.462740402468125</v>
      </c>
      <c r="S59" s="342">
        <f t="shared" si="24"/>
        <v>8.4531137262926066</v>
      </c>
      <c r="T59" s="342">
        <v>10.577422377258953</v>
      </c>
      <c r="U59" s="342">
        <f t="shared" si="25"/>
        <v>19.030536103551562</v>
      </c>
      <c r="V59" s="343">
        <f t="shared" si="26"/>
        <v>4.3010464806347182E-2</v>
      </c>
      <c r="W59" s="343"/>
      <c r="X59" s="10" t="str">
        <f>name!A56</f>
        <v>Architectural and related</v>
      </c>
      <c r="Y59" s="10">
        <v>86.404999998904842</v>
      </c>
      <c r="Z59" s="10">
        <v>85.287999998632017</v>
      </c>
      <c r="AA59" s="342">
        <f t="shared" si="8"/>
        <v>-1.1170000002728244</v>
      </c>
      <c r="AB59" s="10">
        <v>38.675852038695723</v>
      </c>
      <c r="AC59" s="342">
        <f t="shared" si="9"/>
        <v>37.558852038422899</v>
      </c>
      <c r="AD59" s="343">
        <f t="shared" si="10"/>
        <v>2.4967583941777782E-2</v>
      </c>
    </row>
    <row r="60" spans="1:30" x14ac:dyDescent="0.2">
      <c r="A60" t="str">
        <f t="shared" si="20"/>
        <v>91 Elementary trades and related occupations</v>
      </c>
      <c r="B60" s="11">
        <v>3.8277160603530339E-3</v>
      </c>
      <c r="C60" s="11">
        <v>3.9870815759777186E-3</v>
      </c>
      <c r="D60" s="11">
        <f t="shared" si="21"/>
        <v>1.5936551562468473E-4</v>
      </c>
      <c r="E60" s="11">
        <v>2.1226400604046477E-3</v>
      </c>
      <c r="F60" s="11">
        <f>SUM(D60:E60)</f>
        <v>2.2820055760293325E-3</v>
      </c>
      <c r="G60" s="200">
        <f t="shared" si="23"/>
        <v>2.9848995213001217E-2</v>
      </c>
      <c r="I60" s="11" t="str">
        <f t="shared" si="33"/>
        <v>Elementary occupations</v>
      </c>
      <c r="J60" s="11">
        <v>22.380411450023079</v>
      </c>
      <c r="K60" s="11">
        <v>34.357996062137921</v>
      </c>
      <c r="L60" s="11">
        <v>11.977584612114844</v>
      </c>
      <c r="M60" s="11">
        <v>17.091639852378069</v>
      </c>
      <c r="N60" s="11">
        <v>29.069224464492915</v>
      </c>
      <c r="P60" s="10" t="str">
        <f>name!D28</f>
        <v>91 Elementary trades and related occupations</v>
      </c>
      <c r="Q60" s="11">
        <v>8.6769765877054059</v>
      </c>
      <c r="R60" s="11">
        <v>7.3321748817141943</v>
      </c>
      <c r="S60" s="342">
        <f t="shared" si="24"/>
        <v>-1.3448017059912116</v>
      </c>
      <c r="T60" s="342">
        <v>4.331214022286245</v>
      </c>
      <c r="U60" s="342">
        <f t="shared" si="25"/>
        <v>2.9864123162950333</v>
      </c>
      <c r="V60" s="343">
        <f t="shared" si="26"/>
        <v>2.7361368542203834E-2</v>
      </c>
      <c r="W60" s="343"/>
      <c r="X60" s="10" t="str">
        <f>name!A57</f>
        <v>Scientific research and development</v>
      </c>
      <c r="Y60" s="10">
        <v>37.612999999707846</v>
      </c>
      <c r="Z60" s="10">
        <v>49.222999999441825</v>
      </c>
      <c r="AA60" s="342">
        <f t="shared" si="8"/>
        <v>11.609999999733979</v>
      </c>
      <c r="AB60" s="10">
        <v>19.640375143425647</v>
      </c>
      <c r="AC60" s="342">
        <f t="shared" si="9"/>
        <v>31.250375143159626</v>
      </c>
      <c r="AD60" s="343">
        <f t="shared" si="10"/>
        <v>2.8405067536089401E-2</v>
      </c>
    </row>
    <row r="61" spans="1:30" x14ac:dyDescent="0.2">
      <c r="A61" t="str">
        <f t="shared" si="20"/>
        <v>92 Elementary administration and service occupations</v>
      </c>
      <c r="B61" s="11">
        <v>0.38139568268612606</v>
      </c>
      <c r="C61" s="11">
        <v>0.59315164088241479</v>
      </c>
      <c r="D61" s="11">
        <f t="shared" ref="D61" si="36">C61-B61</f>
        <v>0.21175595819628873</v>
      </c>
      <c r="E61" s="11">
        <v>0.28189416018433627</v>
      </c>
      <c r="F61" s="11">
        <f t="shared" ref="F61" si="37">SUM(D61:E61)</f>
        <v>0.493650118380625</v>
      </c>
      <c r="G61" s="200">
        <f t="shared" ref="G61" si="38">IF(B61&gt;0,(1+(E61/B61))^(1/($C$6-$B$6))-1,0)</f>
        <v>3.758058873544301E-2</v>
      </c>
      <c r="P61" s="10" t="str">
        <f>name!D29</f>
        <v>92 Elementary administration and service occupations</v>
      </c>
      <c r="Q61" s="11">
        <v>232.75699958639461</v>
      </c>
      <c r="R61" s="11">
        <v>229.06875042495807</v>
      </c>
      <c r="S61" s="342">
        <f t="shared" ref="S61" si="39">R61-Q61</f>
        <v>-3.6882491614365449</v>
      </c>
      <c r="T61" s="342">
        <v>131.80151528743104</v>
      </c>
      <c r="U61" s="342">
        <f t="shared" ref="U61" si="40">SUM(S61:T61)</f>
        <v>128.1132661259945</v>
      </c>
      <c r="V61" s="343">
        <f t="shared" ref="V61" si="41">IF(Q61&gt;0,(1+(T61/Q61))^(1/($C$6-$B$6))-1,0)</f>
        <v>3.0364688011406349E-2</v>
      </c>
      <c r="W61" s="11"/>
      <c r="X61" s="10" t="str">
        <f>name!A58</f>
        <v>Advertising, etc</v>
      </c>
      <c r="Y61" s="10">
        <v>40.241999999368474</v>
      </c>
      <c r="Z61" s="10">
        <v>53.052999999665943</v>
      </c>
      <c r="AA61" s="342">
        <f t="shared" si="8"/>
        <v>12.811000000297469</v>
      </c>
      <c r="AB61" s="10">
        <v>24.423782131601847</v>
      </c>
      <c r="AC61" s="342">
        <f t="shared" si="9"/>
        <v>37.234782131899316</v>
      </c>
      <c r="AD61" s="343">
        <f t="shared" si="10"/>
        <v>3.2126665799681708E-2</v>
      </c>
    </row>
    <row r="62" spans="1:30" x14ac:dyDescent="0.2">
      <c r="A62" t="str">
        <f t="shared" si="20"/>
        <v>All occupations</v>
      </c>
      <c r="B62" s="11">
        <f>SUM(B36:B61)</f>
        <v>85.608137299381838</v>
      </c>
      <c r="C62" s="11">
        <f t="shared" ref="C62:F62" si="42">SUM(C36:C61)</f>
        <v>125.4203187501474</v>
      </c>
      <c r="D62" s="11">
        <f t="shared" si="42"/>
        <v>39.812181450765593</v>
      </c>
      <c r="E62" s="11">
        <f t="shared" si="42"/>
        <v>51.731122906595957</v>
      </c>
      <c r="F62" s="11">
        <f t="shared" si="42"/>
        <v>91.543304357361549</v>
      </c>
      <c r="G62" s="200">
        <f t="shared" si="23"/>
        <v>3.201333835327369E-2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2379.9719999995164</v>
      </c>
      <c r="R62" s="11">
        <f>SUM(R36:R61)</f>
        <v>2532.6369999999133</v>
      </c>
      <c r="S62" s="342">
        <f>R62-Q62</f>
        <v>152.66500000039696</v>
      </c>
      <c r="T62" s="11">
        <f>SUM(T36:T61)</f>
        <v>1380.0297324920914</v>
      </c>
      <c r="U62" s="342">
        <f>SUM(S62:T62)</f>
        <v>1532.6947324924884</v>
      </c>
      <c r="V62" s="343">
        <f>IF(Q62&gt;0,(1+(T62/Q62))^(1/($C$6-$B$6))-1,0)</f>
        <v>3.0958253575354533E-2</v>
      </c>
      <c r="X62" s="10" t="str">
        <f>name!A59</f>
        <v>Other professional</v>
      </c>
      <c r="Y62" s="10">
        <v>31.591999999724802</v>
      </c>
      <c r="Z62" s="10">
        <v>41.523999999662202</v>
      </c>
      <c r="AA62" s="342">
        <f t="shared" si="8"/>
        <v>9.9319999999373998</v>
      </c>
      <c r="AB62" s="10">
        <v>17.704825888032655</v>
      </c>
      <c r="AC62" s="342">
        <f t="shared" si="9"/>
        <v>27.636825887970055</v>
      </c>
      <c r="AD62" s="343">
        <f t="shared" si="10"/>
        <v>3.0108068995276849E-2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50.006176742702777</v>
      </c>
      <c r="K63" s="11">
        <f t="array" ref="K63:K71">MMULT(aggregation!$B$38:$AA$46,C152:C177)</f>
        <v>57.234188655630888</v>
      </c>
      <c r="L63" s="11">
        <f t="array" ref="L63:L71">MMULT(aggregation!$B$38:$AA$46,D152:D177)</f>
        <v>7.2280119129281157</v>
      </c>
      <c r="M63" s="11">
        <f t="array" ref="M63:M71">MMULT(aggregation!$B$38:$AA$46,E152:E177)</f>
        <v>29.229384929985105</v>
      </c>
      <c r="N63" s="11">
        <f t="array" ref="N63:N71">MMULT(aggregation!$B$38:$AA$46,F152:F177)</f>
        <v>36.457396842913219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30.204000000165554</v>
      </c>
      <c r="Z63" s="10">
        <v>40.164999999887854</v>
      </c>
      <c r="AA63" s="342">
        <f t="shared" si="8"/>
        <v>9.9609999997223007</v>
      </c>
      <c r="AB63" s="10">
        <v>19.223383396181866</v>
      </c>
      <c r="AC63" s="342">
        <f t="shared" si="9"/>
        <v>29.184383395904167</v>
      </c>
      <c r="AD63" s="343">
        <f t="shared" si="10"/>
        <v>3.3380377392462801E-2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60.441931160031018</v>
      </c>
      <c r="K64" s="11">
        <v>64.141898770037983</v>
      </c>
      <c r="L64" s="11">
        <v>3.6999676100069765</v>
      </c>
      <c r="M64" s="11">
        <v>26.953619649352873</v>
      </c>
      <c r="N64" s="11">
        <v>30.653587259359849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24.094000000026007</v>
      </c>
      <c r="Z64" s="10">
        <v>27.649000000021122</v>
      </c>
      <c r="AA64" s="342">
        <f t="shared" si="8"/>
        <v>3.5549999999951147</v>
      </c>
      <c r="AB64" s="10">
        <v>11.52645893304917</v>
      </c>
      <c r="AC64" s="342">
        <f t="shared" si="9"/>
        <v>15.081458933044285</v>
      </c>
      <c r="AD64" s="343">
        <f t="shared" si="10"/>
        <v>2.6406452674359926E-2</v>
      </c>
    </row>
    <row r="65" spans="1:30" x14ac:dyDescent="0.2">
      <c r="A65" t="str">
        <f t="shared" ref="A65:A91" si="44">A7</f>
        <v>11 Corporate managers and directors</v>
      </c>
      <c r="B65" s="11">
        <v>60.539130061205427</v>
      </c>
      <c r="C65" s="11">
        <v>81.395197435074181</v>
      </c>
      <c r="D65" s="11">
        <f>C65-B65</f>
        <v>20.856067373868754</v>
      </c>
      <c r="E65" s="11">
        <v>36.903797864027815</v>
      </c>
      <c r="F65" s="11">
        <f>SUM(D65:E65)</f>
        <v>57.75986523789657</v>
      </c>
      <c r="G65" s="200">
        <f>IF(B65&gt;0,(1+(E65/B65))^(1/($C$6-$B$6))-1,0)</f>
        <v>3.2240615610558798E-2</v>
      </c>
      <c r="I65" s="11" t="str">
        <f>I54</f>
        <v>Associate professional occupations</v>
      </c>
      <c r="J65" s="11">
        <v>47.849594625246027</v>
      </c>
      <c r="K65" s="11">
        <v>47.708721971876315</v>
      </c>
      <c r="L65" s="11">
        <v>-0.14087265336970933</v>
      </c>
      <c r="M65" s="11">
        <v>21.124924496067237</v>
      </c>
      <c r="N65" s="11">
        <v>20.984051842697525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114.48000000039858</v>
      </c>
      <c r="Z65" s="10">
        <v>131.65400000075797</v>
      </c>
      <c r="AA65" s="342">
        <f t="shared" si="8"/>
        <v>17.174000000359399</v>
      </c>
      <c r="AB65" s="10">
        <v>56.477418031555757</v>
      </c>
      <c r="AC65" s="342">
        <f t="shared" si="9"/>
        <v>73.651418031915156</v>
      </c>
      <c r="AD65" s="343">
        <f t="shared" si="10"/>
        <v>2.7094858695352553E-2</v>
      </c>
    </row>
    <row r="66" spans="1:30" x14ac:dyDescent="0.2">
      <c r="A66" t="str">
        <f t="shared" si="44"/>
        <v>12 Other managers and proprietors</v>
      </c>
      <c r="B66" s="11">
        <v>22.016910723993927</v>
      </c>
      <c r="C66" s="11">
        <v>43.582867865342628</v>
      </c>
      <c r="D66" s="11">
        <f t="shared" ref="D66:D89" si="45">C66-B66</f>
        <v>21.565957141348701</v>
      </c>
      <c r="E66" s="11">
        <v>20.938811770048719</v>
      </c>
      <c r="F66" s="11">
        <f t="shared" ref="F66:F89" si="46">SUM(D66:E66)</f>
        <v>42.50476891139742</v>
      </c>
      <c r="G66" s="200">
        <f t="shared" ref="G66:G91" si="47">IF(B66&gt;0,(1+(E66/B66))^(1/($C$6-$B$6))-1,0)</f>
        <v>4.5564854382264874E-2</v>
      </c>
      <c r="I66" s="11" t="str">
        <f>I55</f>
        <v>Administrative and secretarial occupations</v>
      </c>
      <c r="J66" s="11">
        <v>35.427058458650485</v>
      </c>
      <c r="K66" s="11">
        <v>40.399128768597194</v>
      </c>
      <c r="L66" s="11">
        <v>4.9720703099467114</v>
      </c>
      <c r="M66" s="11">
        <v>20.701445761029891</v>
      </c>
      <c r="N66" s="11">
        <v>25.673516070976603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20.684000000035649</v>
      </c>
      <c r="Z66" s="10">
        <v>23.689000000279979</v>
      </c>
      <c r="AA66" s="342">
        <f t="shared" si="8"/>
        <v>3.0050000002443298</v>
      </c>
      <c r="AB66" s="10">
        <v>10.049468438884164</v>
      </c>
      <c r="AC66" s="342">
        <f t="shared" si="9"/>
        <v>13.054468439128494</v>
      </c>
      <c r="AD66" s="343">
        <f t="shared" si="10"/>
        <v>2.6751004544723456E-2</v>
      </c>
    </row>
    <row r="67" spans="1:30" x14ac:dyDescent="0.2">
      <c r="A67" t="str">
        <f t="shared" si="44"/>
        <v>21 Science, research, engineering and technology professionals</v>
      </c>
      <c r="B67" s="11">
        <v>83.452102312895789</v>
      </c>
      <c r="C67" s="11">
        <v>130.1493681645791</v>
      </c>
      <c r="D67" s="11">
        <f t="shared" si="45"/>
        <v>46.697265851683312</v>
      </c>
      <c r="E67" s="11">
        <v>43.165516467143291</v>
      </c>
      <c r="F67" s="11">
        <f t="shared" si="46"/>
        <v>89.862782318826604</v>
      </c>
      <c r="G67" s="200">
        <f t="shared" si="47"/>
        <v>2.8183090844467573E-2</v>
      </c>
      <c r="I67" s="11" t="str">
        <f t="shared" ref="I67:I71" si="48">I56</f>
        <v>Skilled trades occupations</v>
      </c>
      <c r="J67" s="11">
        <v>26.238560860118127</v>
      </c>
      <c r="K67" s="11">
        <v>34.376269662796517</v>
      </c>
      <c r="L67" s="11">
        <v>8.137708802678393</v>
      </c>
      <c r="M67" s="11">
        <v>15.870808688839322</v>
      </c>
      <c r="N67" s="11">
        <v>24.008517491517715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25.652000000126268</v>
      </c>
      <c r="Z67" s="10">
        <v>29.512000000203816</v>
      </c>
      <c r="AA67" s="342">
        <f t="shared" si="8"/>
        <v>3.8600000000775481</v>
      </c>
      <c r="AB67" s="10">
        <v>12.198236313791366</v>
      </c>
      <c r="AC67" s="342">
        <f t="shared" si="9"/>
        <v>16.058236313868914</v>
      </c>
      <c r="AD67" s="343">
        <f t="shared" si="10"/>
        <v>2.627360095886333E-2</v>
      </c>
    </row>
    <row r="68" spans="1:30" x14ac:dyDescent="0.2">
      <c r="A68" t="str">
        <f t="shared" si="44"/>
        <v>22 Health professionals</v>
      </c>
      <c r="B68" s="11">
        <v>39.107474308668671</v>
      </c>
      <c r="C68" s="11">
        <v>54.675670169695842</v>
      </c>
      <c r="D68" s="11">
        <f t="shared" si="45"/>
        <v>15.568195861027171</v>
      </c>
      <c r="E68" s="11">
        <v>26.154502567617492</v>
      </c>
      <c r="F68" s="11">
        <f t="shared" si="46"/>
        <v>41.722698428644662</v>
      </c>
      <c r="G68" s="200">
        <f t="shared" si="47"/>
        <v>3.4729181095010775E-2</v>
      </c>
      <c r="I68" s="11" t="str">
        <f t="shared" si="48"/>
        <v>Caring, leisure and other service occupations</v>
      </c>
      <c r="J68" s="11">
        <v>33.618662254419569</v>
      </c>
      <c r="K68" s="11">
        <v>43.4612553249396</v>
      </c>
      <c r="L68" s="11">
        <v>9.8425930705200315</v>
      </c>
      <c r="M68" s="11">
        <v>23.21443471338571</v>
      </c>
      <c r="N68" s="11">
        <v>33.057027783905745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131.2820000012899</v>
      </c>
      <c r="Z68" s="10">
        <v>149.09300000058434</v>
      </c>
      <c r="AA68" s="342">
        <f t="shared" si="8"/>
        <v>17.810999999294438</v>
      </c>
      <c r="AB68" s="10">
        <v>68.798895598626174</v>
      </c>
      <c r="AC68" s="342">
        <f t="shared" si="9"/>
        <v>86.609895597920612</v>
      </c>
      <c r="AD68" s="343">
        <f t="shared" si="10"/>
        <v>2.8489895367399987E-2</v>
      </c>
    </row>
    <row r="69" spans="1:30" x14ac:dyDescent="0.2">
      <c r="A69" t="str">
        <f t="shared" si="44"/>
        <v>23 Teaching and other educational professionals</v>
      </c>
      <c r="B69" s="11">
        <v>120.79449589771191</v>
      </c>
      <c r="C69" s="11">
        <v>154.99781324940918</v>
      </c>
      <c r="D69" s="11">
        <f t="shared" ref="D69" si="49">C69-B69</f>
        <v>34.203317351697265</v>
      </c>
      <c r="E69" s="11">
        <v>74.574887904159809</v>
      </c>
      <c r="F69" s="11">
        <f t="shared" ref="F69" si="50">SUM(D69:E69)</f>
        <v>108.77820525585707</v>
      </c>
      <c r="G69" s="200">
        <f t="shared" si="47"/>
        <v>3.257266537043968E-2</v>
      </c>
      <c r="I69" s="11" t="str">
        <f t="shared" si="48"/>
        <v>Sales and customer service occupations</v>
      </c>
      <c r="J69" s="11">
        <v>16.162822869398699</v>
      </c>
      <c r="K69" s="11">
        <v>19.948856434982357</v>
      </c>
      <c r="L69" s="11">
        <v>3.7860335655836579</v>
      </c>
      <c r="M69" s="11">
        <v>8.4354618319236874</v>
      </c>
      <c r="N69" s="11">
        <v>12.221495397507345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66.433000000178154</v>
      </c>
      <c r="Z69" s="10">
        <v>76.525000000386072</v>
      </c>
      <c r="AA69" s="342">
        <f t="shared" si="8"/>
        <v>10.092000000207918</v>
      </c>
      <c r="AB69" s="10">
        <v>32.291632082577124</v>
      </c>
      <c r="AC69" s="342">
        <f t="shared" si="9"/>
        <v>42.383632082785041</v>
      </c>
      <c r="AD69" s="343">
        <f t="shared" si="10"/>
        <v>2.6761188328510599E-2</v>
      </c>
    </row>
    <row r="70" spans="1:30" x14ac:dyDescent="0.2">
      <c r="A70" t="str">
        <f t="shared" si="44"/>
        <v>24 Business, media and public service professionals</v>
      </c>
      <c r="B70" s="11">
        <v>86.653636873839403</v>
      </c>
      <c r="C70" s="11">
        <v>130.23351363179947</v>
      </c>
      <c r="D70" s="11">
        <f t="shared" si="45"/>
        <v>43.579876757960065</v>
      </c>
      <c r="E70" s="11">
        <v>55.187327184161873</v>
      </c>
      <c r="F70" s="11">
        <f t="shared" si="46"/>
        <v>98.767203942121938</v>
      </c>
      <c r="G70" s="200">
        <f t="shared" si="47"/>
        <v>3.339809979937125E-2</v>
      </c>
      <c r="I70" s="11" t="str">
        <f t="shared" si="48"/>
        <v>Process, plant and machine operatives</v>
      </c>
      <c r="J70" s="11">
        <v>9.9987461417332035</v>
      </c>
      <c r="K70" s="11">
        <v>14.943501577916637</v>
      </c>
      <c r="L70" s="11">
        <v>4.944755436183434</v>
      </c>
      <c r="M70" s="11">
        <v>7.7649499039989802</v>
      </c>
      <c r="N70" s="11">
        <v>12.709705340182413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137.77999999905677</v>
      </c>
      <c r="Z70" s="10">
        <v>145.60299999915298</v>
      </c>
      <c r="AA70" s="342">
        <f t="shared" si="8"/>
        <v>7.823000000096215</v>
      </c>
      <c r="AB70" s="10">
        <v>69.158936389694276</v>
      </c>
      <c r="AC70" s="342">
        <f t="shared" si="9"/>
        <v>76.981936389790491</v>
      </c>
      <c r="AD70" s="343">
        <f t="shared" si="10"/>
        <v>2.7488734241677637E-2</v>
      </c>
    </row>
    <row r="71" spans="1:30" x14ac:dyDescent="0.2">
      <c r="A71" t="str">
        <f t="shared" si="44"/>
        <v>31 Science, engineering and technology associate professionals</v>
      </c>
      <c r="B71" s="11">
        <v>13.645237247055261</v>
      </c>
      <c r="C71" s="11">
        <v>16.603327372082955</v>
      </c>
      <c r="D71" s="11">
        <f t="shared" si="45"/>
        <v>2.9580901250276934</v>
      </c>
      <c r="E71" s="11">
        <v>6.3002397905108687</v>
      </c>
      <c r="F71" s="11">
        <f t="shared" si="46"/>
        <v>9.2583299155385621</v>
      </c>
      <c r="G71" s="200">
        <f t="shared" si="47"/>
        <v>2.5630409753685468E-2</v>
      </c>
      <c r="I71" s="11" t="str">
        <f t="shared" si="48"/>
        <v>Elementary occupations</v>
      </c>
      <c r="J71" s="11">
        <v>20.780126463107134</v>
      </c>
      <c r="K71" s="11">
        <v>30.527441824202317</v>
      </c>
      <c r="L71" s="11">
        <v>9.7473153610951826</v>
      </c>
      <c r="M71" s="11">
        <v>15.168757269503885</v>
      </c>
      <c r="N71" s="11">
        <v>24.916072630599068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462.44899999617195</v>
      </c>
      <c r="Z71" s="10">
        <v>472.13700000068849</v>
      </c>
      <c r="AA71" s="342">
        <f t="shared" si="8"/>
        <v>9.6880000045165389</v>
      </c>
      <c r="AB71" s="10">
        <v>244.79707711319472</v>
      </c>
      <c r="AC71" s="342">
        <f t="shared" si="9"/>
        <v>254.48507711771126</v>
      </c>
      <c r="AD71" s="343">
        <f t="shared" si="10"/>
        <v>2.8727730392818396E-2</v>
      </c>
    </row>
    <row r="72" spans="1:30" x14ac:dyDescent="0.2">
      <c r="A72" t="str">
        <f t="shared" si="44"/>
        <v>32 Health and social care associate professionals</v>
      </c>
      <c r="B72" s="11">
        <v>10.281999085320825</v>
      </c>
      <c r="C72" s="11">
        <v>15.408925966077241</v>
      </c>
      <c r="D72" s="11">
        <f t="shared" si="45"/>
        <v>5.1269268807564163</v>
      </c>
      <c r="E72" s="11">
        <v>7.657725747435558</v>
      </c>
      <c r="F72" s="11">
        <f t="shared" si="46"/>
        <v>12.784652628191974</v>
      </c>
      <c r="G72" s="200">
        <f t="shared" si="47"/>
        <v>3.7805292403975788E-2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333.68499999935187</v>
      </c>
      <c r="Z72" s="10">
        <v>356.05799999902678</v>
      </c>
      <c r="AA72" s="342">
        <f t="shared" ref="AA72:AA80" si="51">Z72-Y72</f>
        <v>22.372999999674903</v>
      </c>
      <c r="AB72" s="10">
        <v>190.26704302202359</v>
      </c>
      <c r="AC72" s="342">
        <f t="shared" ref="AC72:AC82" si="52">SUM(AA72:AB72)</f>
        <v>212.64004302169849</v>
      </c>
      <c r="AD72" s="343">
        <f t="shared" ref="AD72:AD82" si="53">IF(Y72&gt;0,(1+(AB72/Y72))^(1/($C$6-$B$6))-1,0)</f>
        <v>3.053716082735547E-2</v>
      </c>
    </row>
    <row r="73" spans="1:30" x14ac:dyDescent="0.2">
      <c r="A73" t="str">
        <f t="shared" si="44"/>
        <v>33 Protective service occupations</v>
      </c>
      <c r="B73" s="11">
        <v>4.1008478214548525</v>
      </c>
      <c r="C73" s="11">
        <v>8.5580568306991314</v>
      </c>
      <c r="D73" s="11">
        <f t="shared" si="45"/>
        <v>4.4572090092442789</v>
      </c>
      <c r="E73" s="11">
        <v>2.1626823115892186</v>
      </c>
      <c r="F73" s="11">
        <f t="shared" si="46"/>
        <v>6.6198913208334975</v>
      </c>
      <c r="G73" s="200">
        <f t="shared" si="47"/>
        <v>2.8639114407429611E-2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122.55199999995068</v>
      </c>
      <c r="Z73" s="10">
        <v>128.02099999961465</v>
      </c>
      <c r="AA73" s="342">
        <f t="shared" si="51"/>
        <v>5.4689999996639642</v>
      </c>
      <c r="AB73" s="10">
        <v>69.306193124608043</v>
      </c>
      <c r="AC73" s="342">
        <f t="shared" si="52"/>
        <v>74.775193124272008</v>
      </c>
      <c r="AD73" s="343">
        <f t="shared" si="53"/>
        <v>3.0332335609212446E-2</v>
      </c>
    </row>
    <row r="74" spans="1:30" x14ac:dyDescent="0.2">
      <c r="A74" t="str">
        <f t="shared" si="44"/>
        <v>34 Culture, media and sports occupations</v>
      </c>
      <c r="B74" s="11">
        <v>24.876173132143855</v>
      </c>
      <c r="C74" s="11">
        <v>35.653088003326296</v>
      </c>
      <c r="D74" s="11">
        <f t="shared" ref="D74:D75" si="54">C74-B74</f>
        <v>10.776914871182441</v>
      </c>
      <c r="E74" s="11">
        <v>15.701732479344525</v>
      </c>
      <c r="F74" s="11">
        <f t="shared" ref="F74:F75" si="55">SUM(D74:E74)</f>
        <v>26.478647350526966</v>
      </c>
      <c r="G74" s="200">
        <f t="shared" si="47"/>
        <v>3.315877924881816E-2</v>
      </c>
      <c r="I74" s="11" t="str">
        <f>I63</f>
        <v>Managers, directors and senior officials</v>
      </c>
      <c r="J74" s="11">
        <f t="array" ref="J74:J82">MMULT(aggregation!$B$38:$AA$46,B181:B206)</f>
        <v>105.63277892250281</v>
      </c>
      <c r="K74" s="11">
        <f t="array" ref="K74:K82">MMULT(aggregation!$B$38:$AA$46,C181:C206)</f>
        <v>106.63529531492406</v>
      </c>
      <c r="L74" s="11">
        <f t="array" ref="L74:L82">MMULT(aggregation!$B$38:$AA$46,D181:D206)</f>
        <v>1.0025163924212563</v>
      </c>
      <c r="M74" s="11">
        <f t="array" ref="M74:M82">MMULT(aggregation!$B$38:$AA$46,E181:E206)</f>
        <v>47.261708583521099</v>
      </c>
      <c r="N74" s="11">
        <f t="array" ref="N74:N82">MMULT(aggregation!$B$38:$AA$46,F181:F206)</f>
        <v>48.264224975942355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126.66799999984359</v>
      </c>
      <c r="Z74" s="10">
        <v>129.21799999966015</v>
      </c>
      <c r="AA74" s="342">
        <f t="shared" si="51"/>
        <v>2.5499999998165634</v>
      </c>
      <c r="AB74" s="10">
        <v>70.994306051714815</v>
      </c>
      <c r="AC74" s="342">
        <f t="shared" si="52"/>
        <v>73.544306051531379</v>
      </c>
      <c r="AD74" s="343">
        <f t="shared" si="53"/>
        <v>3.011045802073542E-2</v>
      </c>
    </row>
    <row r="75" spans="1:30" x14ac:dyDescent="0.2">
      <c r="A75" t="str">
        <f t="shared" si="44"/>
        <v>35 Business and public service associate professionals</v>
      </c>
      <c r="B75" s="11">
        <v>48.296117620796373</v>
      </c>
      <c r="C75" s="11">
        <v>65.827287904053676</v>
      </c>
      <c r="D75" s="11">
        <f t="shared" si="54"/>
        <v>17.531170283257303</v>
      </c>
      <c r="E75" s="11">
        <v>28.032399348482532</v>
      </c>
      <c r="F75" s="11">
        <f t="shared" si="55"/>
        <v>45.563569631739838</v>
      </c>
      <c r="G75" s="200">
        <f t="shared" si="47"/>
        <v>3.0983322953455739E-2</v>
      </c>
      <c r="I75" s="11" t="str">
        <f>I64</f>
        <v>Professional occupations</v>
      </c>
      <c r="J75" s="11">
        <v>113.74107848948663</v>
      </c>
      <c r="K75" s="11">
        <v>120.45644946309926</v>
      </c>
      <c r="L75" s="11">
        <v>6.7153709736126288</v>
      </c>
      <c r="M75" s="11">
        <v>47.415353915433428</v>
      </c>
      <c r="N75" s="11">
        <v>54.130724889046057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14.668999999912371</v>
      </c>
      <c r="Z75" s="10">
        <v>14.696000000146675</v>
      </c>
      <c r="AA75" s="342">
        <f t="shared" si="51"/>
        <v>2.7000000234304267E-2</v>
      </c>
      <c r="AB75" s="10">
        <v>7.202267921461103</v>
      </c>
      <c r="AC75" s="342">
        <f t="shared" si="52"/>
        <v>7.2292679216954072</v>
      </c>
      <c r="AD75" s="343">
        <f t="shared" si="53"/>
        <v>2.6986883286570063E-2</v>
      </c>
    </row>
    <row r="76" spans="1:30" x14ac:dyDescent="0.2">
      <c r="A76" t="str">
        <f t="shared" si="44"/>
        <v>41 Administrative occupations</v>
      </c>
      <c r="B76" s="11">
        <v>28.996379180722798</v>
      </c>
      <c r="C76" s="11">
        <v>41.712585438331118</v>
      </c>
      <c r="D76" s="11">
        <f t="shared" si="45"/>
        <v>12.71620625760832</v>
      </c>
      <c r="E76" s="11">
        <v>18.905795538738069</v>
      </c>
      <c r="F76" s="11">
        <f t="shared" si="46"/>
        <v>31.622001796346389</v>
      </c>
      <c r="G76" s="200">
        <f t="shared" si="47"/>
        <v>3.4032281775724815E-2</v>
      </c>
      <c r="I76" s="11" t="str">
        <f>I65</f>
        <v>Associate professional occupations</v>
      </c>
      <c r="J76" s="11">
        <v>117.81248561977968</v>
      </c>
      <c r="K76" s="11">
        <v>105.55692094905245</v>
      </c>
      <c r="L76" s="11">
        <v>-12.255564670727228</v>
      </c>
      <c r="M76" s="11">
        <v>45.47159548783182</v>
      </c>
      <c r="N76" s="11">
        <v>33.216030817104595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25.067999999802637</v>
      </c>
      <c r="Z76" s="10">
        <v>25.654000000167564</v>
      </c>
      <c r="AA76" s="342">
        <f t="shared" si="51"/>
        <v>0.58600000036492617</v>
      </c>
      <c r="AB76" s="10">
        <v>13.058347040980708</v>
      </c>
      <c r="AC76" s="342">
        <f t="shared" si="52"/>
        <v>13.644347041345634</v>
      </c>
      <c r="AD76" s="343">
        <f t="shared" si="53"/>
        <v>2.8348614742605527E-2</v>
      </c>
    </row>
    <row r="77" spans="1:30" x14ac:dyDescent="0.2">
      <c r="A77" t="str">
        <f t="shared" si="44"/>
        <v>42 Secretarial and related occupations</v>
      </c>
      <c r="B77" s="11">
        <v>5.6300194841876925</v>
      </c>
      <c r="C77" s="11">
        <v>10.503587781444189</v>
      </c>
      <c r="D77" s="11">
        <f t="shared" si="45"/>
        <v>4.8735682972564964</v>
      </c>
      <c r="E77" s="11">
        <v>5.1948059376339053</v>
      </c>
      <c r="F77" s="11">
        <f t="shared" si="46"/>
        <v>10.068374234890403</v>
      </c>
      <c r="G77" s="200">
        <f t="shared" si="47"/>
        <v>4.454559086454668E-2</v>
      </c>
      <c r="I77" s="11" t="str">
        <f>I66</f>
        <v>Administrative and secretarial occupations</v>
      </c>
      <c r="J77" s="11">
        <v>103.29502171722025</v>
      </c>
      <c r="K77" s="11">
        <v>57.578557303007706</v>
      </c>
      <c r="L77" s="11">
        <v>-45.716464414212552</v>
      </c>
      <c r="M77" s="11">
        <v>39.937240224562011</v>
      </c>
      <c r="N77" s="11">
        <v>-5.7792241896505345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9.5399999999903251</v>
      </c>
      <c r="Z77" s="10">
        <v>11.88100000008138</v>
      </c>
      <c r="AA77" s="342">
        <f t="shared" si="51"/>
        <v>2.3410000000910554</v>
      </c>
      <c r="AB77" s="10">
        <v>5.1113070536991945</v>
      </c>
      <c r="AC77" s="342">
        <f t="shared" si="52"/>
        <v>7.4523070537902498</v>
      </c>
      <c r="AD77" s="343">
        <f t="shared" si="53"/>
        <v>2.9015381053168809E-2</v>
      </c>
    </row>
    <row r="78" spans="1:30" x14ac:dyDescent="0.2">
      <c r="A78" t="str">
        <f t="shared" si="44"/>
        <v>51 Skilled agricultural and related trades</v>
      </c>
      <c r="B78" s="11">
        <v>0.88188780569067393</v>
      </c>
      <c r="C78" s="11">
        <v>1.2930266488381059</v>
      </c>
      <c r="D78" s="11">
        <f t="shared" si="45"/>
        <v>0.41113884314743199</v>
      </c>
      <c r="E78" s="11">
        <v>0.62556141315268499</v>
      </c>
      <c r="F78" s="11">
        <f t="shared" si="46"/>
        <v>1.0367002563001169</v>
      </c>
      <c r="G78" s="200">
        <f t="shared" si="47"/>
        <v>3.6387000397996694E-2</v>
      </c>
      <c r="I78" s="11" t="str">
        <f t="shared" ref="I78:I82" si="56">I67</f>
        <v>Skilled trades occupations</v>
      </c>
      <c r="J78" s="11">
        <v>129.87796372040478</v>
      </c>
      <c r="K78" s="11">
        <v>126.56636652293676</v>
      </c>
      <c r="L78" s="11">
        <v>-3.311597197468032</v>
      </c>
      <c r="M78" s="11">
        <v>48.872273892465785</v>
      </c>
      <c r="N78" s="11">
        <v>45.560676694997753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86.76500000006186</v>
      </c>
      <c r="Z78" s="10">
        <v>107.22600000079593</v>
      </c>
      <c r="AA78" s="342">
        <f t="shared" si="51"/>
        <v>20.461000000734074</v>
      </c>
      <c r="AB78" s="10">
        <v>48.98609578234705</v>
      </c>
      <c r="AC78" s="342">
        <f t="shared" si="52"/>
        <v>69.447095783081124</v>
      </c>
      <c r="AD78" s="343">
        <f t="shared" si="53"/>
        <v>3.0291028651458607E-2</v>
      </c>
    </row>
    <row r="79" spans="1:30" x14ac:dyDescent="0.2">
      <c r="A79" t="str">
        <f t="shared" si="44"/>
        <v>52 Skilled metal, electrical and electronic trades</v>
      </c>
      <c r="B79" s="11">
        <v>3.7480315095809669</v>
      </c>
      <c r="C79" s="11">
        <v>8.5603985606005963</v>
      </c>
      <c r="D79" s="11">
        <f t="shared" si="45"/>
        <v>4.8123670510196295</v>
      </c>
      <c r="E79" s="11">
        <v>3.1691552495875235</v>
      </c>
      <c r="F79" s="11">
        <f t="shared" si="46"/>
        <v>7.9815223006071534</v>
      </c>
      <c r="G79" s="200">
        <f t="shared" si="47"/>
        <v>4.1697810194369467E-2</v>
      </c>
      <c r="I79" s="11" t="str">
        <f t="shared" si="56"/>
        <v>Caring, leisure and other service occupations</v>
      </c>
      <c r="J79" s="11">
        <v>153.72558705821942</v>
      </c>
      <c r="K79" s="11">
        <v>174.7680535056046</v>
      </c>
      <c r="L79" s="11">
        <v>21.042466447385159</v>
      </c>
      <c r="M79" s="11">
        <v>89.874169637535545</v>
      </c>
      <c r="N79" s="11">
        <v>110.91663608492071</v>
      </c>
      <c r="X79" s="10" t="str">
        <f>name!A76</f>
        <v>Membership organisations</v>
      </c>
      <c r="Y79" s="10">
        <v>59.789999999388598</v>
      </c>
      <c r="Z79" s="10">
        <v>55.863000000641556</v>
      </c>
      <c r="AA79" s="342">
        <f t="shared" si="51"/>
        <v>-3.9269999987470428</v>
      </c>
      <c r="AB79" s="10">
        <v>29.561925015137213</v>
      </c>
      <c r="AC79" s="342">
        <f t="shared" si="52"/>
        <v>25.63492501639017</v>
      </c>
      <c r="AD79" s="343">
        <f t="shared" si="53"/>
        <v>2.7144844527658973E-2</v>
      </c>
    </row>
    <row r="80" spans="1:30" x14ac:dyDescent="0.2">
      <c r="A80" t="str">
        <f t="shared" si="44"/>
        <v>53 Skilled construction and building trades</v>
      </c>
      <c r="B80" s="11">
        <v>1.722657603076879</v>
      </c>
      <c r="C80" s="11">
        <v>2.5498407444444755</v>
      </c>
      <c r="D80" s="11">
        <f t="shared" ref="D80" si="57">C80-B80</f>
        <v>0.82718314136759652</v>
      </c>
      <c r="E80" s="11">
        <v>1.1013827099237921</v>
      </c>
      <c r="F80" s="11">
        <f>SUM(D80:E80)</f>
        <v>1.9285658512913886</v>
      </c>
      <c r="G80" s="200">
        <f t="shared" si="47"/>
        <v>3.350233406931058E-2</v>
      </c>
      <c r="I80" s="11" t="str">
        <f t="shared" si="56"/>
        <v>Sales and customer service occupations</v>
      </c>
      <c r="J80" s="11">
        <v>100.18548059897988</v>
      </c>
      <c r="K80" s="11">
        <v>102.75849199531825</v>
      </c>
      <c r="L80" s="11">
        <v>2.5730113963383658</v>
      </c>
      <c r="M80" s="11">
        <v>44.138653750462453</v>
      </c>
      <c r="N80" s="11">
        <v>46.711665146800819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11.239999999956108</v>
      </c>
      <c r="Z80" s="10">
        <v>10.968999999952832</v>
      </c>
      <c r="AA80" s="342">
        <f t="shared" si="51"/>
        <v>-0.2710000000032764</v>
      </c>
      <c r="AB80" s="10">
        <v>5.193421945386925</v>
      </c>
      <c r="AC80" s="342">
        <f t="shared" si="52"/>
        <v>4.9224219453836486</v>
      </c>
      <c r="AD80" s="343">
        <f t="shared" si="53"/>
        <v>2.5645895420214115E-2</v>
      </c>
    </row>
    <row r="81" spans="1:30" x14ac:dyDescent="0.2">
      <c r="A81" t="str">
        <f t="shared" si="44"/>
        <v>54 Textiles, printing and other skilled trades</v>
      </c>
      <c r="B81" s="11">
        <v>3.6950322934004678</v>
      </c>
      <c r="C81" s="11">
        <v>6.700888995366709</v>
      </c>
      <c r="D81" s="11">
        <f t="shared" si="45"/>
        <v>3.0058567019662412</v>
      </c>
      <c r="E81" s="11">
        <v>2.9321944424952262</v>
      </c>
      <c r="F81" s="11">
        <f t="shared" si="46"/>
        <v>5.9380511444614674</v>
      </c>
      <c r="G81" s="200">
        <f t="shared" si="47"/>
        <v>3.9714831934557493E-2</v>
      </c>
      <c r="I81" s="11" t="str">
        <f t="shared" si="56"/>
        <v>Process, plant and machine operatives</v>
      </c>
      <c r="J81" s="11">
        <v>48.200156861735536</v>
      </c>
      <c r="K81" s="11">
        <v>64.347387479641156</v>
      </c>
      <c r="L81" s="11">
        <v>16.147230617905624</v>
      </c>
      <c r="M81" s="11">
        <v>26.3492822987401</v>
      </c>
      <c r="N81" s="11">
        <v>42.496512916645727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82.193000000075273</v>
      </c>
      <c r="Z81" s="10">
        <v>77.077000000263027</v>
      </c>
      <c r="AA81" s="342">
        <f>Z81-Y81</f>
        <v>-5.1159999998122458</v>
      </c>
      <c r="AB81" s="10">
        <v>40.280604531519963</v>
      </c>
      <c r="AC81" s="342">
        <f t="shared" si="52"/>
        <v>35.164604531707717</v>
      </c>
      <c r="AD81" s="343">
        <f t="shared" si="53"/>
        <v>2.6944983650881049E-2</v>
      </c>
    </row>
    <row r="82" spans="1:30" x14ac:dyDescent="0.2">
      <c r="A82" t="str">
        <f t="shared" si="44"/>
        <v>61 Caring personal service occupations</v>
      </c>
      <c r="B82" s="11">
        <v>17.515917831075981</v>
      </c>
      <c r="C82" s="11">
        <v>30.941980301379676</v>
      </c>
      <c r="D82" s="11">
        <f t="shared" si="45"/>
        <v>13.426062470303695</v>
      </c>
      <c r="E82" s="11">
        <v>14.830656649921387</v>
      </c>
      <c r="F82" s="11">
        <f t="shared" si="46"/>
        <v>28.256719120225082</v>
      </c>
      <c r="G82" s="200">
        <f t="shared" si="47"/>
        <v>4.1740846417653632E-2</v>
      </c>
      <c r="I82" s="11" t="str">
        <f t="shared" si="56"/>
        <v>Elementary occupations</v>
      </c>
      <c r="J82" s="11">
        <v>95.902389244905891</v>
      </c>
      <c r="K82" s="11">
        <v>93.694745583400163</v>
      </c>
      <c r="L82" s="11">
        <v>-2.2076436615057258</v>
      </c>
      <c r="M82" s="11">
        <v>46.031139418190435</v>
      </c>
      <c r="N82" s="11">
        <v>43.823495756684707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4834.0869999989654</v>
      </c>
      <c r="Z82" s="353">
        <f>SUM(Z7:Z81)</f>
        <v>5153.0779999984543</v>
      </c>
      <c r="AA82" s="354">
        <f>Z82-Y82</f>
        <v>318.99099999948885</v>
      </c>
      <c r="AB82" s="353">
        <f>SUM(AB7:AB81)</f>
        <v>2401.692718055594</v>
      </c>
      <c r="AC82" s="354">
        <f t="shared" si="52"/>
        <v>2720.6837180550829</v>
      </c>
      <c r="AD82" s="346">
        <f t="shared" si="53"/>
        <v>2.7254513966255667E-2</v>
      </c>
    </row>
    <row r="83" spans="1:30" x14ac:dyDescent="0.2">
      <c r="A83" t="str">
        <f t="shared" si="44"/>
        <v>62 Leisure, travel and related personal service occupations</v>
      </c>
      <c r="B83" s="11">
        <v>3.1408850989200441</v>
      </c>
      <c r="C83" s="11">
        <v>5.1898042479600894</v>
      </c>
      <c r="D83" s="11">
        <f t="shared" ref="D83:D84" si="58">C83-B83</f>
        <v>2.0489191490400454</v>
      </c>
      <c r="E83" s="11">
        <v>2.3851979143551052</v>
      </c>
      <c r="F83" s="11">
        <f t="shared" ref="F83:F84" si="59">SUM(D83:E83)</f>
        <v>4.434117063395151</v>
      </c>
      <c r="G83" s="200">
        <f t="shared" si="47"/>
        <v>3.8383289187110314E-2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0.27239412654303607</v>
      </c>
      <c r="C84" s="11">
        <v>0.34602602065474464</v>
      </c>
      <c r="D84" s="11">
        <f t="shared" si="58"/>
        <v>7.3631894111708562E-2</v>
      </c>
      <c r="E84" s="11">
        <v>0.15056330970915779</v>
      </c>
      <c r="F84" s="11">
        <f t="shared" si="59"/>
        <v>0.22419520382086636</v>
      </c>
      <c r="G84" s="200">
        <f t="shared" si="47"/>
        <v>2.976927183457434E-2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12.569496348832029</v>
      </c>
      <c r="C85" s="11">
        <v>19.694086984214277</v>
      </c>
      <c r="D85" s="11">
        <f t="shared" si="45"/>
        <v>7.1245906353822477</v>
      </c>
      <c r="E85" s="11">
        <v>7.623360096368347</v>
      </c>
      <c r="F85" s="11">
        <f t="shared" si="46"/>
        <v>14.747950731750596</v>
      </c>
      <c r="G85" s="200">
        <f t="shared" si="47"/>
        <v>3.2108430406345256E-2</v>
      </c>
      <c r="I85" s="11" t="str">
        <f>I74</f>
        <v>Managers, directors and senior officials</v>
      </c>
      <c r="J85" s="11">
        <f t="array" ref="J85:J93">MMULT(aggregation!$B$38:$AA$46,B210:B235)</f>
        <v>83.567907409750717</v>
      </c>
      <c r="K85" s="11">
        <f t="array" ref="K85:K93">MMULT(aggregation!$B$38:$AA$46,C210:C235)</f>
        <v>74.954078921813192</v>
      </c>
      <c r="L85" s="11">
        <f t="array" ref="L85:L93">MMULT(aggregation!$B$38:$AA$46,D210:D235)</f>
        <v>-8.6138284879375284</v>
      </c>
      <c r="M85" s="11">
        <f t="array" ref="M85:M93">MMULT(aggregation!$B$38:$AA$46,E210:E235)</f>
        <v>39.217088970055293</v>
      </c>
      <c r="N85" s="11">
        <f t="array" ref="N85:N93">MMULT(aggregation!$B$38:$AA$46,F210:F235)</f>
        <v>30.603260482117765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3.9008144328492884</v>
      </c>
      <c r="C86" s="11">
        <v>8.2207255515040778</v>
      </c>
      <c r="D86" s="11">
        <f t="shared" si="45"/>
        <v>4.3199111186547894</v>
      </c>
      <c r="E86" s="11">
        <v>3.1611840431739502</v>
      </c>
      <c r="F86" s="11">
        <f t="shared" si="46"/>
        <v>7.4810951618287396</v>
      </c>
      <c r="G86" s="200">
        <f t="shared" si="47"/>
        <v>4.0362816945440416E-2</v>
      </c>
      <c r="I86" s="11" t="str">
        <f>I75</f>
        <v>Professional occupations</v>
      </c>
      <c r="J86" s="11">
        <v>75.506190296938513</v>
      </c>
      <c r="K86" s="11">
        <v>66.115178984053642</v>
      </c>
      <c r="L86" s="11">
        <v>-9.3910113128848813</v>
      </c>
      <c r="M86" s="11">
        <v>28.515442966719327</v>
      </c>
      <c r="N86" s="11">
        <v>19.124431653834449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1.2161899607314584</v>
      </c>
      <c r="C87" s="11">
        <v>2.9860434872549746</v>
      </c>
      <c r="D87" s="11">
        <f t="shared" ref="D87:D88" si="60">C87-B87</f>
        <v>1.7698535265235162</v>
      </c>
      <c r="E87" s="11">
        <v>1.0073132065256867</v>
      </c>
      <c r="F87" s="11">
        <f t="shared" ref="F87:F88" si="61">SUM(D87:E87)</f>
        <v>2.7771667330492029</v>
      </c>
      <c r="G87" s="200">
        <f t="shared" si="47"/>
        <v>4.1044008988126768E-2</v>
      </c>
      <c r="I87" s="11" t="str">
        <f>I76</f>
        <v>Associate professional occupations</v>
      </c>
      <c r="J87" s="11">
        <v>84.721201195850341</v>
      </c>
      <c r="K87" s="11">
        <v>65.374713520496314</v>
      </c>
      <c r="L87" s="11">
        <v>-19.34648767535403</v>
      </c>
      <c r="M87" s="11">
        <v>28.627479310660458</v>
      </c>
      <c r="N87" s="11">
        <v>9.2809916353064263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3.5901333114331502</v>
      </c>
      <c r="C88" s="11">
        <v>6.1522974842627995</v>
      </c>
      <c r="D88" s="11">
        <f t="shared" si="60"/>
        <v>2.5621641728296494</v>
      </c>
      <c r="E88" s="11">
        <v>3.1332447052661396</v>
      </c>
      <c r="F88" s="11">
        <f t="shared" si="61"/>
        <v>5.6954088780957886</v>
      </c>
      <c r="G88" s="200">
        <f t="shared" si="47"/>
        <v>4.2713821509271055E-2</v>
      </c>
      <c r="I88" s="11" t="str">
        <f>I77</f>
        <v>Administrative and secretarial occupations</v>
      </c>
      <c r="J88" s="11">
        <v>104.8524189293738</v>
      </c>
      <c r="K88" s="11">
        <v>49.420668943212</v>
      </c>
      <c r="L88" s="11">
        <v>-55.43174998616179</v>
      </c>
      <c r="M88" s="11">
        <v>32.033881861290112</v>
      </c>
      <c r="N88" s="11">
        <v>-23.397868124871682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0.7127149527162272</v>
      </c>
      <c r="C89" s="11">
        <v>1.025168471279903</v>
      </c>
      <c r="D89" s="11">
        <f t="shared" si="45"/>
        <v>0.31245351856367576</v>
      </c>
      <c r="E89" s="11">
        <v>0.39402232828977513</v>
      </c>
      <c r="F89" s="11">
        <f t="shared" si="46"/>
        <v>0.70647584685345088</v>
      </c>
      <c r="G89" s="200">
        <f t="shared" si="47"/>
        <v>2.9773973522700059E-2</v>
      </c>
      <c r="I89" s="11" t="str">
        <f t="shared" ref="I89:I93" si="62">I78</f>
        <v>Skilled trades occupations</v>
      </c>
      <c r="J89" s="11">
        <v>99.078125389339959</v>
      </c>
      <c r="K89" s="11">
        <v>92.451793631596956</v>
      </c>
      <c r="L89" s="11">
        <v>-6.6263317577430048</v>
      </c>
      <c r="M89" s="11">
        <v>40.173795524261841</v>
      </c>
      <c r="N89" s="11">
        <v>33.547463766518838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12.626903542155654</v>
      </c>
      <c r="C90" s="11">
        <v>23.746910877596818</v>
      </c>
      <c r="D90" s="11">
        <f t="shared" ref="D90" si="63">C90-B90</f>
        <v>11.120007335441164</v>
      </c>
      <c r="E90" s="11">
        <v>10.472450525329124</v>
      </c>
      <c r="F90" s="11">
        <f t="shared" ref="F90" si="64">SUM(D90:E90)</f>
        <v>21.592457860770288</v>
      </c>
      <c r="G90" s="200">
        <f t="shared" ref="G90" si="65">IF(B90&gt;0,(1+(E90/B90))^(1/($C$6-$B$6))-1,0)</f>
        <v>4.1086619716052208E-2</v>
      </c>
      <c r="I90" s="11" t="str">
        <f t="shared" si="62"/>
        <v>Caring, leisure and other service occupations</v>
      </c>
      <c r="J90" s="11">
        <v>104.39946648966932</v>
      </c>
      <c r="K90" s="11">
        <v>84.25683729531751</v>
      </c>
      <c r="L90" s="11">
        <v>-20.142629194351805</v>
      </c>
      <c r="M90" s="11">
        <v>44.420687204798114</v>
      </c>
      <c r="N90" s="11">
        <v>24.278058010446308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613.9835825670026</v>
      </c>
      <c r="C91" s="11">
        <f t="shared" ref="C91:F91" si="66">SUM(C65:C90)</f>
        <v>906.70848818727234</v>
      </c>
      <c r="D91" s="11">
        <f t="shared" si="66"/>
        <v>292.72490562026962</v>
      </c>
      <c r="E91" s="11">
        <f t="shared" si="66"/>
        <v>391.86651150499159</v>
      </c>
      <c r="F91" s="11">
        <f t="shared" si="66"/>
        <v>684.59141712526127</v>
      </c>
      <c r="G91" s="200">
        <f t="shared" si="47"/>
        <v>3.3455466500896813E-2</v>
      </c>
      <c r="I91" s="11" t="str">
        <f t="shared" si="62"/>
        <v>Sales and customer service occupations</v>
      </c>
      <c r="J91" s="11">
        <v>86.001773201085001</v>
      </c>
      <c r="K91" s="11">
        <v>67.76098017595892</v>
      </c>
      <c r="L91" s="11">
        <v>-18.240793025126088</v>
      </c>
      <c r="M91" s="11">
        <v>33.340654506955531</v>
      </c>
      <c r="N91" s="11">
        <v>15.099861481829439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59.919997068680956</v>
      </c>
      <c r="K92" s="11">
        <v>66.752860015475221</v>
      </c>
      <c r="L92" s="11">
        <v>6.8328629467942577</v>
      </c>
      <c r="M92" s="11">
        <v>32.112475165595328</v>
      </c>
      <c r="N92" s="11">
        <v>38.945338112389578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137.02135529963556</v>
      </c>
      <c r="K93" s="11">
        <v>126.83652210488565</v>
      </c>
      <c r="L93" s="11">
        <v>-10.184833194749929</v>
      </c>
      <c r="M93" s="11">
        <v>61.441660945711305</v>
      </c>
      <c r="N93" s="11">
        <v>51.256827750961371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127.38798308918503</v>
      </c>
      <c r="C94" s="11">
        <v>141.30460949402524</v>
      </c>
      <c r="D94" s="11">
        <f>C94-B94</f>
        <v>13.916626404840216</v>
      </c>
      <c r="E94" s="11">
        <v>73.92568335795157</v>
      </c>
      <c r="F94" s="11">
        <f>SUM(D94:E94)</f>
        <v>87.842309762791785</v>
      </c>
      <c r="G94" s="200">
        <f>IF(B94&gt;0,(1+(E94/B94))^(1/($C$6-$B$6))-1,0)</f>
        <v>3.0978605689067074E-2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41.745542262633634</v>
      </c>
      <c r="C95" s="11">
        <v>67.244375328040505</v>
      </c>
      <c r="D95" s="11">
        <f t="shared" ref="D95:D118" si="69">C95-B95</f>
        <v>25.49883306540687</v>
      </c>
      <c r="E95" s="11">
        <v>36.617563130339327</v>
      </c>
      <c r="F95" s="11">
        <f t="shared" ref="F95:F118" si="70">SUM(D95:E95)</f>
        <v>62.116396195746198</v>
      </c>
      <c r="G95" s="200">
        <f t="shared" ref="G95:G120" si="71">IF(B95&gt;0,(1+(E95/B95))^(1/($C$6-$B$6))-1,0)</f>
        <v>4.2877830719034504E-2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123.21175665184209</v>
      </c>
      <c r="C96" s="11">
        <v>136.71319396934652</v>
      </c>
      <c r="D96" s="11">
        <f t="shared" si="69"/>
        <v>13.501437317504426</v>
      </c>
      <c r="E96" s="11">
        <v>52.428417927905905</v>
      </c>
      <c r="F96" s="11">
        <f t="shared" si="70"/>
        <v>65.929855245410323</v>
      </c>
      <c r="G96" s="200">
        <f t="shared" si="71"/>
        <v>2.3917063897237911E-2</v>
      </c>
      <c r="I96" s="11" t="str">
        <f>I85</f>
        <v>Managers, directors and senior officials</v>
      </c>
      <c r="J96" s="11">
        <f t="array" ref="J96:J104">MMULT(aggregation!$B$38:$AA$46,B239:B264)</f>
        <v>50.98326533862663</v>
      </c>
      <c r="K96" s="11">
        <f t="array" ref="K96:K104">MMULT(aggregation!$B$38:$AA$46,C239:C264)</f>
        <v>41.156716508179869</v>
      </c>
      <c r="L96" s="11">
        <f t="array" ref="L96:L104">MMULT(aggregation!$B$38:$AA$46,D239:D264)</f>
        <v>-9.8265488304467628</v>
      </c>
      <c r="M96" s="11">
        <f t="array" ref="M96:M104">MMULT(aggregation!$B$38:$AA$46,E239:E264)</f>
        <v>21.180434493915733</v>
      </c>
      <c r="N96" s="11">
        <f t="array" ref="N96:N104">MMULT(aggregation!$B$38:$AA$46,F239:F264)</f>
        <v>11.35388566346897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73.021757778251967</v>
      </c>
      <c r="C97" s="11">
        <v>88.252988494220034</v>
      </c>
      <c r="D97" s="11">
        <f t="shared" si="69"/>
        <v>15.231230715968067</v>
      </c>
      <c r="E97" s="11">
        <v>47.03410532506404</v>
      </c>
      <c r="F97" s="11">
        <f t="shared" si="70"/>
        <v>62.265336041032107</v>
      </c>
      <c r="G97" s="200">
        <f t="shared" si="71"/>
        <v>3.3702117911388996E-2</v>
      </c>
      <c r="I97" s="11" t="str">
        <f>I86</f>
        <v>Professional occupations</v>
      </c>
      <c r="J97" s="11">
        <v>44.240484998125481</v>
      </c>
      <c r="K97" s="11">
        <v>33.541916869893804</v>
      </c>
      <c r="L97" s="11">
        <v>-10.698568128231685</v>
      </c>
      <c r="M97" s="11">
        <v>15.281795949173613</v>
      </c>
      <c r="N97" s="11">
        <v>4.5832278209419286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66.811517825685186</v>
      </c>
      <c r="C98" s="11">
        <v>52.70179868501161</v>
      </c>
      <c r="D98" s="11">
        <f t="shared" ref="D98" si="72">C98-B98</f>
        <v>-14.109719140673576</v>
      </c>
      <c r="E98" s="11">
        <v>30.307364245508683</v>
      </c>
      <c r="F98" s="11">
        <f t="shared" ref="F98" si="73">SUM(D98:E98)</f>
        <v>16.197645104835107</v>
      </c>
      <c r="G98" s="200">
        <f t="shared" si="71"/>
        <v>2.5250891891038574E-2</v>
      </c>
      <c r="I98" s="11" t="str">
        <f>I87</f>
        <v>Associate professional occupations</v>
      </c>
      <c r="J98" s="11">
        <v>47.93873144459036</v>
      </c>
      <c r="K98" s="11">
        <v>30.602752915154845</v>
      </c>
      <c r="L98" s="11">
        <v>-17.335978529435515</v>
      </c>
      <c r="M98" s="11">
        <v>14.201638543484215</v>
      </c>
      <c r="N98" s="11">
        <v>-3.134339985951303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134.45538392496536</v>
      </c>
      <c r="C99" s="11">
        <v>163.97095893435591</v>
      </c>
      <c r="D99" s="11">
        <f t="shared" si="69"/>
        <v>29.515575009390545</v>
      </c>
      <c r="E99" s="11">
        <v>78.119832901439509</v>
      </c>
      <c r="F99" s="11">
        <f t="shared" si="70"/>
        <v>107.63540791083005</v>
      </c>
      <c r="G99" s="200">
        <f t="shared" si="71"/>
        <v>3.1008618217755357E-2</v>
      </c>
      <c r="I99" s="11" t="str">
        <f>I88</f>
        <v>Administrative and secretarial occupations</v>
      </c>
      <c r="J99" s="11">
        <v>56.617029244516388</v>
      </c>
      <c r="K99" s="11">
        <v>10.407620770434109</v>
      </c>
      <c r="L99" s="11">
        <v>-46.209408474082281</v>
      </c>
      <c r="M99" s="11">
        <v>11.210069585318617</v>
      </c>
      <c r="N99" s="11">
        <v>-34.999338888763667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28.13605673390299</v>
      </c>
      <c r="C100" s="11">
        <v>28.927055403730364</v>
      </c>
      <c r="D100" s="11">
        <f t="shared" si="69"/>
        <v>0.7909986698273741</v>
      </c>
      <c r="E100" s="11">
        <v>12.273761065755755</v>
      </c>
      <c r="F100" s="11">
        <f t="shared" si="70"/>
        <v>13.064759735583129</v>
      </c>
      <c r="G100" s="200">
        <f t="shared" si="71"/>
        <v>2.4428323586787704E-2</v>
      </c>
      <c r="I100" s="11" t="str">
        <f t="shared" ref="I100:I104" si="74">I89</f>
        <v>Skilled trades occupations</v>
      </c>
      <c r="J100" s="11">
        <v>57.580658825225925</v>
      </c>
      <c r="K100" s="11">
        <v>51.753117675144289</v>
      </c>
      <c r="L100" s="11">
        <v>-5.827541150081637</v>
      </c>
      <c r="M100" s="11">
        <v>22.180368562859734</v>
      </c>
      <c r="N100" s="11">
        <v>16.352827412778097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27.053433294190299</v>
      </c>
      <c r="C101" s="11">
        <v>34.299394598494537</v>
      </c>
      <c r="D101" s="11">
        <f t="shared" si="69"/>
        <v>7.2459613043042381</v>
      </c>
      <c r="E101" s="11">
        <v>19.328314227507246</v>
      </c>
      <c r="F101" s="11">
        <f t="shared" si="70"/>
        <v>26.574275531811484</v>
      </c>
      <c r="G101" s="200">
        <f t="shared" si="71"/>
        <v>3.6593102253231091E-2</v>
      </c>
      <c r="I101" s="11" t="str">
        <f t="shared" si="74"/>
        <v>Caring, leisure and other service occupations</v>
      </c>
      <c r="J101" s="11">
        <v>30.95724191617952</v>
      </c>
      <c r="K101" s="11">
        <v>22.129203438903264</v>
      </c>
      <c r="L101" s="11">
        <v>-8.8280384772762606</v>
      </c>
      <c r="M101" s="11">
        <v>9.9558552951942474</v>
      </c>
      <c r="N101" s="11">
        <v>1.1278168179179859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15.252181299615497</v>
      </c>
      <c r="C102" s="11">
        <v>27.587693317009567</v>
      </c>
      <c r="D102" s="11">
        <f t="shared" si="69"/>
        <v>12.33551201739407</v>
      </c>
      <c r="E102" s="11">
        <v>9.3084002120269016</v>
      </c>
      <c r="F102" s="11">
        <f t="shared" si="70"/>
        <v>21.64391222942097</v>
      </c>
      <c r="G102" s="200">
        <f t="shared" si="71"/>
        <v>3.227112449372771E-2</v>
      </c>
      <c r="I102" s="11" t="str">
        <f t="shared" si="74"/>
        <v>Sales and customer service occupations</v>
      </c>
      <c r="J102" s="11">
        <v>51.466718057683089</v>
      </c>
      <c r="K102" s="11">
        <v>22.90237061825718</v>
      </c>
      <c r="L102" s="11">
        <v>-28.564347439425909</v>
      </c>
      <c r="M102" s="11">
        <v>12.650623415595341</v>
      </c>
      <c r="N102" s="11">
        <v>-15.913724023830571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43.443876693665523</v>
      </c>
      <c r="C103" s="11">
        <v>47.962088791719751</v>
      </c>
      <c r="D103" s="11">
        <f t="shared" ref="D103:D104" si="75">C103-B103</f>
        <v>4.518212098054228</v>
      </c>
      <c r="E103" s="11">
        <v>21.823498062478834</v>
      </c>
      <c r="F103" s="11">
        <f t="shared" ref="F103:F104" si="76">SUM(D103:E103)</f>
        <v>26.341710160533061</v>
      </c>
      <c r="G103" s="200">
        <f t="shared" si="71"/>
        <v>2.7506327062326141E-2</v>
      </c>
      <c r="I103" s="11" t="str">
        <f t="shared" si="74"/>
        <v>Process, plant and machine operatives</v>
      </c>
      <c r="J103" s="11">
        <v>45.974111625891609</v>
      </c>
      <c r="K103" s="11">
        <v>29.924815879388603</v>
      </c>
      <c r="L103" s="11">
        <v>-16.049295746503002</v>
      </c>
      <c r="M103" s="11">
        <v>16.900101419128969</v>
      </c>
      <c r="N103" s="11">
        <v>0.85080567262596585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93.737195915819683</v>
      </c>
      <c r="C104" s="11">
        <v>99.211058644121252</v>
      </c>
      <c r="D104" s="11">
        <f t="shared" si="75"/>
        <v>5.4738627283015688</v>
      </c>
      <c r="E104" s="11">
        <v>47.621705167402901</v>
      </c>
      <c r="F104" s="11">
        <f t="shared" si="76"/>
        <v>53.09556789570447</v>
      </c>
      <c r="G104" s="200">
        <f t="shared" si="71"/>
        <v>2.7765606401559006E-2</v>
      </c>
      <c r="I104" s="11" t="str">
        <f t="shared" si="74"/>
        <v>Elementary occupations</v>
      </c>
      <c r="J104" s="11">
        <v>115.91189337563038</v>
      </c>
      <c r="K104" s="11">
        <v>80.824266374900049</v>
      </c>
      <c r="L104" s="11">
        <v>-35.087627000730336</v>
      </c>
      <c r="M104" s="11">
        <v>40.334140316820886</v>
      </c>
      <c r="N104" s="11">
        <v>5.2465133160905513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83.350424757641377</v>
      </c>
      <c r="C105" s="11">
        <v>97.660773066785794</v>
      </c>
      <c r="D105" s="11">
        <f t="shared" si="69"/>
        <v>14.310348309144416</v>
      </c>
      <c r="E105" s="11">
        <v>49.203304506894426</v>
      </c>
      <c r="F105" s="11">
        <f t="shared" si="70"/>
        <v>63.513652816038842</v>
      </c>
      <c r="G105" s="200">
        <f t="shared" si="71"/>
        <v>3.1412227136433435E-2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16.695800622645592</v>
      </c>
      <c r="C106" s="11">
        <v>35.835155137071958</v>
      </c>
      <c r="D106" s="11">
        <f t="shared" si="69"/>
        <v>19.139354514426365</v>
      </c>
      <c r="E106" s="11">
        <v>16.207419888321194</v>
      </c>
      <c r="F106" s="11">
        <f t="shared" si="70"/>
        <v>35.346774402747556</v>
      </c>
      <c r="G106" s="200">
        <f t="shared" si="71"/>
        <v>4.626591500987165E-2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7.2890377779431654</v>
      </c>
      <c r="C107" s="11">
        <v>12.334859296842046</v>
      </c>
      <c r="D107" s="11">
        <f t="shared" si="69"/>
        <v>5.0458215188988804</v>
      </c>
      <c r="E107" s="11">
        <v>6.5816194926362881</v>
      </c>
      <c r="F107" s="11">
        <f t="shared" si="70"/>
        <v>11.627441011535169</v>
      </c>
      <c r="G107" s="200">
        <f t="shared" si="71"/>
        <v>4.3826831047682147E-2</v>
      </c>
      <c r="I107" s="11" t="str">
        <f>I96</f>
        <v>Managers, directors and senior officials</v>
      </c>
      <c r="J107" s="11">
        <f t="array" ref="J107:J115">MMULT(aggregation!$B$38:$AA$46,B268:B293)</f>
        <v>11.288119536461501</v>
      </c>
      <c r="K107" s="11">
        <f t="array" ref="K107:K115">MMULT(aggregation!$B$38:$AA$46,C268:C293)</f>
        <v>17.753964008655878</v>
      </c>
      <c r="L107" s="11">
        <f t="array" ref="L107:L115">MMULT(aggregation!$B$38:$AA$46,D268:D293)</f>
        <v>6.4658444721943784</v>
      </c>
      <c r="M107" s="11">
        <f t="array" ref="M107:M115">MMULT(aggregation!$B$38:$AA$46,E268:E293)</f>
        <v>4.7376720119358158</v>
      </c>
      <c r="N107" s="11">
        <f t="array" ref="N107:N115">MMULT(aggregation!$B$38:$AA$46,F268:F293)</f>
        <v>11.203516484130194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9.0499921905247103</v>
      </c>
      <c r="C108" s="11">
        <v>13.705915749738994</v>
      </c>
      <c r="D108" s="11">
        <f t="shared" si="69"/>
        <v>4.6559235592142834</v>
      </c>
      <c r="E108" s="11">
        <v>5.8875964896637383</v>
      </c>
      <c r="F108" s="11">
        <f t="shared" si="70"/>
        <v>10.543520048878023</v>
      </c>
      <c r="G108" s="200">
        <f t="shared" si="71"/>
        <v>3.3972098254809513E-2</v>
      </c>
      <c r="I108" s="11" t="str">
        <f>I97</f>
        <v>Professional occupations</v>
      </c>
      <c r="J108" s="11">
        <v>9.7367674796431487</v>
      </c>
      <c r="K108" s="11">
        <v>21.994957246581514</v>
      </c>
      <c r="L108" s="11">
        <v>12.258189766938365</v>
      </c>
      <c r="M108" s="11">
        <v>5.0977562745699991</v>
      </c>
      <c r="N108" s="11">
        <v>17.355946041508368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5.117070319015057</v>
      </c>
      <c r="C109" s="11">
        <v>6.8659219083697076</v>
      </c>
      <c r="D109" s="11">
        <f t="shared" ref="D109" si="77">C109-B109</f>
        <v>1.7488515893546506</v>
      </c>
      <c r="E109" s="11">
        <v>3.3036482535719158</v>
      </c>
      <c r="F109" s="11">
        <f t="shared" ref="F109" si="78">SUM(D109:E109)</f>
        <v>5.0524998429265668</v>
      </c>
      <c r="G109" s="200">
        <f t="shared" si="71"/>
        <v>3.3765064154280378E-2</v>
      </c>
      <c r="I109" s="11" t="str">
        <f>I98</f>
        <v>Associate professional occupations</v>
      </c>
      <c r="J109" s="11">
        <v>10.721421130537497</v>
      </c>
      <c r="K109" s="11">
        <v>18.623581405930445</v>
      </c>
      <c r="L109" s="11">
        <v>7.9021602753929505</v>
      </c>
      <c r="M109" s="11">
        <v>4.3753960684499109</v>
      </c>
      <c r="N109" s="11">
        <v>12.277556343842861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9.2446406455586398</v>
      </c>
      <c r="C110" s="11">
        <v>14.516823564720088</v>
      </c>
      <c r="D110" s="11">
        <f t="shared" si="69"/>
        <v>5.2721829191614482</v>
      </c>
      <c r="E110" s="11">
        <v>6.7751412120347725</v>
      </c>
      <c r="F110" s="11">
        <f t="shared" si="70"/>
        <v>12.04732413119622</v>
      </c>
      <c r="G110" s="200">
        <f t="shared" si="71"/>
        <v>3.733198936539428E-2</v>
      </c>
      <c r="I110" s="11" t="str">
        <f>I99</f>
        <v>Administrative and secretarial occupations</v>
      </c>
      <c r="J110" s="11">
        <v>13.602641058882693</v>
      </c>
      <c r="K110" s="11">
        <v>8.9443956622187297</v>
      </c>
      <c r="L110" s="11">
        <v>-4.6582453966639612</v>
      </c>
      <c r="M110" s="11">
        <v>3.1278779287616523</v>
      </c>
      <c r="N110" s="11">
        <v>-1.5303674679023092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46.949214649839384</v>
      </c>
      <c r="C111" s="11">
        <v>66.093821557630037</v>
      </c>
      <c r="D111" s="11">
        <f>C111-B111</f>
        <v>19.144606907790653</v>
      </c>
      <c r="E111" s="11">
        <v>37.08419881591113</v>
      </c>
      <c r="F111" s="11">
        <f>SUM(D111:E111)</f>
        <v>56.228805723701782</v>
      </c>
      <c r="G111" s="200">
        <f t="shared" si="71"/>
        <v>3.9572808868043152E-2</v>
      </c>
      <c r="I111" s="11" t="str">
        <f t="shared" ref="I111:I115" si="79">I100</f>
        <v>Skilled trades occupations</v>
      </c>
      <c r="J111" s="11">
        <v>23.052656258148883</v>
      </c>
      <c r="K111" s="11">
        <v>12.99321242001607</v>
      </c>
      <c r="L111" s="11">
        <v>-10.059443838132813</v>
      </c>
      <c r="M111" s="11">
        <v>5.4627928971727222</v>
      </c>
      <c r="N111" s="11">
        <v>-4.5966509409600906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14.064699873229342</v>
      </c>
      <c r="C112" s="11">
        <v>22.922886001861603</v>
      </c>
      <c r="D112" s="11">
        <f t="shared" ref="D112:D113" si="80">C112-B112</f>
        <v>8.8581861286322603</v>
      </c>
      <c r="E112" s="11">
        <v>11.350681259407937</v>
      </c>
      <c r="F112" s="11">
        <f t="shared" ref="F112:F113" si="81">SUM(D112:E112)</f>
        <v>20.208867388040197</v>
      </c>
      <c r="G112" s="200">
        <f t="shared" si="71"/>
        <v>4.0234078109373739E-2</v>
      </c>
      <c r="I112" s="11" t="str">
        <f t="shared" si="79"/>
        <v>Caring, leisure and other service occupations</v>
      </c>
      <c r="J112" s="11">
        <v>8.424124152861328</v>
      </c>
      <c r="K112" s="11">
        <v>9.5624751605241141</v>
      </c>
      <c r="L112" s="11">
        <v>1.1383510076627845</v>
      </c>
      <c r="M112" s="11">
        <v>2.4452350346462652</v>
      </c>
      <c r="N112" s="11">
        <v>3.5835860423090495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0.99175120266940098</v>
      </c>
      <c r="C113" s="11">
        <v>1.2935031858399968</v>
      </c>
      <c r="D113" s="11">
        <f t="shared" si="80"/>
        <v>0.30175198317059582</v>
      </c>
      <c r="E113" s="11">
        <v>0.70960973756002454</v>
      </c>
      <c r="F113" s="11">
        <f t="shared" si="81"/>
        <v>1.0113617207306205</v>
      </c>
      <c r="G113" s="200">
        <f t="shared" si="71"/>
        <v>3.6635907698104431E-2</v>
      </c>
      <c r="I113" s="11" t="str">
        <f t="shared" si="79"/>
        <v>Sales and customer service occupations</v>
      </c>
      <c r="J113" s="11">
        <v>18.430902221107317</v>
      </c>
      <c r="K113" s="11">
        <v>17.128046792539457</v>
      </c>
      <c r="L113" s="11">
        <v>-1.3028554285678569</v>
      </c>
      <c r="M113" s="11">
        <v>4.5645462396595908</v>
      </c>
      <c r="N113" s="11">
        <v>3.261690811091734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43.523936963212535</v>
      </c>
      <c r="C114" s="11">
        <v>57.254166481274197</v>
      </c>
      <c r="D114" s="11">
        <f t="shared" si="69"/>
        <v>13.730229518061662</v>
      </c>
      <c r="E114" s="11">
        <v>26.068870533740526</v>
      </c>
      <c r="F114" s="11">
        <f t="shared" si="70"/>
        <v>39.799100051802185</v>
      </c>
      <c r="G114" s="200">
        <f t="shared" si="71"/>
        <v>3.1784689044095149E-2</v>
      </c>
      <c r="I114" s="11" t="str">
        <f t="shared" si="79"/>
        <v>Process, plant and machine operatives</v>
      </c>
      <c r="J114" s="11">
        <v>19.268062018613623</v>
      </c>
      <c r="K114" s="11">
        <v>13.931208373157247</v>
      </c>
      <c r="L114" s="11">
        <v>-5.3368536454563777</v>
      </c>
      <c r="M114" s="11">
        <v>5.8644110910379768</v>
      </c>
      <c r="N114" s="11">
        <v>0.52755744558159923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13.973816371260604</v>
      </c>
      <c r="C115" s="11">
        <v>24.884044795330858</v>
      </c>
      <c r="D115" s="11">
        <f t="shared" si="69"/>
        <v>10.910228424070255</v>
      </c>
      <c r="E115" s="11">
        <v>10.39687592259485</v>
      </c>
      <c r="F115" s="11">
        <f t="shared" si="70"/>
        <v>21.307104346665106</v>
      </c>
      <c r="G115" s="200">
        <f t="shared" si="71"/>
        <v>3.7775759785628527E-2</v>
      </c>
      <c r="I115" s="11" t="str">
        <f t="shared" si="79"/>
        <v>Elementary occupations</v>
      </c>
      <c r="J115" s="11">
        <v>44.612338110751423</v>
      </c>
      <c r="K115" s="11">
        <v>25.188462264030797</v>
      </c>
      <c r="L115" s="11">
        <v>-19.423875846720627</v>
      </c>
      <c r="M115" s="11">
        <v>7.9631072486140013</v>
      </c>
      <c r="N115" s="11">
        <v>-11.460768598106625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2.7905191718526341</v>
      </c>
      <c r="C116" s="11">
        <v>6.4615924724576841</v>
      </c>
      <c r="D116" s="11">
        <f t="shared" ref="D116:D117" si="82">C116-B116</f>
        <v>3.67107330060505</v>
      </c>
      <c r="E116" s="11">
        <v>2.3235022861582042</v>
      </c>
      <c r="F116" s="11">
        <f t="shared" ref="F116:F117" si="83">SUM(D116:E116)</f>
        <v>5.9945755867632542</v>
      </c>
      <c r="G116" s="200">
        <f t="shared" si="71"/>
        <v>4.1210411989426543E-2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8.9123232159020169</v>
      </c>
      <c r="C117" s="11">
        <v>13.401482248126745</v>
      </c>
      <c r="D117" s="11">
        <f t="shared" si="82"/>
        <v>4.4891590322247286</v>
      </c>
      <c r="E117" s="11">
        <v>7.4110774793446073</v>
      </c>
      <c r="F117" s="11">
        <f t="shared" si="83"/>
        <v>11.900236511569336</v>
      </c>
      <c r="G117" s="200">
        <f t="shared" si="71"/>
        <v>4.1169204651742231E-2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2.4291573136101192</v>
      </c>
      <c r="C118" s="11">
        <v>2.3283042964881462</v>
      </c>
      <c r="D118" s="11">
        <f t="shared" si="69"/>
        <v>-0.10085301712197303</v>
      </c>
      <c r="E118" s="11">
        <v>1.2304061397079673</v>
      </c>
      <c r="F118" s="11">
        <f t="shared" si="70"/>
        <v>1.1295531225859943</v>
      </c>
      <c r="G118" s="200">
        <f t="shared" si="71"/>
        <v>2.7696575560642867E-2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40.074848673067152</v>
      </c>
      <c r="C119" s="11">
        <v>63.034606024063798</v>
      </c>
      <c r="D119" s="11">
        <f t="shared" ref="D119" si="84">C119-B119</f>
        <v>22.959757350996647</v>
      </c>
      <c r="E119" s="11">
        <v>32.68118752926128</v>
      </c>
      <c r="F119" s="11">
        <f t="shared" ref="F119" si="85">SUM(D119:E119)</f>
        <v>55.640944880257926</v>
      </c>
      <c r="G119" s="200">
        <f t="shared" ref="G119" si="86">IF(B119&gt;0,(1+(E119/B119))^(1/($C$6-$B$6))-1,0)</f>
        <v>4.0558439540445468E-2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1078.713919217729</v>
      </c>
      <c r="C120" s="11">
        <f t="shared" ref="C120:F120" si="87">SUM(C94:C119)</f>
        <v>1326.7690714466773</v>
      </c>
      <c r="D120" s="11">
        <f t="shared" si="87"/>
        <v>248.05515222894797</v>
      </c>
      <c r="E120" s="11">
        <f t="shared" si="87"/>
        <v>646.00378517018964</v>
      </c>
      <c r="F120" s="11">
        <f t="shared" si="87"/>
        <v>894.05893739913768</v>
      </c>
      <c r="G120" s="200">
        <f t="shared" si="71"/>
        <v>3.1780817229387637E-2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24.753013204412703</v>
      </c>
      <c r="C123" s="11">
        <v>25.160364772542351</v>
      </c>
      <c r="D123" s="11">
        <f>C123-B123</f>
        <v>0.40735156812964846</v>
      </c>
      <c r="E123" s="11">
        <v>12.582862228521135</v>
      </c>
      <c r="F123" s="11">
        <f>SUM(D123:E123)</f>
        <v>12.990213796650783</v>
      </c>
      <c r="G123" s="200">
        <f>IF(B123&gt;0,(1+(E123/B123))^(1/($C$6-$B$6))-1,0)</f>
        <v>2.7779342207731039E-2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12.887692109047897</v>
      </c>
      <c r="C124" s="11">
        <v>19.693257303077257</v>
      </c>
      <c r="D124" s="11">
        <f t="shared" ref="D124:D139" si="90">C124-B124</f>
        <v>6.8055651940293593</v>
      </c>
      <c r="E124" s="11">
        <v>10.958671534766252</v>
      </c>
      <c r="F124" s="11">
        <f t="shared" ref="F124:F131" si="91">SUM(D124:E124)</f>
        <v>17.764236728795609</v>
      </c>
      <c r="G124" s="200">
        <f t="shared" ref="G124:G149" si="92">IF(B124&gt;0,(1+(E124/B124))^(1/($C$6-$B$6))-1,0)</f>
        <v>4.1877039593923637E-2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13.608882193799557</v>
      </c>
      <c r="C125" s="11">
        <v>16.664759840364809</v>
      </c>
      <c r="D125" s="11">
        <f t="shared" si="90"/>
        <v>3.0558776465652517</v>
      </c>
      <c r="E125" s="11">
        <v>5.8783010896740162</v>
      </c>
      <c r="F125" s="11">
        <f t="shared" si="91"/>
        <v>8.9341787362392679</v>
      </c>
      <c r="G125" s="200">
        <f t="shared" si="92"/>
        <v>2.4224376196624986E-2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23.173866231188711</v>
      </c>
      <c r="C126" s="11">
        <v>5.1861115685661057</v>
      </c>
      <c r="D126" s="11">
        <f t="shared" si="90"/>
        <v>-17.987754662622606</v>
      </c>
      <c r="E126" s="11">
        <v>4.6349532554543291</v>
      </c>
      <c r="F126" s="11">
        <f t="shared" si="91"/>
        <v>-13.352801407168277</v>
      </c>
      <c r="G126" s="200">
        <f t="shared" si="92"/>
        <v>1.2229376693441374E-2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5.1972863460013059</v>
      </c>
      <c r="C127" s="11">
        <v>3.6515841418597343</v>
      </c>
      <c r="D127" s="11">
        <f t="shared" si="90"/>
        <v>-1.5457022041415716</v>
      </c>
      <c r="E127" s="11">
        <v>1.157178374651074</v>
      </c>
      <c r="F127" s="11">
        <f t="shared" si="91"/>
        <v>-0.38852382949049757</v>
      </c>
      <c r="G127" s="200">
        <f>IF(B127&gt;0,(1+(E127/B127))^(1/($C$6-$B$6))-1,0)</f>
        <v>1.3491603861105483E-2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13.620672140863764</v>
      </c>
      <c r="C128" s="11">
        <v>14.435342378017767</v>
      </c>
      <c r="D128" s="11">
        <f t="shared" si="90"/>
        <v>0.81467023715400266</v>
      </c>
      <c r="E128" s="11">
        <v>5.2437711534918465</v>
      </c>
      <c r="F128" s="11">
        <f t="shared" si="91"/>
        <v>6.0584413906458492</v>
      </c>
      <c r="G128" s="200">
        <f t="shared" si="92"/>
        <v>2.195011516489509E-2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4.7202620979507595</v>
      </c>
      <c r="C129" s="11">
        <v>6.2565372757181041</v>
      </c>
      <c r="D129" s="11">
        <f t="shared" si="90"/>
        <v>1.5362751777673447</v>
      </c>
      <c r="E129" s="11">
        <v>2.5430229391072943</v>
      </c>
      <c r="F129" s="11">
        <f t="shared" si="91"/>
        <v>4.0792981168746394</v>
      </c>
      <c r="G129" s="200">
        <f t="shared" si="92"/>
        <v>2.9147914348269133E-2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12.930683790494497</v>
      </c>
      <c r="C130" s="11">
        <v>5.6525665500253783</v>
      </c>
      <c r="D130" s="11">
        <f t="shared" si="90"/>
        <v>-7.2781172404691183</v>
      </c>
      <c r="E130" s="11">
        <v>3.6600873556475642</v>
      </c>
      <c r="F130" s="11">
        <f t="shared" si="91"/>
        <v>-3.6180298848215542</v>
      </c>
      <c r="G130" s="200">
        <f t="shared" si="92"/>
        <v>1.6755051444683922E-2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3.9634234747024792</v>
      </c>
      <c r="C131" s="11">
        <v>6.5095423222441235</v>
      </c>
      <c r="D131" s="11">
        <f t="shared" si="90"/>
        <v>2.5461188475416443</v>
      </c>
      <c r="E131" s="11">
        <v>2.0162500108144998</v>
      </c>
      <c r="F131" s="11">
        <f t="shared" si="91"/>
        <v>4.5623688583561446</v>
      </c>
      <c r="G131" s="200">
        <f t="shared" si="92"/>
        <v>2.7796496314195229E-2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5.6289908322853695</v>
      </c>
      <c r="C132" s="11">
        <v>6.5502109448961772</v>
      </c>
      <c r="D132" s="11">
        <f t="shared" si="90"/>
        <v>0.92122011261080772</v>
      </c>
      <c r="E132" s="11">
        <v>2.6128110918857756</v>
      </c>
      <c r="F132" s="11">
        <f t="shared" ref="F132:F133" si="93">SUM(D132:E132)</f>
        <v>3.5340312044965834</v>
      </c>
      <c r="G132" s="200">
        <f t="shared" si="92"/>
        <v>2.5745078956147527E-2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25.238642498034068</v>
      </c>
      <c r="C133" s="11">
        <v>27.503296394177355</v>
      </c>
      <c r="D133" s="11">
        <f t="shared" si="90"/>
        <v>2.2646538961432867</v>
      </c>
      <c r="E133" s="11">
        <v>12.442331643017408</v>
      </c>
      <c r="F133" s="11">
        <f t="shared" si="93"/>
        <v>14.706985539160694</v>
      </c>
      <c r="G133" s="200">
        <f t="shared" si="92"/>
        <v>2.7078745553432926E-2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31.99051058679937</v>
      </c>
      <c r="C134" s="11">
        <v>35.991408316988533</v>
      </c>
      <c r="D134" s="11">
        <f t="shared" si="90"/>
        <v>4.0008977301891626</v>
      </c>
      <c r="E134" s="11">
        <v>19.388415170056469</v>
      </c>
      <c r="F134" s="11">
        <f t="shared" ref="F134:F137" si="94">SUM(D134:E134)</f>
        <v>23.389312900245631</v>
      </c>
      <c r="G134" s="200">
        <f t="shared" si="92"/>
        <v>3.209004682996186E-2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8.4618524162095419</v>
      </c>
      <c r="C135" s="11">
        <v>13.965100888181578</v>
      </c>
      <c r="D135" s="11">
        <f t="shared" si="90"/>
        <v>5.5032484719720358</v>
      </c>
      <c r="E135" s="11">
        <v>7.0179470563052284</v>
      </c>
      <c r="F135" s="11">
        <f t="shared" si="94"/>
        <v>12.521195528277264</v>
      </c>
      <c r="G135" s="200">
        <f t="shared" si="92"/>
        <v>4.1086126064218575E-2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2.8602518890403656</v>
      </c>
      <c r="C136" s="11">
        <v>4.4116176874383797</v>
      </c>
      <c r="D136" s="11">
        <f t="shared" si="90"/>
        <v>1.551365798398014</v>
      </c>
      <c r="E136" s="11">
        <v>2.6020756418211275</v>
      </c>
      <c r="F136" s="11">
        <f t="shared" si="94"/>
        <v>4.153441440219142</v>
      </c>
      <c r="G136" s="200">
        <f t="shared" si="92"/>
        <v>4.4074680037832659E-2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3.3372967202929953</v>
      </c>
      <c r="C137" s="11">
        <v>4.2756657402498481</v>
      </c>
      <c r="D137" s="11">
        <f t="shared" si="90"/>
        <v>0.93836901995685285</v>
      </c>
      <c r="E137" s="11">
        <v>1.7315998817517597</v>
      </c>
      <c r="F137" s="11">
        <f t="shared" si="94"/>
        <v>2.6699689017086126</v>
      </c>
      <c r="G137" s="200">
        <f t="shared" si="92"/>
        <v>2.8255972447397637E-2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3.4841197035934739</v>
      </c>
      <c r="C138" s="11">
        <v>4.607290497906674</v>
      </c>
      <c r="D138" s="11">
        <f t="shared" si="90"/>
        <v>1.1231707943132001</v>
      </c>
      <c r="E138" s="11">
        <v>2.3945190017875775</v>
      </c>
      <c r="F138" s="11">
        <f t="shared" ref="F138" si="95">SUM(D138:E138)</f>
        <v>3.5176897961007776</v>
      </c>
      <c r="G138" s="200">
        <f t="shared" si="92"/>
        <v>3.5489215539195484E-2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3.3634678004103011</v>
      </c>
      <c r="C139" s="11">
        <v>4.4486102749279981</v>
      </c>
      <c r="D139" s="11">
        <f t="shared" si="90"/>
        <v>1.085142474517697</v>
      </c>
      <c r="E139" s="11">
        <v>2.1006894911209182</v>
      </c>
      <c r="F139" s="11">
        <f t="shared" ref="F139" si="96">SUM(D139:E139)</f>
        <v>3.1858319656386151</v>
      </c>
      <c r="G139" s="200">
        <f t="shared" si="92"/>
        <v>3.2878080929618081E-2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37.063819381626708</v>
      </c>
      <c r="C140" s="11">
        <v>41.004380675509744</v>
      </c>
      <c r="D140" s="11">
        <f>C140-B140</f>
        <v>3.9405612938830359</v>
      </c>
      <c r="E140" s="11">
        <v>22.774001721466664</v>
      </c>
      <c r="F140" s="11">
        <f>SUM(D140:E140)</f>
        <v>26.7145630153497</v>
      </c>
      <c r="G140" s="200">
        <f t="shared" si="92"/>
        <v>3.2448442243837583E-2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8.486683490509666</v>
      </c>
      <c r="C141" s="11">
        <v>12.44557461804213</v>
      </c>
      <c r="D141" s="11">
        <f t="shared" ref="D141:D147" si="97">C141-B141</f>
        <v>3.9588911275324641</v>
      </c>
      <c r="E141" s="11">
        <v>6.3147794617013142</v>
      </c>
      <c r="F141" s="11">
        <f t="shared" ref="F141:F142" si="98">SUM(D141:E141)</f>
        <v>10.273670589233777</v>
      </c>
      <c r="G141" s="200">
        <f t="shared" si="92"/>
        <v>3.7777958599836792E-2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0.30632147796198672</v>
      </c>
      <c r="C142" s="11">
        <v>0.30319773546359746</v>
      </c>
      <c r="D142" s="11">
        <f t="shared" si="97"/>
        <v>-3.1237424983892592E-3</v>
      </c>
      <c r="E142" s="11">
        <v>0.16160712929513116</v>
      </c>
      <c r="F142" s="11">
        <f t="shared" si="98"/>
        <v>0.1584833867967419</v>
      </c>
      <c r="G142" s="200">
        <f t="shared" si="92"/>
        <v>2.8648056508969733E-2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13.307356789515236</v>
      </c>
      <c r="C143" s="11">
        <v>15.447296996994204</v>
      </c>
      <c r="D143" s="11">
        <f t="shared" si="97"/>
        <v>2.1399402074789684</v>
      </c>
      <c r="E143" s="11">
        <v>7.2887479308506089</v>
      </c>
      <c r="F143" s="11">
        <f t="shared" ref="F143:F144" si="99">SUM(D143:E143)</f>
        <v>9.4286881383295764</v>
      </c>
      <c r="G143" s="200">
        <f t="shared" si="92"/>
        <v>2.9547099330769155E-2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4.8771097904927618</v>
      </c>
      <c r="C144" s="11">
        <v>8.3808604442059806</v>
      </c>
      <c r="D144" s="11">
        <f t="shared" si="97"/>
        <v>3.5037506537132188</v>
      </c>
      <c r="E144" s="11">
        <v>3.8193339998359623</v>
      </c>
      <c r="F144" s="11">
        <f t="shared" si="99"/>
        <v>7.3230846535491807</v>
      </c>
      <c r="G144" s="200">
        <f t="shared" si="92"/>
        <v>3.9310410360917203E-2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1.4003936232935725</v>
      </c>
      <c r="C145" s="11">
        <v>3.2475205475446751</v>
      </c>
      <c r="D145" s="11">
        <f t="shared" si="97"/>
        <v>1.8471269242511026</v>
      </c>
      <c r="E145" s="11">
        <v>1.1634193377250315</v>
      </c>
      <c r="F145" s="11">
        <f t="shared" ref="F145:F146" si="100">SUM(D145:E145)</f>
        <v>3.0105462619761338</v>
      </c>
      <c r="G145" s="200">
        <f t="shared" si="92"/>
        <v>4.113987726737478E-2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3.9661269938573742</v>
      </c>
      <c r="C146" s="11">
        <v>5.6397785525913244</v>
      </c>
      <c r="D146" s="11">
        <f t="shared" si="97"/>
        <v>1.6736515587339502</v>
      </c>
      <c r="E146" s="11">
        <v>3.2800888354738014</v>
      </c>
      <c r="F146" s="11">
        <f t="shared" si="100"/>
        <v>4.9537403942077516</v>
      </c>
      <c r="G146" s="200">
        <f t="shared" si="92"/>
        <v>4.0997396344876424E-2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1.8079494087480119</v>
      </c>
      <c r="C147" s="11">
        <v>2.311688207847455</v>
      </c>
      <c r="D147" s="11">
        <f t="shared" si="97"/>
        <v>0.50373879909944308</v>
      </c>
      <c r="E147" s="11">
        <v>1.0236434954160329</v>
      </c>
      <c r="F147" s="11">
        <f t="shared" ref="F147" si="101">SUM(D147:E147)</f>
        <v>1.527382294515476</v>
      </c>
      <c r="G147" s="200">
        <f t="shared" si="92"/>
        <v>3.0361531885277682E-2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20.572462041275067</v>
      </c>
      <c r="C148" s="11">
        <v>32.046307854290468</v>
      </c>
      <c r="D148" s="11">
        <f t="shared" ref="D148" si="102">C148-B148</f>
        <v>11.473845813015402</v>
      </c>
      <c r="E148" s="11">
        <v>16.067996356962038</v>
      </c>
      <c r="F148" s="11">
        <f t="shared" ref="F148" si="103">SUM(D148:E148)</f>
        <v>27.541842169977439</v>
      </c>
      <c r="G148" s="200">
        <f t="shared" ref="G148" si="104">IF(B148&gt;0,(1+(E148/B148))^(1/($C$6-$B$6))-1,0)</f>
        <v>3.9229920218492698E-2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291.00913703240747</v>
      </c>
      <c r="C149" s="11">
        <f t="shared" ref="C149:F149" si="105">SUM(C123:C148)</f>
        <v>325.78987252967181</v>
      </c>
      <c r="D149" s="11">
        <f t="shared" si="105"/>
        <v>34.780735497264217</v>
      </c>
      <c r="E149" s="11">
        <f t="shared" si="105"/>
        <v>160.85910518860086</v>
      </c>
      <c r="F149" s="11">
        <f t="shared" si="105"/>
        <v>195.63984068586507</v>
      </c>
      <c r="G149" s="200">
        <f t="shared" si="92"/>
        <v>2.9770262754920562E-2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36.361305330690705</v>
      </c>
      <c r="C152" s="11">
        <v>36.388483591275559</v>
      </c>
      <c r="D152" s="11">
        <f>C152-B152</f>
        <v>2.7178260584854286E-2</v>
      </c>
      <c r="E152" s="11">
        <v>18.258032254799012</v>
      </c>
      <c r="F152" s="11">
        <f>SUM(D152:E152)</f>
        <v>18.285210515383866</v>
      </c>
      <c r="G152" s="200">
        <f>IF(B152&gt;0,(1+(E152/B152))^(1/($C$6-$B$6))-1,0)</f>
        <v>2.7496767394721067E-2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13.644871412012071</v>
      </c>
      <c r="C153" s="11">
        <v>20.845705064355332</v>
      </c>
      <c r="D153" s="11">
        <f t="shared" ref="D153:D168" si="108">C153-B153</f>
        <v>7.2008336523432614</v>
      </c>
      <c r="E153" s="11">
        <v>10.971352675186093</v>
      </c>
      <c r="F153" s="11">
        <f t="shared" ref="F153:F160" si="109">SUM(D153:E153)</f>
        <v>18.172186327529353</v>
      </c>
      <c r="G153" s="200">
        <f t="shared" ref="G153:G155" si="110">IF(B153&gt;0,(1+(E153/B153))^(1/($C$6-$B$6))-1,0)</f>
        <v>4.0120044677247169E-2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30.682030732337154</v>
      </c>
      <c r="C154" s="11">
        <v>29.21566564279609</v>
      </c>
      <c r="D154" s="11">
        <f t="shared" si="108"/>
        <v>-1.466365089541064</v>
      </c>
      <c r="E154" s="11">
        <v>10.922252184205355</v>
      </c>
      <c r="F154" s="11">
        <f t="shared" si="109"/>
        <v>9.4558870946642912</v>
      </c>
      <c r="G154" s="200">
        <f t="shared" si="110"/>
        <v>2.0509211932695282E-2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5.8899043655481025</v>
      </c>
      <c r="C155" s="11">
        <v>6.5413935408101773</v>
      </c>
      <c r="D155" s="11">
        <f t="shared" si="108"/>
        <v>0.65148917526207484</v>
      </c>
      <c r="E155" s="11">
        <v>3.1984076330596096</v>
      </c>
      <c r="F155" s="11">
        <f t="shared" si="109"/>
        <v>3.8498968083216845</v>
      </c>
      <c r="G155" s="200">
        <f t="shared" si="110"/>
        <v>2.9338773650464001E-2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2.6019654415469176</v>
      </c>
      <c r="C156" s="11">
        <v>2.0279986606276119</v>
      </c>
      <c r="D156" s="11">
        <f t="shared" si="108"/>
        <v>-0.57396678091930564</v>
      </c>
      <c r="E156" s="11">
        <v>1.0656218022721706</v>
      </c>
      <c r="F156" s="11">
        <f t="shared" si="109"/>
        <v>0.49165502135286498</v>
      </c>
      <c r="G156" s="200">
        <f>IF(B156&gt;0,(1+(E156/B156))^(1/($C$6-$B$6))-1,0)</f>
        <v>2.3148319566724807E-2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21.268030620598843</v>
      </c>
      <c r="C157" s="11">
        <v>26.356840925804114</v>
      </c>
      <c r="D157" s="11">
        <f t="shared" si="108"/>
        <v>5.0888103052052713</v>
      </c>
      <c r="E157" s="11">
        <v>11.767338029815736</v>
      </c>
      <c r="F157" s="11">
        <f t="shared" si="109"/>
        <v>16.856148335021008</v>
      </c>
      <c r="G157" s="200">
        <f t="shared" ref="G157:G178" si="111">IF(B157&gt;0,(1+(E157/B157))^(1/($C$6-$B$6))-1,0)</f>
        <v>2.9793450490708251E-2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10.310251796093681</v>
      </c>
      <c r="C158" s="11">
        <v>8.384663215317989</v>
      </c>
      <c r="D158" s="11">
        <f t="shared" si="108"/>
        <v>-1.9255885807756918</v>
      </c>
      <c r="E158" s="11">
        <v>3.3502258792710999</v>
      </c>
      <c r="F158" s="11">
        <f t="shared" si="109"/>
        <v>1.4246372984954081</v>
      </c>
      <c r="G158" s="200">
        <f t="shared" si="111"/>
        <v>1.8934907584267302E-2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4.5470295111985308</v>
      </c>
      <c r="C159" s="11">
        <v>4.6596328596566039</v>
      </c>
      <c r="D159" s="11">
        <f t="shared" si="108"/>
        <v>0.11260334845807307</v>
      </c>
      <c r="E159" s="11">
        <v>2.5367783893203373</v>
      </c>
      <c r="F159" s="11">
        <f t="shared" si="109"/>
        <v>2.6493817377784104</v>
      </c>
      <c r="G159" s="200">
        <f t="shared" si="111"/>
        <v>2.9996937709932503E-2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3.1747873802468884</v>
      </c>
      <c r="C160" s="11">
        <v>4.0271244276358535</v>
      </c>
      <c r="D160" s="11">
        <f t="shared" si="108"/>
        <v>0.8523370473889651</v>
      </c>
      <c r="E160" s="11">
        <v>1.3314036521153167</v>
      </c>
      <c r="F160" s="11">
        <f t="shared" si="109"/>
        <v>2.1837406995042818</v>
      </c>
      <c r="G160" s="200">
        <f t="shared" si="111"/>
        <v>2.3622123197867939E-2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6.5878700472330101</v>
      </c>
      <c r="C161" s="11">
        <v>5.984612238538209</v>
      </c>
      <c r="D161" s="11">
        <f t="shared" si="108"/>
        <v>-0.60325780869480106</v>
      </c>
      <c r="E161" s="11">
        <v>2.786260791288492</v>
      </c>
      <c r="F161" s="11">
        <f t="shared" ref="F161:F162" si="112">SUM(D161:E161)</f>
        <v>2.183002982593691</v>
      </c>
      <c r="G161" s="200">
        <f t="shared" si="111"/>
        <v>2.3793573623330788E-2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23.229655890473918</v>
      </c>
      <c r="C162" s="11">
        <v>24.652689230727663</v>
      </c>
      <c r="D162" s="11">
        <f t="shared" si="108"/>
        <v>1.4230333402537454</v>
      </c>
      <c r="E162" s="11">
        <v>11.120255784071992</v>
      </c>
      <c r="F162" s="11">
        <f t="shared" si="112"/>
        <v>12.543289124325737</v>
      </c>
      <c r="G162" s="200">
        <f t="shared" si="111"/>
        <v>2.6420986605989683E-2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28.75106667956517</v>
      </c>
      <c r="C163" s="11">
        <v>31.369573716219229</v>
      </c>
      <c r="D163" s="11">
        <f t="shared" si="108"/>
        <v>2.6185070366540586</v>
      </c>
      <c r="E163" s="11">
        <v>15.889401997016115</v>
      </c>
      <c r="F163" s="11">
        <f t="shared" ref="F163:F166" si="113">SUM(D163:E163)</f>
        <v>18.507909033670174</v>
      </c>
      <c r="G163" s="200">
        <f t="shared" si="111"/>
        <v>2.9765455536353791E-2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6.6759917790853143</v>
      </c>
      <c r="C164" s="11">
        <v>9.0295550523779671</v>
      </c>
      <c r="D164" s="11">
        <f t="shared" si="108"/>
        <v>2.3535632732926528</v>
      </c>
      <c r="E164" s="11">
        <v>4.812043764013775</v>
      </c>
      <c r="F164" s="11">
        <f t="shared" si="113"/>
        <v>7.1656070373064278</v>
      </c>
      <c r="G164" s="200">
        <f t="shared" si="111"/>
        <v>3.6848567103495489E-2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4.2226983736076038</v>
      </c>
      <c r="C165" s="11">
        <v>6.0709453881307676</v>
      </c>
      <c r="D165" s="11">
        <f t="shared" si="108"/>
        <v>1.8482470145231638</v>
      </c>
      <c r="E165" s="11">
        <v>3.2346878616729793</v>
      </c>
      <c r="F165" s="11">
        <f t="shared" si="113"/>
        <v>5.082934876196143</v>
      </c>
      <c r="G165" s="200">
        <f t="shared" si="111"/>
        <v>3.8643334554881781E-2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13.21331700870628</v>
      </c>
      <c r="C166" s="11">
        <v>16.471952792058982</v>
      </c>
      <c r="D166" s="11">
        <f t="shared" si="108"/>
        <v>3.2586357833527018</v>
      </c>
      <c r="E166" s="11">
        <v>6.7833864240516739</v>
      </c>
      <c r="F166" s="11">
        <f t="shared" si="113"/>
        <v>10.042022207404376</v>
      </c>
      <c r="G166" s="200">
        <f t="shared" si="111"/>
        <v>2.8007863598535021E-2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4.6876220946803606</v>
      </c>
      <c r="C167" s="11">
        <v>5.9393034897919508</v>
      </c>
      <c r="D167" s="11">
        <f t="shared" si="108"/>
        <v>1.2516813951115902</v>
      </c>
      <c r="E167" s="11">
        <v>3.1182799223911344</v>
      </c>
      <c r="F167" s="11">
        <f t="shared" ref="F167" si="114">SUM(D167:E167)</f>
        <v>4.3699613175027245</v>
      </c>
      <c r="G167" s="200">
        <f t="shared" si="111"/>
        <v>3.4581480811241683E-2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4.1149233831238847</v>
      </c>
      <c r="C168" s="11">
        <v>5.8940679928148221</v>
      </c>
      <c r="D168" s="11">
        <f t="shared" si="108"/>
        <v>1.7791446096909374</v>
      </c>
      <c r="E168" s="11">
        <v>2.7344544807235351</v>
      </c>
      <c r="F168" s="11">
        <f t="shared" ref="F168" si="115">SUM(D168:E168)</f>
        <v>4.5135990904144725</v>
      </c>
      <c r="G168" s="200">
        <f t="shared" si="111"/>
        <v>3.4552715136837886E-2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22.034691443486711</v>
      </c>
      <c r="C169" s="11">
        <v>25.219351429285421</v>
      </c>
      <c r="D169" s="11">
        <f>C169-B169</f>
        <v>3.1846599857987101</v>
      </c>
      <c r="E169" s="11">
        <v>14.037293915810748</v>
      </c>
      <c r="F169" s="11">
        <f>SUM(D169:E169)</f>
        <v>17.22195390160946</v>
      </c>
      <c r="G169" s="200">
        <f t="shared" si="111"/>
        <v>3.3405744824539507E-2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11.313896387944872</v>
      </c>
      <c r="C170" s="11">
        <v>18.013535892723485</v>
      </c>
      <c r="D170" s="11">
        <f t="shared" ref="D170:D176" si="116">C170-B170</f>
        <v>6.699639504778613</v>
      </c>
      <c r="E170" s="11">
        <v>9.0465840265636004</v>
      </c>
      <c r="F170" s="11">
        <f t="shared" ref="F170:F171" si="117">SUM(D170:E170)</f>
        <v>15.746223531342213</v>
      </c>
      <c r="G170" s="200">
        <f t="shared" si="111"/>
        <v>3.9948233630319185E-2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0.2700744229879824</v>
      </c>
      <c r="C171" s="11">
        <v>0.22836800293069096</v>
      </c>
      <c r="D171" s="11">
        <f t="shared" si="116"/>
        <v>-4.1706420057291443E-2</v>
      </c>
      <c r="E171" s="11">
        <v>0.13055677101136043</v>
      </c>
      <c r="F171" s="11">
        <f t="shared" si="117"/>
        <v>8.8850350954068985E-2</v>
      </c>
      <c r="G171" s="200">
        <f t="shared" si="111"/>
        <v>2.6638201148462493E-2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11.05231208163895</v>
      </c>
      <c r="C172" s="11">
        <v>12.310904554424752</v>
      </c>
      <c r="D172" s="11">
        <f t="shared" si="116"/>
        <v>1.2585924727858018</v>
      </c>
      <c r="E172" s="11">
        <v>5.0501883488726831</v>
      </c>
      <c r="F172" s="11">
        <f t="shared" ref="F172:F173" si="118">SUM(D172:E172)</f>
        <v>6.3087808216584849</v>
      </c>
      <c r="G172" s="200">
        <f t="shared" si="111"/>
        <v>2.5406372294871415E-2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5.1105107877597487</v>
      </c>
      <c r="C173" s="11">
        <v>7.6379518805576048</v>
      </c>
      <c r="D173" s="11">
        <f t="shared" si="116"/>
        <v>2.5274410927978561</v>
      </c>
      <c r="E173" s="11">
        <v>3.3852734830510043</v>
      </c>
      <c r="F173" s="11">
        <f t="shared" si="118"/>
        <v>5.9127145758488604</v>
      </c>
      <c r="G173" s="200">
        <f t="shared" si="111"/>
        <v>3.4465340801977273E-2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3.1440978671687985</v>
      </c>
      <c r="C174" s="11">
        <v>5.8248295647472865</v>
      </c>
      <c r="D174" s="11">
        <f t="shared" si="116"/>
        <v>2.6807316975784881</v>
      </c>
      <c r="E174" s="11">
        <v>2.2718241789992617</v>
      </c>
      <c r="F174" s="11">
        <f t="shared" ref="F174:F175" si="119">SUM(D174:E174)</f>
        <v>4.9525558765777493</v>
      </c>
      <c r="G174" s="200">
        <f t="shared" si="111"/>
        <v>3.6919614960833513E-2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6.8546482745644042</v>
      </c>
      <c r="C175" s="11">
        <v>9.1186720131693502</v>
      </c>
      <c r="D175" s="11">
        <f t="shared" si="116"/>
        <v>2.264023738604946</v>
      </c>
      <c r="E175" s="11">
        <v>5.493125724999719</v>
      </c>
      <c r="F175" s="11">
        <f t="shared" si="119"/>
        <v>7.757149463604665</v>
      </c>
      <c r="G175" s="200">
        <f t="shared" si="111"/>
        <v>4.0016508689428409E-2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2.222936544904794</v>
      </c>
      <c r="C176" s="11">
        <v>2.1403842658733185</v>
      </c>
      <c r="D176" s="11">
        <f t="shared" si="116"/>
        <v>-8.255227903147544E-2</v>
      </c>
      <c r="E176" s="11">
        <v>0.99196470231671885</v>
      </c>
      <c r="F176" s="11">
        <f t="shared" ref="F176" si="120">SUM(D176:E176)</f>
        <v>0.90941242328524341</v>
      </c>
      <c r="G176" s="200">
        <f t="shared" si="111"/>
        <v>2.4902859362511576E-2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18.55718991820234</v>
      </c>
      <c r="C177" s="11">
        <v>28.387057558328998</v>
      </c>
      <c r="D177" s="11">
        <f t="shared" ref="D177" si="121">C177-B177</f>
        <v>9.8298676401266576</v>
      </c>
      <c r="E177" s="11">
        <v>14.176792567187167</v>
      </c>
      <c r="F177" s="11">
        <f t="shared" ref="F177" si="122">SUM(D177:E177)</f>
        <v>24.006660207313825</v>
      </c>
      <c r="G177" s="200">
        <f t="shared" ref="G177" si="123">IF(B177&gt;0,(1+(E177/B177))^(1/($C$6-$B$6))-1,0)</f>
        <v>3.8562033700054288E-2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300.52367957540696</v>
      </c>
      <c r="C178" s="11">
        <f t="shared" ref="C178:F178" si="124">SUM(C152:C177)</f>
        <v>352.74126299097981</v>
      </c>
      <c r="D178" s="11">
        <f t="shared" si="124"/>
        <v>52.217583415572797</v>
      </c>
      <c r="E178" s="11">
        <f t="shared" si="124"/>
        <v>168.46378724408669</v>
      </c>
      <c r="F178" s="11">
        <f t="shared" si="124"/>
        <v>220.68137065965945</v>
      </c>
      <c r="G178" s="200">
        <f t="shared" si="111"/>
        <v>3.0114505271424008E-2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75.656344355073983</v>
      </c>
      <c r="C181" s="11">
        <v>70.089645866320609</v>
      </c>
      <c r="D181" s="11">
        <f>C181-B181</f>
        <v>-5.5666984887533744</v>
      </c>
      <c r="E181" s="11">
        <v>30.322234432650088</v>
      </c>
      <c r="F181" s="11">
        <f>SUM(D181:E181)</f>
        <v>24.755535943896714</v>
      </c>
      <c r="G181" s="200">
        <f>IF(B181&gt;0,(1+(E181/B181))^(1/($C$6-$B$6))-1,0)</f>
        <v>2.2723375987515393E-2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29.976434567428832</v>
      </c>
      <c r="C182" s="11">
        <v>36.545649448603463</v>
      </c>
      <c r="D182" s="11">
        <f t="shared" ref="D182:D197" si="127">C182-B182</f>
        <v>6.5692148811746307</v>
      </c>
      <c r="E182" s="11">
        <v>16.939474150871007</v>
      </c>
      <c r="F182" s="11">
        <f t="shared" ref="F182:F189" si="128">SUM(D182:E182)</f>
        <v>23.508689032045638</v>
      </c>
      <c r="G182" s="200">
        <f t="shared" ref="G182:G184" si="129">IF(B182&gt;0,(1+(E182/B182))^(1/($C$6-$B$6))-1,0)</f>
        <v>3.0313389516732236E-2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39.114144163310925</v>
      </c>
      <c r="C183" s="11">
        <v>33.253926861389971</v>
      </c>
      <c r="D183" s="11">
        <f t="shared" si="127"/>
        <v>-5.8602173019209545</v>
      </c>
      <c r="E183" s="11">
        <v>10.018775347871324</v>
      </c>
      <c r="F183" s="11">
        <f t="shared" si="128"/>
        <v>4.1585580459503699</v>
      </c>
      <c r="G183" s="200">
        <f t="shared" si="129"/>
        <v>1.5319161860492425E-2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20.472760269634357</v>
      </c>
      <c r="C184" s="11">
        <v>23.433049612185258</v>
      </c>
      <c r="D184" s="11">
        <f t="shared" si="127"/>
        <v>2.9602893425509009</v>
      </c>
      <c r="E184" s="11">
        <v>12.670837666488943</v>
      </c>
      <c r="F184" s="11">
        <f t="shared" si="128"/>
        <v>15.631127009039844</v>
      </c>
      <c r="G184" s="200">
        <f t="shared" si="129"/>
        <v>3.2638271392718021E-2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9.4340806032657678</v>
      </c>
      <c r="C185" s="11">
        <v>11.78631221686811</v>
      </c>
      <c r="D185" s="11">
        <f t="shared" si="127"/>
        <v>2.352231613602342</v>
      </c>
      <c r="E185" s="11">
        <v>4.3562787707716701</v>
      </c>
      <c r="F185" s="11">
        <f t="shared" si="128"/>
        <v>6.7085103843740121</v>
      </c>
      <c r="G185" s="200">
        <f>IF(B185&gt;0,(1+(E185/B185))^(1/($C$6-$B$6))-1,0)</f>
        <v>2.5632403690602379E-2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44.720093453275574</v>
      </c>
      <c r="C186" s="11">
        <v>51.983160772655914</v>
      </c>
      <c r="D186" s="11">
        <f t="shared" si="127"/>
        <v>7.2630673193803403</v>
      </c>
      <c r="E186" s="11">
        <v>20.369462130301489</v>
      </c>
      <c r="F186" s="11">
        <f t="shared" si="128"/>
        <v>27.632529449681829</v>
      </c>
      <c r="G186" s="200">
        <f t="shared" ref="G186:G207" si="130">IF(B186&gt;0,(1+(E186/B186))^(1/($C$6-$B$6))-1,0)</f>
        <v>2.533844200942803E-2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15.328083958315823</v>
      </c>
      <c r="C187" s="11">
        <v>8.6584286695669199</v>
      </c>
      <c r="D187" s="11">
        <f t="shared" si="127"/>
        <v>-6.6696552887489027</v>
      </c>
      <c r="E187" s="11">
        <v>3.7898197843793371</v>
      </c>
      <c r="F187" s="11">
        <f t="shared" si="128"/>
        <v>-2.8798355043695656</v>
      </c>
      <c r="G187" s="200">
        <f t="shared" si="130"/>
        <v>1.4838247512435343E-2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16.343351471510836</v>
      </c>
      <c r="C188" s="11">
        <v>18.28892721168403</v>
      </c>
      <c r="D188" s="11">
        <f t="shared" si="127"/>
        <v>1.9455757401731937</v>
      </c>
      <c r="E188" s="11">
        <v>10.001606324546396</v>
      </c>
      <c r="F188" s="11">
        <f t="shared" si="128"/>
        <v>11.947182064719589</v>
      </c>
      <c r="G188" s="200">
        <f t="shared" si="130"/>
        <v>3.2342386250092447E-2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10.198774320569768</v>
      </c>
      <c r="C189" s="11">
        <v>11.883624599280417</v>
      </c>
      <c r="D189" s="11">
        <f t="shared" si="127"/>
        <v>1.6848502787106483</v>
      </c>
      <c r="E189" s="11">
        <v>2.971690952355901</v>
      </c>
      <c r="F189" s="11">
        <f t="shared" si="128"/>
        <v>4.6565412310665497</v>
      </c>
      <c r="G189" s="200">
        <f t="shared" si="130"/>
        <v>1.7193420531908865E-2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15.078170253599399</v>
      </c>
      <c r="C190" s="11">
        <v>13.400552101893069</v>
      </c>
      <c r="D190" s="11">
        <f t="shared" si="127"/>
        <v>-1.67761815170633</v>
      </c>
      <c r="E190" s="11">
        <v>4.9690689939301977</v>
      </c>
      <c r="F190" s="11">
        <f t="shared" ref="F190:F191" si="131">SUM(D190:E190)</f>
        <v>3.2914508422238677</v>
      </c>
      <c r="G190" s="200">
        <f t="shared" si="130"/>
        <v>1.9171010565775193E-2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60.864105615783856</v>
      </c>
      <c r="C191" s="11">
        <v>53.325388366628019</v>
      </c>
      <c r="D191" s="11">
        <f t="shared" si="127"/>
        <v>-7.5387172491558374</v>
      </c>
      <c r="E191" s="11">
        <v>23.739409432619986</v>
      </c>
      <c r="F191" s="11">
        <f t="shared" si="131"/>
        <v>16.200692183464149</v>
      </c>
      <c r="G191" s="200">
        <f t="shared" si="130"/>
        <v>2.2198276048028154E-2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82.459504031354641</v>
      </c>
      <c r="C192" s="11">
        <v>52.918569933722225</v>
      </c>
      <c r="D192" s="11">
        <f t="shared" si="127"/>
        <v>-29.540934097632416</v>
      </c>
      <c r="E192" s="11">
        <v>32.266357932154662</v>
      </c>
      <c r="F192" s="11">
        <f t="shared" ref="F192:F195" si="132">SUM(D192:E192)</f>
        <v>2.7254238345222461</v>
      </c>
      <c r="G192" s="200">
        <f t="shared" si="130"/>
        <v>2.2260015169400127E-2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20.835517685865614</v>
      </c>
      <c r="C193" s="11">
        <v>4.6599873692854823</v>
      </c>
      <c r="D193" s="11">
        <f t="shared" si="127"/>
        <v>-16.175530316580133</v>
      </c>
      <c r="E193" s="11">
        <v>7.6708822924073514</v>
      </c>
      <c r="F193" s="11">
        <f t="shared" si="132"/>
        <v>-8.5046480241727807</v>
      </c>
      <c r="G193" s="200">
        <f t="shared" si="130"/>
        <v>2.1117859026076546E-2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6.1345019436141515</v>
      </c>
      <c r="C194" s="11">
        <v>6.0013277392199083</v>
      </c>
      <c r="D194" s="11">
        <f t="shared" si="127"/>
        <v>-0.13317420439424321</v>
      </c>
      <c r="E194" s="11">
        <v>3.2069275376710382</v>
      </c>
      <c r="F194" s="11">
        <f t="shared" si="132"/>
        <v>3.073753333276795</v>
      </c>
      <c r="G194" s="200">
        <f t="shared" si="130"/>
        <v>2.8432048987356628E-2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58.364285850055985</v>
      </c>
      <c r="C195" s="11">
        <v>56.273913122399215</v>
      </c>
      <c r="D195" s="11">
        <f t="shared" si="127"/>
        <v>-2.0903727276567707</v>
      </c>
      <c r="E195" s="11">
        <v>19.897283963050086</v>
      </c>
      <c r="F195" s="11">
        <f t="shared" si="132"/>
        <v>17.806911235393315</v>
      </c>
      <c r="G195" s="200">
        <f t="shared" si="130"/>
        <v>1.9749322083502996E-2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40.821418184909135</v>
      </c>
      <c r="C196" s="11">
        <v>34.965389990691634</v>
      </c>
      <c r="D196" s="11">
        <f t="shared" si="127"/>
        <v>-5.856028194217501</v>
      </c>
      <c r="E196" s="11">
        <v>14.492877698151856</v>
      </c>
      <c r="F196" s="11">
        <f t="shared" ref="F196" si="133">SUM(D196:E196)</f>
        <v>8.6368495039343554</v>
      </c>
      <c r="G196" s="200">
        <f t="shared" si="130"/>
        <v>2.04614899130382E-2</v>
      </c>
    </row>
    <row r="197" spans="1:14" x14ac:dyDescent="0.2">
      <c r="A197" t="str">
        <f t="shared" si="126"/>
        <v>54 Textiles, printing and other skilled trades</v>
      </c>
      <c r="B197" s="11">
        <v>24.557757741825512</v>
      </c>
      <c r="C197" s="11">
        <v>29.325735670625996</v>
      </c>
      <c r="D197" s="11">
        <f t="shared" si="127"/>
        <v>4.7679779288004838</v>
      </c>
      <c r="E197" s="11">
        <v>11.275184693592802</v>
      </c>
      <c r="F197" s="11">
        <f t="shared" ref="F197" si="134">SUM(D197:E197)</f>
        <v>16.043162622393286</v>
      </c>
      <c r="G197" s="200">
        <f t="shared" si="130"/>
        <v>2.5509254847849938E-2</v>
      </c>
    </row>
    <row r="198" spans="1:14" x14ac:dyDescent="0.2">
      <c r="A198" t="str">
        <f t="shared" si="126"/>
        <v>61 Caring personal service occupations</v>
      </c>
      <c r="B198" s="11">
        <v>121.7069582691871</v>
      </c>
      <c r="C198" s="11">
        <v>147.28844437398141</v>
      </c>
      <c r="D198" s="11">
        <f>C198-B198</f>
        <v>25.581486104794308</v>
      </c>
      <c r="E198" s="11">
        <v>76.37328926305608</v>
      </c>
      <c r="F198" s="11">
        <f>SUM(D198:E198)</f>
        <v>101.95477536785039</v>
      </c>
      <c r="G198" s="200">
        <f t="shared" si="130"/>
        <v>3.3003320283769622E-2</v>
      </c>
    </row>
    <row r="199" spans="1:14" x14ac:dyDescent="0.2">
      <c r="A199" t="str">
        <f t="shared" si="126"/>
        <v>62 Leisure, travel and related personal service occupations</v>
      </c>
      <c r="B199" s="11">
        <v>31.098767203844144</v>
      </c>
      <c r="C199" s="11">
        <v>26.85154777304227</v>
      </c>
      <c r="D199" s="11">
        <f t="shared" ref="D199:D205" si="135">C199-B199</f>
        <v>-4.2472194308018736</v>
      </c>
      <c r="E199" s="11">
        <v>13.262882243889806</v>
      </c>
      <c r="F199" s="11">
        <f t="shared" ref="F199:F200" si="136">SUM(D199:E199)</f>
        <v>9.0156628130879319</v>
      </c>
      <c r="G199" s="200">
        <f t="shared" si="130"/>
        <v>2.3963086632811992E-2</v>
      </c>
    </row>
    <row r="200" spans="1:14" x14ac:dyDescent="0.2">
      <c r="A200" t="str">
        <f t="shared" si="126"/>
        <v>63 Community and civil enforcement occupations</v>
      </c>
      <c r="B200" s="11">
        <v>0.91986158518817907</v>
      </c>
      <c r="C200" s="11">
        <v>0.62806135858090528</v>
      </c>
      <c r="D200" s="11">
        <f t="shared" si="135"/>
        <v>-0.29180022660727378</v>
      </c>
      <c r="E200" s="11">
        <v>0.23799813058966277</v>
      </c>
      <c r="F200" s="11">
        <f t="shared" si="136"/>
        <v>-5.3802096017611017E-2</v>
      </c>
      <c r="G200" s="200">
        <f t="shared" si="130"/>
        <v>1.5458620493262742E-2</v>
      </c>
    </row>
    <row r="201" spans="1:14" x14ac:dyDescent="0.2">
      <c r="A201" t="str">
        <f t="shared" si="126"/>
        <v>71 Sales occupations</v>
      </c>
      <c r="B201" s="11">
        <v>81.30329303907898</v>
      </c>
      <c r="C201" s="11">
        <v>78.096268846292787</v>
      </c>
      <c r="D201" s="11">
        <f t="shared" si="135"/>
        <v>-3.2070241927861929</v>
      </c>
      <c r="E201" s="11">
        <v>33.897695764967963</v>
      </c>
      <c r="F201" s="11">
        <f t="shared" ref="F201:F202" si="137">SUM(D201:E201)</f>
        <v>30.69067157218177</v>
      </c>
      <c r="G201" s="200">
        <f t="shared" si="130"/>
        <v>2.3504770837075473E-2</v>
      </c>
    </row>
    <row r="202" spans="1:14" x14ac:dyDescent="0.2">
      <c r="A202" t="str">
        <f t="shared" si="126"/>
        <v>72 Customer service occupations</v>
      </c>
      <c r="B202" s="11">
        <v>18.882187559900903</v>
      </c>
      <c r="C202" s="11">
        <v>24.662223149025461</v>
      </c>
      <c r="D202" s="11">
        <f t="shared" si="135"/>
        <v>5.7800355891245587</v>
      </c>
      <c r="E202" s="11">
        <v>10.240957985494488</v>
      </c>
      <c r="F202" s="11">
        <f t="shared" si="137"/>
        <v>16.020993574619048</v>
      </c>
      <c r="G202" s="200">
        <f t="shared" si="130"/>
        <v>2.93089085488345E-2</v>
      </c>
    </row>
    <row r="203" spans="1:14" x14ac:dyDescent="0.2">
      <c r="A203" t="str">
        <f t="shared" si="126"/>
        <v>81 Process, plant and machine operatives</v>
      </c>
      <c r="B203" s="11">
        <v>16.862296735222621</v>
      </c>
      <c r="C203" s="11">
        <v>25.598575244334413</v>
      </c>
      <c r="D203" s="11">
        <f t="shared" si="135"/>
        <v>8.7362785091117914</v>
      </c>
      <c r="E203" s="11">
        <v>8.2634167460564765</v>
      </c>
      <c r="F203" s="11">
        <f t="shared" ref="F203:F204" si="138">SUM(D203:E203)</f>
        <v>16.99969525516827</v>
      </c>
      <c r="G203" s="200">
        <f t="shared" si="130"/>
        <v>2.6944039050839752E-2</v>
      </c>
    </row>
    <row r="204" spans="1:14" x14ac:dyDescent="0.2">
      <c r="A204" t="str">
        <f t="shared" si="126"/>
        <v>82 Transport and mobile machine drivers and operatives</v>
      </c>
      <c r="B204" s="11">
        <v>31.337860126512911</v>
      </c>
      <c r="C204" s="11">
        <v>38.748812235306744</v>
      </c>
      <c r="D204" s="11">
        <f t="shared" si="135"/>
        <v>7.4109521087938326</v>
      </c>
      <c r="E204" s="11">
        <v>18.085865552683625</v>
      </c>
      <c r="F204" s="11">
        <f t="shared" si="138"/>
        <v>25.496817661477458</v>
      </c>
      <c r="G204" s="200">
        <f t="shared" si="130"/>
        <v>3.0839558298236591E-2</v>
      </c>
    </row>
    <row r="205" spans="1:14" x14ac:dyDescent="0.2">
      <c r="A205" t="str">
        <f t="shared" si="126"/>
        <v>91 Elementary trades and related occupations</v>
      </c>
      <c r="B205" s="11">
        <v>9.3914589295630879</v>
      </c>
      <c r="C205" s="11">
        <v>10.016961404065487</v>
      </c>
      <c r="D205" s="11">
        <f t="shared" si="135"/>
        <v>0.62550247450239915</v>
      </c>
      <c r="E205" s="11">
        <v>3.1436249000412033</v>
      </c>
      <c r="F205" s="11">
        <f t="shared" ref="F205" si="139">SUM(D205:E205)</f>
        <v>3.7691273745436025</v>
      </c>
      <c r="G205" s="200">
        <f t="shared" si="130"/>
        <v>1.9435168796299029E-2</v>
      </c>
    </row>
    <row r="206" spans="1:14" x14ac:dyDescent="0.2">
      <c r="A206" t="str">
        <f t="shared" si="126"/>
        <v>92 Elementary administration and service occupations</v>
      </c>
      <c r="B206" s="11">
        <v>86.510930315342804</v>
      </c>
      <c r="C206" s="11">
        <v>83.677784179334679</v>
      </c>
      <c r="D206" s="11">
        <f t="shared" ref="D206" si="140">C206-B206</f>
        <v>-2.8331461360081249</v>
      </c>
      <c r="E206" s="11">
        <v>42.887514518149231</v>
      </c>
      <c r="F206" s="11">
        <f t="shared" ref="F206" si="141">SUM(D206:E206)</f>
        <v>40.054368382141107</v>
      </c>
      <c r="G206" s="200">
        <f t="shared" ref="G206" si="142">IF(B206&gt;0,(1+(E206/B206))^(1/($C$6-$B$6))-1,0)</f>
        <v>2.7205189867218094E-2</v>
      </c>
    </row>
    <row r="207" spans="1:14" x14ac:dyDescent="0.2">
      <c r="A207" t="str">
        <f t="shared" si="126"/>
        <v>All occupations</v>
      </c>
      <c r="B207" s="11">
        <f>SUM(B181:B206)</f>
        <v>968.37294223323488</v>
      </c>
      <c r="C207" s="11">
        <f t="shared" ref="C207:F207" si="143">SUM(C181:C206)</f>
        <v>952.36226811698441</v>
      </c>
      <c r="D207" s="11">
        <f t="shared" si="143"/>
        <v>-16.010674116250506</v>
      </c>
      <c r="E207" s="11">
        <f t="shared" si="143"/>
        <v>435.35141720874276</v>
      </c>
      <c r="F207" s="11">
        <f t="shared" si="143"/>
        <v>419.34074309249212</v>
      </c>
      <c r="G207" s="200">
        <f t="shared" si="130"/>
        <v>2.5059982519904267E-2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54.700843559537482</v>
      </c>
      <c r="C210" s="11">
        <v>39.835526671374886</v>
      </c>
      <c r="D210" s="11">
        <f>C210-B210</f>
        <v>-14.865316888162596</v>
      </c>
      <c r="E210" s="11">
        <v>20.595395005678157</v>
      </c>
      <c r="F210" s="11">
        <f>SUM(D210:E210)</f>
        <v>5.7300781175155606</v>
      </c>
      <c r="G210" s="200">
        <f>IF(B210&gt;0,(1+(E210/B210))^(1/($C$6-$B$6))-1,0)</f>
        <v>2.1531940822591134E-2</v>
      </c>
    </row>
    <row r="211" spans="1:7" x14ac:dyDescent="0.2">
      <c r="A211" t="str">
        <f t="shared" si="145"/>
        <v>12 Other managers and proprietors</v>
      </c>
      <c r="B211" s="11">
        <v>28.867063850213238</v>
      </c>
      <c r="C211" s="11">
        <v>35.118552250438306</v>
      </c>
      <c r="D211" s="11">
        <f t="shared" ref="D211:D226" si="146">C211-B211</f>
        <v>6.2514884002250675</v>
      </c>
      <c r="E211" s="11">
        <v>18.621693964377137</v>
      </c>
      <c r="F211" s="11">
        <f t="shared" ref="F211:F218" si="147">SUM(D211:E211)</f>
        <v>24.873182364602204</v>
      </c>
      <c r="G211" s="200">
        <f t="shared" ref="G211:G213" si="148">IF(B211&gt;0,(1+(E211/B211))^(1/($C$6-$B$6))-1,0)</f>
        <v>3.3742916014849911E-2</v>
      </c>
    </row>
    <row r="212" spans="1:7" x14ac:dyDescent="0.2">
      <c r="A212" t="str">
        <f t="shared" si="145"/>
        <v>21 Science, research, engineering and technology professionals</v>
      </c>
      <c r="B212" s="11">
        <v>27.299000804863457</v>
      </c>
      <c r="C212" s="11">
        <v>23.890250924504002</v>
      </c>
      <c r="D212" s="11">
        <f t="shared" si="146"/>
        <v>-3.4087498803594549</v>
      </c>
      <c r="E212" s="11">
        <v>8.5694163223425583</v>
      </c>
      <c r="F212" s="11">
        <f t="shared" si="147"/>
        <v>5.1606664419831034</v>
      </c>
      <c r="G212" s="200">
        <f t="shared" si="148"/>
        <v>1.8367108767203266E-2</v>
      </c>
    </row>
    <row r="213" spans="1:7" x14ac:dyDescent="0.2">
      <c r="A213" t="str">
        <f t="shared" si="145"/>
        <v>22 Health professionals</v>
      </c>
      <c r="B213" s="11">
        <v>13.023296374875242</v>
      </c>
      <c r="C213" s="11">
        <v>10.472594527541668</v>
      </c>
      <c r="D213" s="11">
        <f t="shared" si="146"/>
        <v>-2.5507018473335741</v>
      </c>
      <c r="E213" s="11">
        <v>5.8315311815095852</v>
      </c>
      <c r="F213" s="11">
        <f t="shared" si="147"/>
        <v>3.2808293341760111</v>
      </c>
      <c r="G213" s="200">
        <f t="shared" si="148"/>
        <v>2.4975401218108262E-2</v>
      </c>
    </row>
    <row r="214" spans="1:7" x14ac:dyDescent="0.2">
      <c r="A214" t="str">
        <f t="shared" si="145"/>
        <v>23 Teaching and other educational professionals</v>
      </c>
      <c r="B214" s="11">
        <v>6.9544141209016264</v>
      </c>
      <c r="C214" s="11">
        <v>6.2199038680224836</v>
      </c>
      <c r="D214" s="11">
        <f t="shared" si="146"/>
        <v>-0.73451025287914273</v>
      </c>
      <c r="E214" s="11">
        <v>2.9919989984445996</v>
      </c>
      <c r="F214" s="11">
        <f t="shared" si="147"/>
        <v>2.2574887455654569</v>
      </c>
      <c r="G214" s="200">
        <f>IF(B214&gt;0,(1+(E214/B214))^(1/($C$6-$B$6))-1,0)</f>
        <v>2.4142517479060377E-2</v>
      </c>
    </row>
    <row r="215" spans="1:7" x14ac:dyDescent="0.2">
      <c r="A215" t="str">
        <f t="shared" si="145"/>
        <v>24 Business, media and public service professionals</v>
      </c>
      <c r="B215" s="11">
        <v>28.229478996298191</v>
      </c>
      <c r="C215" s="11">
        <v>25.532429663985482</v>
      </c>
      <c r="D215" s="11">
        <f t="shared" si="146"/>
        <v>-2.6970493323127087</v>
      </c>
      <c r="E215" s="11">
        <v>11.122496464422584</v>
      </c>
      <c r="F215" s="11">
        <f t="shared" si="147"/>
        <v>8.4254471321098752</v>
      </c>
      <c r="G215" s="200">
        <f t="shared" ref="G215:G236" si="149">IF(B215&gt;0,(1+(E215/B215))^(1/($C$6-$B$6))-1,0)</f>
        <v>2.2392319751294743E-2</v>
      </c>
    </row>
    <row r="216" spans="1:7" x14ac:dyDescent="0.2">
      <c r="A216" t="str">
        <f t="shared" si="145"/>
        <v>31 Science, engineering and technology associate professionals</v>
      </c>
      <c r="B216" s="11">
        <v>11.454268227179414</v>
      </c>
      <c r="C216" s="11">
        <v>8.8767182044761572</v>
      </c>
      <c r="D216" s="11">
        <f t="shared" si="146"/>
        <v>-2.5775500227032566</v>
      </c>
      <c r="E216" s="11">
        <v>3.6334931847903116</v>
      </c>
      <c r="F216" s="11">
        <f t="shared" si="147"/>
        <v>1.055943162087055</v>
      </c>
      <c r="G216" s="200">
        <f t="shared" si="149"/>
        <v>1.8537829892383284E-2</v>
      </c>
    </row>
    <row r="217" spans="1:7" x14ac:dyDescent="0.2">
      <c r="A217" t="str">
        <f t="shared" si="145"/>
        <v>32 Health and social care associate professionals</v>
      </c>
      <c r="B217" s="11">
        <v>10.658972091903674</v>
      </c>
      <c r="C217" s="11">
        <v>8.162457280230706</v>
      </c>
      <c r="D217" s="11">
        <f t="shared" si="146"/>
        <v>-2.4965148116729683</v>
      </c>
      <c r="E217" s="11">
        <v>4.8052558258814146</v>
      </c>
      <c r="F217" s="11">
        <f t="shared" si="147"/>
        <v>2.3087410142084464</v>
      </c>
      <c r="G217" s="200">
        <f t="shared" si="149"/>
        <v>2.5118790997145535E-2</v>
      </c>
    </row>
    <row r="218" spans="1:7" x14ac:dyDescent="0.2">
      <c r="A218" t="str">
        <f t="shared" si="145"/>
        <v>33 Protective service occupations</v>
      </c>
      <c r="B218" s="11">
        <v>10.926021612021326</v>
      </c>
      <c r="C218" s="11">
        <v>11.169325371080241</v>
      </c>
      <c r="D218" s="11">
        <f t="shared" si="146"/>
        <v>0.24330375905891444</v>
      </c>
      <c r="E218" s="11">
        <v>3.4861673535674962</v>
      </c>
      <c r="F218" s="11">
        <f t="shared" si="147"/>
        <v>3.7294711126264106</v>
      </c>
      <c r="G218" s="200">
        <f t="shared" si="149"/>
        <v>1.8633276470575E-2</v>
      </c>
    </row>
    <row r="219" spans="1:7" x14ac:dyDescent="0.2">
      <c r="A219" t="str">
        <f t="shared" si="145"/>
        <v>34 Culture, media and sports occupations</v>
      </c>
      <c r="B219" s="11">
        <v>7.1865047347532114</v>
      </c>
      <c r="C219" s="11">
        <v>3.543159518761406</v>
      </c>
      <c r="D219" s="11">
        <f t="shared" si="146"/>
        <v>-3.6433452159918054</v>
      </c>
      <c r="E219" s="11">
        <v>1.9405069536162207</v>
      </c>
      <c r="F219" s="11">
        <f t="shared" ref="F219:F220" si="150">SUM(D219:E219)</f>
        <v>-1.7028382623755847</v>
      </c>
      <c r="G219" s="200">
        <f t="shared" si="149"/>
        <v>1.6063208814725671E-2</v>
      </c>
    </row>
    <row r="220" spans="1:7" x14ac:dyDescent="0.2">
      <c r="A220" t="str">
        <f t="shared" si="145"/>
        <v>35 Business and public service associate professionals</v>
      </c>
      <c r="B220" s="11">
        <v>44.495434529992714</v>
      </c>
      <c r="C220" s="11">
        <v>33.6230531459478</v>
      </c>
      <c r="D220" s="11">
        <f t="shared" si="146"/>
        <v>-10.872381384044914</v>
      </c>
      <c r="E220" s="11">
        <v>14.762055992805013</v>
      </c>
      <c r="F220" s="11">
        <f t="shared" si="150"/>
        <v>3.8896746087600995</v>
      </c>
      <c r="G220" s="200">
        <f t="shared" si="149"/>
        <v>1.9283952769261425E-2</v>
      </c>
    </row>
    <row r="221" spans="1:7" x14ac:dyDescent="0.2">
      <c r="A221" t="str">
        <f t="shared" si="145"/>
        <v>41 Administrative occupations</v>
      </c>
      <c r="B221" s="11">
        <v>82.573345736369234</v>
      </c>
      <c r="C221" s="11">
        <v>45.574767326407773</v>
      </c>
      <c r="D221" s="11">
        <f t="shared" si="146"/>
        <v>-36.998578409961461</v>
      </c>
      <c r="E221" s="11">
        <v>26.051116823611942</v>
      </c>
      <c r="F221" s="11">
        <f t="shared" ref="F221:F224" si="151">SUM(D221:E221)</f>
        <v>-10.947461586349519</v>
      </c>
      <c r="G221" s="200">
        <f t="shared" si="149"/>
        <v>1.8448760420200383E-2</v>
      </c>
    </row>
    <row r="222" spans="1:7" x14ac:dyDescent="0.2">
      <c r="A222" t="str">
        <f t="shared" si="145"/>
        <v>42 Secretarial and related occupations</v>
      </c>
      <c r="B222" s="11">
        <v>22.279073193004564</v>
      </c>
      <c r="C222" s="11">
        <v>3.8459016168042295</v>
      </c>
      <c r="D222" s="11">
        <f t="shared" si="146"/>
        <v>-18.433171576200333</v>
      </c>
      <c r="E222" s="11">
        <v>5.9827650376781705</v>
      </c>
      <c r="F222" s="11">
        <f t="shared" si="151"/>
        <v>-12.450406538522163</v>
      </c>
      <c r="G222" s="200">
        <f t="shared" si="149"/>
        <v>1.5984040042090308E-2</v>
      </c>
    </row>
    <row r="223" spans="1:7" x14ac:dyDescent="0.2">
      <c r="A223" t="str">
        <f t="shared" si="145"/>
        <v>51 Skilled agricultural and related trades</v>
      </c>
      <c r="B223" s="11">
        <v>8.5769901325395406</v>
      </c>
      <c r="C223" s="11">
        <v>9.0100787838995018</v>
      </c>
      <c r="D223" s="11">
        <f t="shared" si="146"/>
        <v>0.43308865135996122</v>
      </c>
      <c r="E223" s="11">
        <v>4.6528600161422204</v>
      </c>
      <c r="F223" s="11">
        <f t="shared" si="151"/>
        <v>5.0859486675021817</v>
      </c>
      <c r="G223" s="200">
        <f t="shared" si="149"/>
        <v>2.9314287237771852E-2</v>
      </c>
    </row>
    <row r="224" spans="1:7" x14ac:dyDescent="0.2">
      <c r="A224" t="str">
        <f t="shared" si="145"/>
        <v>52 Skilled metal, electrical and electronic trades</v>
      </c>
      <c r="B224" s="11">
        <v>32.689639779234746</v>
      </c>
      <c r="C224" s="11">
        <v>27.07791997170715</v>
      </c>
      <c r="D224" s="11">
        <f t="shared" si="146"/>
        <v>-5.6117198075275958</v>
      </c>
      <c r="E224" s="11">
        <v>10.899149275862003</v>
      </c>
      <c r="F224" s="11">
        <f t="shared" si="151"/>
        <v>5.2874294683344072</v>
      </c>
      <c r="G224" s="200">
        <f t="shared" si="149"/>
        <v>1.9367957383313872E-2</v>
      </c>
    </row>
    <row r="225" spans="1:7" x14ac:dyDescent="0.2">
      <c r="A225" t="str">
        <f t="shared" si="145"/>
        <v>53 Skilled construction and building trades</v>
      </c>
      <c r="B225" s="11">
        <v>36.642449331186022</v>
      </c>
      <c r="C225" s="11">
        <v>39.573959157918424</v>
      </c>
      <c r="D225" s="11">
        <f t="shared" si="146"/>
        <v>2.9315098267324018</v>
      </c>
      <c r="E225" s="11">
        <v>17.430467621397163</v>
      </c>
      <c r="F225" s="11">
        <f t="shared" ref="F225" si="152">SUM(D225:E225)</f>
        <v>20.361977448129565</v>
      </c>
      <c r="G225" s="200">
        <f t="shared" si="149"/>
        <v>2.6281153095430776E-2</v>
      </c>
    </row>
    <row r="226" spans="1:7" x14ac:dyDescent="0.2">
      <c r="A226" t="str">
        <f t="shared" si="145"/>
        <v>54 Textiles, printing and other skilled trades</v>
      </c>
      <c r="B226" s="11">
        <v>21.169046146379664</v>
      </c>
      <c r="C226" s="11">
        <v>16.789835718071892</v>
      </c>
      <c r="D226" s="11">
        <f t="shared" si="146"/>
        <v>-4.379210428307772</v>
      </c>
      <c r="E226" s="11">
        <v>7.1913186108604572</v>
      </c>
      <c r="F226" s="11">
        <f t="shared" ref="F226" si="153">SUM(D226:E226)</f>
        <v>2.8121081825526852</v>
      </c>
      <c r="G226" s="200">
        <f t="shared" si="149"/>
        <v>1.9688140289298106E-2</v>
      </c>
    </row>
    <row r="227" spans="1:7" x14ac:dyDescent="0.2">
      <c r="A227" t="str">
        <f t="shared" si="145"/>
        <v>61 Caring personal service occupations</v>
      </c>
      <c r="B227" s="11">
        <v>76.137131262075499</v>
      </c>
      <c r="C227" s="11">
        <v>63.495457119542095</v>
      </c>
      <c r="D227" s="11">
        <f>C227-B227</f>
        <v>-12.641674142533404</v>
      </c>
      <c r="E227" s="11">
        <v>33.637934068607706</v>
      </c>
      <c r="F227" s="11">
        <f>SUM(D227:E227)</f>
        <v>20.996259926074302</v>
      </c>
      <c r="G227" s="200">
        <f t="shared" si="149"/>
        <v>2.4693102844638881E-2</v>
      </c>
    </row>
    <row r="228" spans="1:7" x14ac:dyDescent="0.2">
      <c r="A228" t="str">
        <f t="shared" si="145"/>
        <v>62 Leisure, travel and related personal service occupations</v>
      </c>
      <c r="B228" s="11">
        <v>27.024270475050709</v>
      </c>
      <c r="C228" s="11">
        <v>19.881785901570954</v>
      </c>
      <c r="D228" s="11">
        <f t="shared" ref="D228:D234" si="154">C228-B228</f>
        <v>-7.1424845734797557</v>
      </c>
      <c r="E228" s="11">
        <v>10.399711026819544</v>
      </c>
      <c r="F228" s="11">
        <f t="shared" ref="F228:F229" si="155">SUM(D228:E228)</f>
        <v>3.2572264533397881</v>
      </c>
      <c r="G228" s="200">
        <f t="shared" si="149"/>
        <v>2.1942358789771133E-2</v>
      </c>
    </row>
    <row r="229" spans="1:7" x14ac:dyDescent="0.2">
      <c r="A229" t="str">
        <f t="shared" si="145"/>
        <v>63 Community and civil enforcement occupations</v>
      </c>
      <c r="B229" s="11">
        <v>1.2380647525431134</v>
      </c>
      <c r="C229" s="11">
        <v>0.87959427420446701</v>
      </c>
      <c r="D229" s="11">
        <f t="shared" si="154"/>
        <v>-0.35847047833864643</v>
      </c>
      <c r="E229" s="11">
        <v>0.38304210937086408</v>
      </c>
      <c r="F229" s="11">
        <f t="shared" si="155"/>
        <v>2.4571631032217656E-2</v>
      </c>
      <c r="G229" s="200">
        <f t="shared" si="149"/>
        <v>1.8133089467631036E-2</v>
      </c>
    </row>
    <row r="230" spans="1:7" x14ac:dyDescent="0.2">
      <c r="A230" t="str">
        <f t="shared" si="145"/>
        <v>71 Sales occupations</v>
      </c>
      <c r="B230" s="11">
        <v>67.589220821696159</v>
      </c>
      <c r="C230" s="11">
        <v>46.257370225885566</v>
      </c>
      <c r="D230" s="11">
        <f t="shared" si="154"/>
        <v>-21.331850595810593</v>
      </c>
      <c r="E230" s="11">
        <v>23.515807411553268</v>
      </c>
      <c r="F230" s="11">
        <f t="shared" ref="F230:F231" si="156">SUM(D230:E230)</f>
        <v>2.1839568157426754</v>
      </c>
      <c r="G230" s="200">
        <f t="shared" si="149"/>
        <v>2.0103710230849448E-2</v>
      </c>
    </row>
    <row r="231" spans="1:7" x14ac:dyDescent="0.2">
      <c r="A231" t="str">
        <f t="shared" si="145"/>
        <v>72 Customer service occupations</v>
      </c>
      <c r="B231" s="11">
        <v>18.412552379388845</v>
      </c>
      <c r="C231" s="11">
        <v>21.503609950073351</v>
      </c>
      <c r="D231" s="11">
        <f t="shared" si="154"/>
        <v>3.0910575706845052</v>
      </c>
      <c r="E231" s="11">
        <v>9.8248470954022586</v>
      </c>
      <c r="F231" s="11">
        <f t="shared" si="156"/>
        <v>12.915904666086764</v>
      </c>
      <c r="G231" s="200">
        <f t="shared" si="149"/>
        <v>2.8917878269982378E-2</v>
      </c>
    </row>
    <row r="232" spans="1:7" x14ac:dyDescent="0.2">
      <c r="A232" t="str">
        <f t="shared" si="145"/>
        <v>81 Process, plant and machine operatives</v>
      </c>
      <c r="B232" s="11">
        <v>19.568435620303461</v>
      </c>
      <c r="C232" s="11">
        <v>25.27028867651525</v>
      </c>
      <c r="D232" s="11">
        <f t="shared" si="154"/>
        <v>5.7018530562117888</v>
      </c>
      <c r="E232" s="11">
        <v>9.4105509988028864</v>
      </c>
      <c r="F232" s="11">
        <f t="shared" ref="F232:F233" si="157">SUM(D232:E232)</f>
        <v>15.112404055014675</v>
      </c>
      <c r="G232" s="200">
        <f t="shared" si="149"/>
        <v>2.6522498750207291E-2</v>
      </c>
    </row>
    <row r="233" spans="1:7" x14ac:dyDescent="0.2">
      <c r="A233" t="str">
        <f t="shared" si="145"/>
        <v>82 Transport and mobile machine drivers and operatives</v>
      </c>
      <c r="B233" s="11">
        <v>40.351561448377495</v>
      </c>
      <c r="C233" s="11">
        <v>41.482571338959964</v>
      </c>
      <c r="D233" s="11">
        <f t="shared" si="154"/>
        <v>1.1310098905824688</v>
      </c>
      <c r="E233" s="11">
        <v>22.701924166792438</v>
      </c>
      <c r="F233" s="11">
        <f t="shared" si="157"/>
        <v>23.832934057374906</v>
      </c>
      <c r="G233" s="200">
        <f t="shared" si="149"/>
        <v>3.0204043915132539E-2</v>
      </c>
    </row>
    <row r="234" spans="1:7" x14ac:dyDescent="0.2">
      <c r="A234" t="str">
        <f t="shared" si="145"/>
        <v>91 Elementary trades and related occupations</v>
      </c>
      <c r="B234" s="11">
        <v>13.767250138514724</v>
      </c>
      <c r="C234" s="11">
        <v>10.755023942065076</v>
      </c>
      <c r="D234" s="11">
        <f t="shared" si="154"/>
        <v>-3.0122261964496477</v>
      </c>
      <c r="E234" s="11">
        <v>4.0894873496644779</v>
      </c>
      <c r="F234" s="11">
        <f t="shared" ref="F234" si="158">SUM(D234:E234)</f>
        <v>1.0772611532148302</v>
      </c>
      <c r="G234" s="200">
        <f t="shared" si="149"/>
        <v>1.7490416481555027E-2</v>
      </c>
    </row>
    <row r="235" spans="1:7" x14ac:dyDescent="0.2">
      <c r="A235" t="str">
        <f t="shared" si="145"/>
        <v>92 Elementary administration and service occupations</v>
      </c>
      <c r="B235" s="11">
        <v>123.25410516112085</v>
      </c>
      <c r="C235" s="11">
        <v>116.08149816282057</v>
      </c>
      <c r="D235" s="11">
        <f t="shared" ref="D235" si="159">C235-B235</f>
        <v>-7.1726069983002816</v>
      </c>
      <c r="E235" s="11">
        <v>57.352173596046825</v>
      </c>
      <c r="F235" s="11">
        <f t="shared" ref="F235" si="160">SUM(D235:E235)</f>
        <v>50.179566597746543</v>
      </c>
      <c r="G235" s="200">
        <f t="shared" ref="G235" si="161">IF(B235&gt;0,(1+(E235/B235))^(1/($C$6-$B$6))-1,0)</f>
        <v>2.5798587605466272E-2</v>
      </c>
    </row>
    <row r="236" spans="1:7" x14ac:dyDescent="0.2">
      <c r="A236" t="str">
        <f t="shared" si="145"/>
        <v>All occupations</v>
      </c>
      <c r="B236" s="11">
        <f>SUM(B210:B235)</f>
        <v>835.06843528032425</v>
      </c>
      <c r="C236" s="11">
        <f t="shared" ref="C236:F236" si="162">SUM(C210:C235)</f>
        <v>693.92363359280944</v>
      </c>
      <c r="D236" s="11">
        <f t="shared" si="162"/>
        <v>-141.14480168751476</v>
      </c>
      <c r="E236" s="11">
        <f t="shared" si="162"/>
        <v>339.88316645604732</v>
      </c>
      <c r="F236" s="11">
        <f t="shared" si="162"/>
        <v>198.73836476853251</v>
      </c>
      <c r="G236" s="200">
        <f t="shared" si="149"/>
        <v>2.3025660658031244E-2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35.821632519029713</v>
      </c>
      <c r="C239" s="11">
        <v>27.097184319258282</v>
      </c>
      <c r="D239" s="11">
        <f>C239-B239</f>
        <v>-8.7244481997714303</v>
      </c>
      <c r="E239" s="11">
        <v>13.891337164463973</v>
      </c>
      <c r="F239" s="11">
        <f>SUM(D239:E239)</f>
        <v>5.1668889646925429</v>
      </c>
      <c r="G239" s="200">
        <f>IF(B239&gt;0,(1+(E239/B239))^(1/($C$6-$B$6))-1,0)</f>
        <v>2.2087998706401102E-2</v>
      </c>
    </row>
    <row r="240" spans="1:7" x14ac:dyDescent="0.2">
      <c r="A240" t="str">
        <f t="shared" si="164"/>
        <v>12 Other managers and proprietors</v>
      </c>
      <c r="B240" s="11">
        <v>15.161632819596917</v>
      </c>
      <c r="C240" s="11">
        <v>14.059532188921585</v>
      </c>
      <c r="D240" s="11">
        <f t="shared" ref="D240:D255" si="165">C240-B240</f>
        <v>-1.1021006306753325</v>
      </c>
      <c r="E240" s="11">
        <v>7.28909732945176</v>
      </c>
      <c r="F240" s="11">
        <f t="shared" ref="F240:F247" si="166">SUM(D240:E240)</f>
        <v>6.1869966987764276</v>
      </c>
      <c r="G240" s="200">
        <f t="shared" ref="G240:G242" si="167">IF(B240&gt;0,(1+(E240/B240))^(1/($C$6-$B$6))-1,0)</f>
        <v>2.6515787325762874E-2</v>
      </c>
    </row>
    <row r="241" spans="1:7" x14ac:dyDescent="0.2">
      <c r="A241" t="str">
        <f t="shared" si="164"/>
        <v>21 Science, research, engineering and technology professionals</v>
      </c>
      <c r="B241" s="11">
        <v>16.369781004867274</v>
      </c>
      <c r="C241" s="11">
        <v>12.380439907751954</v>
      </c>
      <c r="D241" s="11">
        <f t="shared" si="165"/>
        <v>-3.9893410971153198</v>
      </c>
      <c r="E241" s="11">
        <v>4.6238877983683686</v>
      </c>
      <c r="F241" s="11">
        <f t="shared" si="166"/>
        <v>0.63454670125304879</v>
      </c>
      <c r="G241" s="200">
        <f t="shared" si="167"/>
        <v>1.6723897391568432E-2</v>
      </c>
    </row>
    <row r="242" spans="1:7" x14ac:dyDescent="0.2">
      <c r="A242" t="str">
        <f t="shared" si="164"/>
        <v>22 Health professionals</v>
      </c>
      <c r="B242" s="11">
        <v>6.8608274639058813</v>
      </c>
      <c r="C242" s="11">
        <v>4.6568079531091726</v>
      </c>
      <c r="D242" s="11">
        <f t="shared" si="165"/>
        <v>-2.2040195107967087</v>
      </c>
      <c r="E242" s="11">
        <v>2.7592049422796316</v>
      </c>
      <c r="F242" s="11">
        <f t="shared" si="166"/>
        <v>0.55518543148292299</v>
      </c>
      <c r="G242" s="200">
        <f t="shared" si="167"/>
        <v>2.2790461462862677E-2</v>
      </c>
    </row>
    <row r="243" spans="1:7" x14ac:dyDescent="0.2">
      <c r="A243" t="str">
        <f t="shared" si="164"/>
        <v>23 Teaching and other educational professionals</v>
      </c>
      <c r="B243" s="11">
        <v>4.3092179555759227</v>
      </c>
      <c r="C243" s="11">
        <v>4.4318522826525975</v>
      </c>
      <c r="D243" s="11">
        <f t="shared" si="165"/>
        <v>0.12263432707667477</v>
      </c>
      <c r="E243" s="11">
        <v>2.0034576212844244</v>
      </c>
      <c r="F243" s="11">
        <f t="shared" si="166"/>
        <v>2.1260919483610992</v>
      </c>
      <c r="G243" s="200">
        <f>IF(B243&gt;0,(1+(E243/B243))^(1/($C$6-$B$6))-1,0)</f>
        <v>2.5780252168644324E-2</v>
      </c>
    </row>
    <row r="244" spans="1:7" x14ac:dyDescent="0.2">
      <c r="A244" t="str">
        <f t="shared" si="164"/>
        <v>24 Business, media and public service professionals</v>
      </c>
      <c r="B244" s="11">
        <v>16.700658573776405</v>
      </c>
      <c r="C244" s="11">
        <v>12.072816726380074</v>
      </c>
      <c r="D244" s="11">
        <f t="shared" si="165"/>
        <v>-4.627841847396331</v>
      </c>
      <c r="E244" s="11">
        <v>5.8952455872411882</v>
      </c>
      <c r="F244" s="11">
        <f t="shared" si="166"/>
        <v>1.2674037398448572</v>
      </c>
      <c r="G244" s="200">
        <f t="shared" ref="G244:G265" si="168">IF(B244&gt;0,(1+(E244/B244))^(1/($C$6-$B$6))-1,0)</f>
        <v>2.035917764365891E-2</v>
      </c>
    </row>
    <row r="245" spans="1:7" x14ac:dyDescent="0.2">
      <c r="A245" t="str">
        <f t="shared" si="164"/>
        <v>31 Science, engineering and technology associate professionals</v>
      </c>
      <c r="B245" s="11">
        <v>8.8940277616195331</v>
      </c>
      <c r="C245" s="11">
        <v>6.4753321112110092</v>
      </c>
      <c r="D245" s="11">
        <f t="shared" si="165"/>
        <v>-2.418695650408524</v>
      </c>
      <c r="E245" s="11">
        <v>2.5692344764386243</v>
      </c>
      <c r="F245" s="11">
        <f t="shared" si="166"/>
        <v>0.15053882603010038</v>
      </c>
      <c r="G245" s="200">
        <f>IF(B245&gt;0,(1+(E245/B245))^(1/($C$6-$B$6))-1,0)</f>
        <v>1.7061738134572568E-2</v>
      </c>
    </row>
    <row r="246" spans="1:7" x14ac:dyDescent="0.2">
      <c r="A246" t="str">
        <f t="shared" si="164"/>
        <v>32 Health and social care associate professionals</v>
      </c>
      <c r="B246" s="11">
        <v>3.228394241133429</v>
      </c>
      <c r="C246" s="11">
        <v>1.854264498728736</v>
      </c>
      <c r="D246" s="11">
        <f t="shared" si="165"/>
        <v>-1.374129742404693</v>
      </c>
      <c r="E246" s="11">
        <v>1.1261458994867859</v>
      </c>
      <c r="F246" s="11">
        <f t="shared" si="166"/>
        <v>-0.24798384291790709</v>
      </c>
      <c r="G246" s="200">
        <f t="shared" si="168"/>
        <v>2.0149252368693693E-2</v>
      </c>
    </row>
    <row r="247" spans="1:7" x14ac:dyDescent="0.2">
      <c r="A247" t="str">
        <f t="shared" si="164"/>
        <v>33 Protective service occupations</v>
      </c>
      <c r="B247" s="11">
        <v>5.7439839770782397</v>
      </c>
      <c r="C247" s="11">
        <v>5.3769815744205518</v>
      </c>
      <c r="D247" s="11">
        <f t="shared" si="165"/>
        <v>-0.36700240265768791</v>
      </c>
      <c r="E247" s="11">
        <v>2.1899505586023795</v>
      </c>
      <c r="F247" s="11">
        <f t="shared" si="166"/>
        <v>1.8229481559446916</v>
      </c>
      <c r="G247" s="200">
        <f t="shared" si="168"/>
        <v>2.176657814925731E-2</v>
      </c>
    </row>
    <row r="248" spans="1:7" x14ac:dyDescent="0.2">
      <c r="A248" t="str">
        <f t="shared" si="164"/>
        <v>34 Culture, media and sports occupations</v>
      </c>
      <c r="B248" s="11">
        <v>5.7497241315095451</v>
      </c>
      <c r="C248" s="11">
        <v>3.3827488116066777</v>
      </c>
      <c r="D248" s="11">
        <f t="shared" si="165"/>
        <v>-2.3669753199028674</v>
      </c>
      <c r="E248" s="11">
        <v>1.6761723397304875</v>
      </c>
      <c r="F248" s="11">
        <f t="shared" ref="F248:F249" si="169">SUM(D248:E248)</f>
        <v>-0.69080298017237984</v>
      </c>
      <c r="G248" s="200">
        <f t="shared" si="168"/>
        <v>1.7201032068667521E-2</v>
      </c>
    </row>
    <row r="249" spans="1:7" x14ac:dyDescent="0.2">
      <c r="A249" t="str">
        <f t="shared" si="164"/>
        <v>35 Business and public service associate professionals</v>
      </c>
      <c r="B249" s="11">
        <v>24.322601333249615</v>
      </c>
      <c r="C249" s="11">
        <v>13.513425919187871</v>
      </c>
      <c r="D249" s="11">
        <f t="shared" si="165"/>
        <v>-10.809175414061745</v>
      </c>
      <c r="E249" s="11">
        <v>6.6401352692259366</v>
      </c>
      <c r="F249" s="11">
        <f t="shared" si="169"/>
        <v>-4.1690401448358081</v>
      </c>
      <c r="G249" s="200">
        <f t="shared" si="168"/>
        <v>1.6222066657559209E-2</v>
      </c>
    </row>
    <row r="250" spans="1:7" x14ac:dyDescent="0.2">
      <c r="A250" t="str">
        <f t="shared" si="164"/>
        <v>41 Administrative occupations</v>
      </c>
      <c r="B250" s="11">
        <v>39.23323429125697</v>
      </c>
      <c r="C250" s="11">
        <v>9.4595119591763339</v>
      </c>
      <c r="D250" s="11">
        <f t="shared" si="165"/>
        <v>-29.773722332080638</v>
      </c>
      <c r="E250" s="11">
        <v>8.3339242216677381</v>
      </c>
      <c r="F250" s="11">
        <f t="shared" ref="F250:F253" si="170">SUM(D250:E250)</f>
        <v>-21.439798110412902</v>
      </c>
      <c r="G250" s="200">
        <f t="shared" si="168"/>
        <v>1.2924027562038143E-2</v>
      </c>
    </row>
    <row r="251" spans="1:7" x14ac:dyDescent="0.2">
      <c r="A251" t="str">
        <f t="shared" si="164"/>
        <v>42 Secretarial and related occupations</v>
      </c>
      <c r="B251" s="11">
        <v>17.383794953259418</v>
      </c>
      <c r="C251" s="11">
        <v>0.94810881125777546</v>
      </c>
      <c r="D251" s="11">
        <f t="shared" si="165"/>
        <v>-16.435686142001643</v>
      </c>
      <c r="E251" s="11">
        <v>2.8761453636508794</v>
      </c>
      <c r="F251" s="11">
        <f t="shared" si="170"/>
        <v>-13.559540778350764</v>
      </c>
      <c r="G251" s="200">
        <f t="shared" si="168"/>
        <v>1.0259410897598409E-2</v>
      </c>
    </row>
    <row r="252" spans="1:7" x14ac:dyDescent="0.2">
      <c r="A252" t="str">
        <f t="shared" si="164"/>
        <v>51 Skilled agricultural and related trades</v>
      </c>
      <c r="B252" s="11">
        <v>7.1962616153162662</v>
      </c>
      <c r="C252" s="11">
        <v>8.7647168126355819</v>
      </c>
      <c r="D252" s="11">
        <f t="shared" si="165"/>
        <v>1.5684551973193157</v>
      </c>
      <c r="E252" s="11">
        <v>3.5218768397079869</v>
      </c>
      <c r="F252" s="11">
        <f t="shared" si="170"/>
        <v>5.0903320370273022</v>
      </c>
      <c r="G252" s="200">
        <f t="shared" si="168"/>
        <v>2.691420483370166E-2</v>
      </c>
    </row>
    <row r="253" spans="1:7" x14ac:dyDescent="0.2">
      <c r="A253" t="str">
        <f t="shared" si="164"/>
        <v>52 Skilled metal, electrical and electronic trades</v>
      </c>
      <c r="B253" s="11">
        <v>15.215819891380235</v>
      </c>
      <c r="C253" s="11">
        <v>9.1007343976345769</v>
      </c>
      <c r="D253" s="11">
        <f t="shared" si="165"/>
        <v>-6.1150854937456582</v>
      </c>
      <c r="E253" s="11">
        <v>4.8774453288250692</v>
      </c>
      <c r="F253" s="11">
        <f t="shared" si="170"/>
        <v>-1.237640164920589</v>
      </c>
      <c r="G253" s="200">
        <f t="shared" si="168"/>
        <v>1.8709471040379233E-2</v>
      </c>
    </row>
    <row r="254" spans="1:7" x14ac:dyDescent="0.2">
      <c r="A254" t="str">
        <f t="shared" si="164"/>
        <v>53 Skilled construction and building trades</v>
      </c>
      <c r="B254" s="11">
        <v>17.298392623678509</v>
      </c>
      <c r="C254" s="11">
        <v>18.222129935941155</v>
      </c>
      <c r="D254" s="11">
        <f t="shared" si="165"/>
        <v>0.9237373122626451</v>
      </c>
      <c r="E254" s="11">
        <v>7.3776896717220755</v>
      </c>
      <c r="F254" s="11">
        <f t="shared" ref="F254" si="171">SUM(D254:E254)</f>
        <v>8.3014269839847206</v>
      </c>
      <c r="G254" s="200">
        <f t="shared" si="168"/>
        <v>2.3964021494989884E-2</v>
      </c>
    </row>
    <row r="255" spans="1:7" x14ac:dyDescent="0.2">
      <c r="A255" t="str">
        <f t="shared" si="164"/>
        <v>54 Textiles, printing and other skilled trades</v>
      </c>
      <c r="B255" s="11">
        <v>17.870184694850913</v>
      </c>
      <c r="C255" s="11">
        <v>15.665536528932973</v>
      </c>
      <c r="D255" s="11">
        <f t="shared" si="165"/>
        <v>-2.2046481659179396</v>
      </c>
      <c r="E255" s="11">
        <v>6.4033567226046042</v>
      </c>
      <c r="F255" s="11">
        <f t="shared" ref="F255" si="172">SUM(D255:E255)</f>
        <v>4.1987085566866647</v>
      </c>
      <c r="G255" s="200">
        <f t="shared" si="168"/>
        <v>2.0626734441770767E-2</v>
      </c>
    </row>
    <row r="256" spans="1:7" x14ac:dyDescent="0.2">
      <c r="A256" t="str">
        <f t="shared" si="164"/>
        <v>61 Caring personal service occupations</v>
      </c>
      <c r="B256" s="11">
        <v>13.970293775879142</v>
      </c>
      <c r="C256" s="11">
        <v>9.6980097153274336</v>
      </c>
      <c r="D256" s="11">
        <f>C256-B256</f>
        <v>-4.2722840605517085</v>
      </c>
      <c r="E256" s="11">
        <v>3.6122036517068592</v>
      </c>
      <c r="F256" s="11">
        <f>SUM(D256:E256)</f>
        <v>-0.66008040884484931</v>
      </c>
      <c r="G256" s="200">
        <f t="shared" si="168"/>
        <v>1.5449511286951489E-2</v>
      </c>
    </row>
    <row r="257" spans="1:7" x14ac:dyDescent="0.2">
      <c r="A257" t="str">
        <f t="shared" si="164"/>
        <v>62 Leisure, travel and related personal service occupations</v>
      </c>
      <c r="B257" s="11">
        <v>16.001125600656813</v>
      </c>
      <c r="C257" s="11">
        <v>11.748118731563929</v>
      </c>
      <c r="D257" s="11">
        <f t="shared" ref="D257:D263" si="173">C257-B257</f>
        <v>-4.2530068690928839</v>
      </c>
      <c r="E257" s="11">
        <v>6.0387501922189379</v>
      </c>
      <c r="F257" s="11">
        <f t="shared" ref="F257:F258" si="174">SUM(D257:E257)</f>
        <v>1.785743323126054</v>
      </c>
      <c r="G257" s="200">
        <f t="shared" si="168"/>
        <v>2.1575747019488611E-2</v>
      </c>
    </row>
    <row r="258" spans="1:7" x14ac:dyDescent="0.2">
      <c r="A258" t="str">
        <f t="shared" si="164"/>
        <v>63 Community and civil enforcement occupations</v>
      </c>
      <c r="B258" s="11">
        <v>0.9858225396435657</v>
      </c>
      <c r="C258" s="11">
        <v>0.68307499201189825</v>
      </c>
      <c r="D258" s="11">
        <f t="shared" si="173"/>
        <v>-0.30274754763166745</v>
      </c>
      <c r="E258" s="11">
        <v>0.3049014512684487</v>
      </c>
      <c r="F258" s="11">
        <f t="shared" si="174"/>
        <v>2.1539036367812514E-3</v>
      </c>
      <c r="G258" s="200">
        <f t="shared" si="168"/>
        <v>1.8127831019212559E-2</v>
      </c>
    </row>
    <row r="259" spans="1:7" x14ac:dyDescent="0.2">
      <c r="A259" t="str">
        <f t="shared" si="164"/>
        <v>71 Sales occupations</v>
      </c>
      <c r="B259" s="11">
        <v>43.258375919033966</v>
      </c>
      <c r="C259" s="11">
        <v>14.505193706269162</v>
      </c>
      <c r="D259" s="11">
        <f t="shared" si="173"/>
        <v>-28.753182212764806</v>
      </c>
      <c r="E259" s="11">
        <v>9.7055618450369483</v>
      </c>
      <c r="F259" s="11">
        <f t="shared" ref="F259:F260" si="175">SUM(D259:E259)</f>
        <v>-19.047620367727859</v>
      </c>
      <c r="G259" s="200">
        <f t="shared" si="168"/>
        <v>1.3586156653089931E-2</v>
      </c>
    </row>
    <row r="260" spans="1:7" x14ac:dyDescent="0.2">
      <c r="A260" t="str">
        <f t="shared" si="164"/>
        <v>72 Customer service occupations</v>
      </c>
      <c r="B260" s="11">
        <v>8.2083421386491207</v>
      </c>
      <c r="C260" s="11">
        <v>8.3971769119880175</v>
      </c>
      <c r="D260" s="11">
        <f t="shared" si="173"/>
        <v>0.18883477333889687</v>
      </c>
      <c r="E260" s="11">
        <v>2.9450615705583916</v>
      </c>
      <c r="F260" s="11">
        <f t="shared" si="175"/>
        <v>3.1338963438972884</v>
      </c>
      <c r="G260" s="200">
        <f t="shared" si="168"/>
        <v>2.0649901816316651E-2</v>
      </c>
    </row>
    <row r="261" spans="1:7" x14ac:dyDescent="0.2">
      <c r="A261" t="str">
        <f t="shared" si="164"/>
        <v>81 Process, plant and machine operatives</v>
      </c>
      <c r="B261" s="11">
        <v>14.318921566490749</v>
      </c>
      <c r="C261" s="11">
        <v>6.7195053304112138</v>
      </c>
      <c r="D261" s="11">
        <f t="shared" si="173"/>
        <v>-7.5994162360795352</v>
      </c>
      <c r="E261" s="11">
        <v>4.0982864359909783</v>
      </c>
      <c r="F261" s="11">
        <f t="shared" ref="F261:F262" si="176">SUM(D261:E261)</f>
        <v>-3.5011298000885569</v>
      </c>
      <c r="G261" s="200">
        <f t="shared" si="168"/>
        <v>1.6921818757719143E-2</v>
      </c>
    </row>
    <row r="262" spans="1:7" x14ac:dyDescent="0.2">
      <c r="A262" t="str">
        <f t="shared" si="164"/>
        <v>82 Transport and mobile machine drivers and operatives</v>
      </c>
      <c r="B262" s="11">
        <v>31.655190059400859</v>
      </c>
      <c r="C262" s="11">
        <v>23.205310548977391</v>
      </c>
      <c r="D262" s="11">
        <f t="shared" si="173"/>
        <v>-8.4498795104234681</v>
      </c>
      <c r="E262" s="11">
        <v>12.801814983137991</v>
      </c>
      <c r="F262" s="11">
        <f t="shared" si="176"/>
        <v>4.3519354727145227</v>
      </c>
      <c r="G262" s="200">
        <f t="shared" si="168"/>
        <v>2.2899622756114013E-2</v>
      </c>
    </row>
    <row r="263" spans="1:7" x14ac:dyDescent="0.2">
      <c r="A263" t="str">
        <f t="shared" si="164"/>
        <v>91 Elementary trades and related occupations</v>
      </c>
      <c r="B263" s="11">
        <v>14.769191383034542</v>
      </c>
      <c r="C263" s="11">
        <v>8.6211295872890386</v>
      </c>
      <c r="D263" s="11">
        <f t="shared" si="173"/>
        <v>-6.1480617957455035</v>
      </c>
      <c r="E263" s="11">
        <v>3.7834349903010036</v>
      </c>
      <c r="F263" s="11">
        <f t="shared" ref="F263" si="177">SUM(D263:E263)</f>
        <v>-2.3646268054444999</v>
      </c>
      <c r="G263" s="200">
        <f t="shared" si="168"/>
        <v>1.5320711304781742E-2</v>
      </c>
    </row>
    <row r="264" spans="1:7" x14ac:dyDescent="0.2">
      <c r="A264" t="str">
        <f t="shared" si="164"/>
        <v>92 Elementary administration and service occupations</v>
      </c>
      <c r="B264" s="11">
        <v>101.14270199259585</v>
      </c>
      <c r="C264" s="11">
        <v>72.203136787611015</v>
      </c>
      <c r="D264" s="11">
        <f t="shared" ref="D264" si="178">C264-B264</f>
        <v>-28.939565204984831</v>
      </c>
      <c r="E264" s="11">
        <v>36.550705326519882</v>
      </c>
      <c r="F264" s="11">
        <f t="shared" ref="F264" si="179">SUM(D264:E264)</f>
        <v>7.6111401215350512</v>
      </c>
      <c r="G264" s="200">
        <f t="shared" ref="G264" si="180">IF(B264&gt;0,(1+(E264/B264))^(1/($C$6-$B$6))-1,0)</f>
        <v>2.0779421741405679E-2</v>
      </c>
    </row>
    <row r="265" spans="1:7" x14ac:dyDescent="0.2">
      <c r="A265" t="str">
        <f t="shared" si="164"/>
        <v>All occupations</v>
      </c>
      <c r="B265" s="11">
        <f>SUM(B239:B264)</f>
        <v>501.67013482646945</v>
      </c>
      <c r="C265" s="11">
        <f t="shared" ref="C265:F265" si="181">SUM(C239:C264)</f>
        <v>323.24278105025599</v>
      </c>
      <c r="D265" s="11">
        <f t="shared" si="181"/>
        <v>-178.42735377621341</v>
      </c>
      <c r="E265" s="11">
        <f t="shared" si="181"/>
        <v>163.89502758149138</v>
      </c>
      <c r="F265" s="11">
        <f t="shared" si="181"/>
        <v>-14.532326194722039</v>
      </c>
      <c r="G265" s="200">
        <f t="shared" si="168"/>
        <v>1.9024961229035187E-2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6.2810491549314564</v>
      </c>
      <c r="C268" s="11">
        <v>8.1702895587872106</v>
      </c>
      <c r="D268" s="11">
        <f>C268-B268</f>
        <v>1.8892404038557542</v>
      </c>
      <c r="E268" s="11">
        <v>2.1062710689561337</v>
      </c>
      <c r="F268" s="11">
        <f>SUM(D268:E268)</f>
        <v>3.9955114728118879</v>
      </c>
      <c r="G268" s="200">
        <f>IF(B268&gt;0,(1+(E268/B268))^(1/($C$6-$B$6))-1,0)</f>
        <v>1.9465974643495754E-2</v>
      </c>
    </row>
    <row r="269" spans="1:7" x14ac:dyDescent="0.2">
      <c r="A269" t="str">
        <f t="shared" si="183"/>
        <v>12 Other managers and proprietors</v>
      </c>
      <c r="B269" s="11">
        <v>5.0070703815300446</v>
      </c>
      <c r="C269" s="11">
        <v>9.5836744498686688</v>
      </c>
      <c r="D269" s="11">
        <f t="shared" ref="D269:D284" si="184">C269-B269</f>
        <v>4.5766040683386242</v>
      </c>
      <c r="E269" s="11">
        <v>2.6314009429796816</v>
      </c>
      <c r="F269" s="11">
        <f t="shared" ref="F269:F276" si="185">SUM(D269:E269)</f>
        <v>7.2080050113183063</v>
      </c>
      <c r="G269" s="200">
        <f t="shared" ref="G269:G271" si="186">IF(B269&gt;0,(1+(E269/B269))^(1/($C$6-$B$6))-1,0)</f>
        <v>2.855657270387324E-2</v>
      </c>
    </row>
    <row r="270" spans="1:7" x14ac:dyDescent="0.2">
      <c r="A270" t="str">
        <f t="shared" si="183"/>
        <v>21 Science, research, engineering and technology professionals</v>
      </c>
      <c r="B270" s="11">
        <v>3.966735967846704</v>
      </c>
      <c r="C270" s="11">
        <v>9.0285559341177191</v>
      </c>
      <c r="D270" s="11">
        <f t="shared" si="184"/>
        <v>5.061819966271015</v>
      </c>
      <c r="E270" s="11">
        <v>1.9059900908422474</v>
      </c>
      <c r="F270" s="11">
        <f t="shared" si="185"/>
        <v>6.9678100571132626</v>
      </c>
      <c r="G270" s="200">
        <f t="shared" si="186"/>
        <v>2.6503489211514797E-2</v>
      </c>
    </row>
    <row r="271" spans="1:7" x14ac:dyDescent="0.2">
      <c r="A271" t="str">
        <f t="shared" si="183"/>
        <v>22 Health professionals</v>
      </c>
      <c r="B271" s="11">
        <v>1.0514210583007211</v>
      </c>
      <c r="C271" s="11">
        <v>3.8064942066500245</v>
      </c>
      <c r="D271" s="11">
        <f t="shared" si="184"/>
        <v>2.7550731483493034</v>
      </c>
      <c r="E271" s="11">
        <v>0.89274208459403792</v>
      </c>
      <c r="F271" s="11">
        <f t="shared" si="185"/>
        <v>3.6478152329433415</v>
      </c>
      <c r="G271" s="200">
        <f t="shared" si="186"/>
        <v>4.18305037117912E-2</v>
      </c>
    </row>
    <row r="272" spans="1:7" x14ac:dyDescent="0.2">
      <c r="A272" t="str">
        <f t="shared" si="183"/>
        <v>23 Teaching and other educational professionals</v>
      </c>
      <c r="B272" s="11">
        <v>0.97938169294614352</v>
      </c>
      <c r="C272" s="11">
        <v>1.7098813028187243</v>
      </c>
      <c r="D272" s="11">
        <f t="shared" si="184"/>
        <v>0.73049960987258078</v>
      </c>
      <c r="E272" s="11">
        <v>0.49898131408829477</v>
      </c>
      <c r="F272" s="11">
        <f t="shared" si="185"/>
        <v>1.2294809239608755</v>
      </c>
      <c r="G272" s="200">
        <f>IF(B272&gt;0,(1+(E272/B272))^(1/($C$6-$B$6))-1,0)</f>
        <v>2.7831540079188866E-2</v>
      </c>
    </row>
    <row r="273" spans="1:7" x14ac:dyDescent="0.2">
      <c r="A273" t="str">
        <f t="shared" si="183"/>
        <v>24 Business, media and public service professionals</v>
      </c>
      <c r="B273" s="11">
        <v>3.73922876054958</v>
      </c>
      <c r="C273" s="11">
        <v>7.4500258029950457</v>
      </c>
      <c r="D273" s="11">
        <f t="shared" si="184"/>
        <v>3.7107970424454657</v>
      </c>
      <c r="E273" s="11">
        <v>1.8000427850454197</v>
      </c>
      <c r="F273" s="11">
        <f t="shared" si="185"/>
        <v>5.5108398274908854</v>
      </c>
      <c r="G273" s="200">
        <f t="shared" ref="G273" si="187">IF(B273&gt;0,(1+(E273/B273))^(1/($C$6-$B$6))-1,0)</f>
        <v>2.6545116596554896E-2</v>
      </c>
    </row>
    <row r="274" spans="1:7" x14ac:dyDescent="0.2">
      <c r="A274" t="str">
        <f t="shared" si="183"/>
        <v>31 Science, engineering and technology associate professionals</v>
      </c>
      <c r="B274" s="11">
        <v>2.1040989609617324</v>
      </c>
      <c r="C274" s="11">
        <v>4.6781857771211257</v>
      </c>
      <c r="D274" s="11">
        <f t="shared" si="184"/>
        <v>2.5740868161593933</v>
      </c>
      <c r="E274" s="11">
        <v>1.1278478793732207</v>
      </c>
      <c r="F274" s="11">
        <f t="shared" si="185"/>
        <v>3.7019346955326142</v>
      </c>
      <c r="G274" s="200">
        <f>IF(B274&gt;0,(1+(E274/B274))^(1/($C$6-$B$6))-1,0)</f>
        <v>2.9026446420631791E-2</v>
      </c>
    </row>
    <row r="275" spans="1:7" x14ac:dyDescent="0.2">
      <c r="A275" t="str">
        <f t="shared" si="183"/>
        <v>32 Health and social care associate professionals</v>
      </c>
      <c r="B275" s="11">
        <v>0.63760121203432107</v>
      </c>
      <c r="C275" s="11">
        <v>1.8097382365539361</v>
      </c>
      <c r="D275" s="11">
        <f t="shared" si="184"/>
        <v>1.172137024519615</v>
      </c>
      <c r="E275" s="11">
        <v>0.46013501195312867</v>
      </c>
      <c r="F275" s="11">
        <f t="shared" si="185"/>
        <v>1.6322720364727437</v>
      </c>
      <c r="G275" s="200">
        <f t="shared" ref="G275:G292" si="188">IF(B275&gt;0,(1+(E275/B275))^(1/($C$6-$B$6))-1,0)</f>
        <v>3.6883405786240608E-2</v>
      </c>
    </row>
    <row r="276" spans="1:7" x14ac:dyDescent="0.2">
      <c r="A276" t="str">
        <f t="shared" si="183"/>
        <v>33 Protective service occupations</v>
      </c>
      <c r="B276" s="11">
        <v>0.76466999302486449</v>
      </c>
      <c r="C276" s="11">
        <v>0.59863899757470718</v>
      </c>
      <c r="D276" s="11">
        <f t="shared" si="184"/>
        <v>-0.16603099545015731</v>
      </c>
      <c r="E276" s="11">
        <v>0.11999081037424475</v>
      </c>
      <c r="F276" s="11">
        <f t="shared" si="185"/>
        <v>-4.6040185075912565E-2</v>
      </c>
      <c r="G276" s="200">
        <f t="shared" si="188"/>
        <v>9.7646958425769981E-3</v>
      </c>
    </row>
    <row r="277" spans="1:7" x14ac:dyDescent="0.2">
      <c r="A277" t="str">
        <f t="shared" si="183"/>
        <v>34 Culture, media and sports occupations</v>
      </c>
      <c r="B277" s="11">
        <v>1.9299468129037713</v>
      </c>
      <c r="C277" s="11">
        <v>3.232979375626436</v>
      </c>
      <c r="D277" s="11">
        <f t="shared" si="184"/>
        <v>1.3030325627226647</v>
      </c>
      <c r="E277" s="11">
        <v>0.75819027968979136</v>
      </c>
      <c r="F277" s="11">
        <f t="shared" ref="F277:F278" si="189">SUM(D277:E277)</f>
        <v>2.0612228424124561</v>
      </c>
      <c r="G277" s="200">
        <f t="shared" si="188"/>
        <v>2.2336198028013898E-2</v>
      </c>
    </row>
    <row r="278" spans="1:7" x14ac:dyDescent="0.2">
      <c r="A278" t="str">
        <f t="shared" si="183"/>
        <v>35 Business and public service associate professionals</v>
      </c>
      <c r="B278" s="11">
        <v>5.2851041516128072</v>
      </c>
      <c r="C278" s="11">
        <v>8.3040390190542421</v>
      </c>
      <c r="D278" s="11">
        <f t="shared" si="184"/>
        <v>3.0189348674414349</v>
      </c>
      <c r="E278" s="11">
        <v>1.9092320870595252</v>
      </c>
      <c r="F278" s="11">
        <f t="shared" si="189"/>
        <v>4.9281669545009601</v>
      </c>
      <c r="G278" s="200">
        <f t="shared" si="188"/>
        <v>2.0772932327216331E-2</v>
      </c>
    </row>
    <row r="279" spans="1:7" x14ac:dyDescent="0.2">
      <c r="A279" t="str">
        <f t="shared" si="183"/>
        <v>41 Administrative occupations</v>
      </c>
      <c r="B279" s="11">
        <v>9.2911271856735489</v>
      </c>
      <c r="C279" s="11">
        <v>6.3894962284850854</v>
      </c>
      <c r="D279" s="11">
        <f t="shared" si="184"/>
        <v>-2.9016309571884635</v>
      </c>
      <c r="E279" s="11">
        <v>1.9260495525349233</v>
      </c>
      <c r="F279" s="11">
        <f t="shared" ref="F279:F282" si="190">SUM(D279:E279)</f>
        <v>-0.97558140465354026</v>
      </c>
      <c r="G279" s="200">
        <f t="shared" si="188"/>
        <v>1.2638287387927383E-2</v>
      </c>
    </row>
    <row r="280" spans="1:7" x14ac:dyDescent="0.2">
      <c r="A280" t="str">
        <f t="shared" si="183"/>
        <v>42 Secretarial and related occupations</v>
      </c>
      <c r="B280" s="11">
        <v>4.3115138732091429</v>
      </c>
      <c r="C280" s="11">
        <v>2.5548994337336448</v>
      </c>
      <c r="D280" s="11">
        <f t="shared" si="184"/>
        <v>-1.7566144394754981</v>
      </c>
      <c r="E280" s="11">
        <v>1.2018283762267292</v>
      </c>
      <c r="F280" s="11">
        <f t="shared" si="190"/>
        <v>-0.55478606324876889</v>
      </c>
      <c r="G280" s="200">
        <f t="shared" si="188"/>
        <v>1.6527216656752941E-2</v>
      </c>
    </row>
    <row r="281" spans="1:7" x14ac:dyDescent="0.2">
      <c r="A281" t="str">
        <f t="shared" si="183"/>
        <v>51 Skilled agricultural and related trades</v>
      </c>
      <c r="B281" s="11">
        <v>3.6715567097327213</v>
      </c>
      <c r="C281" s="11">
        <v>2.6396282434978908</v>
      </c>
      <c r="D281" s="11">
        <f t="shared" si="184"/>
        <v>-1.0319284662348305</v>
      </c>
      <c r="E281" s="11">
        <v>1.1140980188061627</v>
      </c>
      <c r="F281" s="11">
        <f t="shared" si="190"/>
        <v>8.2169552571332183E-2</v>
      </c>
      <c r="G281" s="200">
        <f t="shared" si="188"/>
        <v>1.7824127140376067E-2</v>
      </c>
    </row>
    <row r="282" spans="1:7" x14ac:dyDescent="0.2">
      <c r="A282" t="str">
        <f t="shared" si="183"/>
        <v>52 Skilled metal, electrical and electronic trades</v>
      </c>
      <c r="B282" s="11">
        <v>5.1971571838039807</v>
      </c>
      <c r="C282" s="11">
        <v>4.548911531681223</v>
      </c>
      <c r="D282" s="11">
        <f t="shared" si="184"/>
        <v>-0.64824565212275775</v>
      </c>
      <c r="E282" s="11">
        <v>1.676436701227151</v>
      </c>
      <c r="F282" s="11">
        <f t="shared" si="190"/>
        <v>1.0281910491043933</v>
      </c>
      <c r="G282" s="200">
        <f t="shared" si="188"/>
        <v>1.8813132708739522E-2</v>
      </c>
    </row>
    <row r="283" spans="1:7" x14ac:dyDescent="0.2">
      <c r="A283" t="str">
        <f t="shared" si="183"/>
        <v>53 Skilled construction and building trades</v>
      </c>
      <c r="B283" s="11">
        <v>7.5487210781693204</v>
      </c>
      <c r="C283" s="11">
        <v>2.2635622036763992</v>
      </c>
      <c r="D283" s="11">
        <f t="shared" si="184"/>
        <v>-5.2851588744929217</v>
      </c>
      <c r="E283" s="11">
        <v>1.3888783321667129</v>
      </c>
      <c r="F283" s="11">
        <f t="shared" ref="F283" si="191">SUM(D283:E283)</f>
        <v>-3.8962805423262088</v>
      </c>
      <c r="G283" s="200">
        <f t="shared" si="188"/>
        <v>1.1322882378385746E-2</v>
      </c>
    </row>
    <row r="284" spans="1:7" x14ac:dyDescent="0.2">
      <c r="A284" t="str">
        <f t="shared" si="183"/>
        <v>54 Textiles, printing and other skilled trades</v>
      </c>
      <c r="B284" s="11">
        <v>6.6352212864428592</v>
      </c>
      <c r="C284" s="11">
        <v>3.5411104411605563</v>
      </c>
      <c r="D284" s="11">
        <f t="shared" si="184"/>
        <v>-3.094110845282303</v>
      </c>
      <c r="E284" s="11">
        <v>1.2833798449726956</v>
      </c>
      <c r="F284" s="11">
        <f t="shared" ref="F284" si="192">SUM(D284:E284)</f>
        <v>-1.8107310003096073</v>
      </c>
      <c r="G284" s="200">
        <f t="shared" si="188"/>
        <v>1.1857924081917659E-2</v>
      </c>
    </row>
    <row r="285" spans="1:7" x14ac:dyDescent="0.2">
      <c r="A285" t="str">
        <f t="shared" si="183"/>
        <v>61 Caring personal service occupations</v>
      </c>
      <c r="B285" s="11">
        <v>3.0413021168593937</v>
      </c>
      <c r="C285" s="11">
        <v>4.910183044399397</v>
      </c>
      <c r="D285" s="11">
        <f>C285-B285</f>
        <v>1.8688809275400033</v>
      </c>
      <c r="E285" s="11">
        <v>1.056931958493516</v>
      </c>
      <c r="F285" s="11">
        <f>SUM(D285:E285)</f>
        <v>2.9258128860335191</v>
      </c>
      <c r="G285" s="200">
        <f t="shared" si="188"/>
        <v>2.0083711878933652E-2</v>
      </c>
    </row>
    <row r="286" spans="1:7" x14ac:dyDescent="0.2">
      <c r="A286" t="str">
        <f t="shared" si="183"/>
        <v>62 Leisure, travel and related personal service occupations</v>
      </c>
      <c r="B286" s="11">
        <v>5.1088480750286678</v>
      </c>
      <c r="C286" s="11">
        <v>4.5233447842617442</v>
      </c>
      <c r="D286" s="11">
        <f t="shared" ref="D286:D292" si="193">C286-B286</f>
        <v>-0.58550329076692353</v>
      </c>
      <c r="E286" s="11">
        <v>1.3504927925718124</v>
      </c>
      <c r="F286" s="11">
        <f t="shared" ref="F286:F287" si="194">SUM(D286:E286)</f>
        <v>0.76498950180488889</v>
      </c>
      <c r="G286" s="200">
        <f t="shared" si="188"/>
        <v>1.575978430986047E-2</v>
      </c>
    </row>
    <row r="287" spans="1:7" x14ac:dyDescent="0.2">
      <c r="A287" t="str">
        <f t="shared" si="183"/>
        <v>63 Community and civil enforcement occupations</v>
      </c>
      <c r="B287" s="11">
        <v>0.27397396097326765</v>
      </c>
      <c r="C287" s="11">
        <v>0.12894733186297233</v>
      </c>
      <c r="D287" s="11">
        <f t="shared" si="193"/>
        <v>-0.14502662911029532</v>
      </c>
      <c r="E287" s="11">
        <v>3.7810283580936764E-2</v>
      </c>
      <c r="F287" s="11">
        <f t="shared" si="194"/>
        <v>-0.10721634552935855</v>
      </c>
      <c r="G287" s="200">
        <f t="shared" si="188"/>
        <v>8.6558037437860502E-3</v>
      </c>
    </row>
    <row r="288" spans="1:7" x14ac:dyDescent="0.2">
      <c r="A288" t="str">
        <f t="shared" si="183"/>
        <v>71 Sales occupations</v>
      </c>
      <c r="B288" s="11">
        <v>15.457003282810669</v>
      </c>
      <c r="C288" s="11">
        <v>10.700660692479861</v>
      </c>
      <c r="D288" s="11">
        <f t="shared" si="193"/>
        <v>-4.7563425903308083</v>
      </c>
      <c r="E288" s="11">
        <v>3.0857418841345057</v>
      </c>
      <c r="F288" s="11">
        <f t="shared" ref="F288:F289" si="195">SUM(D288:E288)</f>
        <v>-1.6706007061963026</v>
      </c>
      <c r="G288" s="200">
        <f t="shared" si="188"/>
        <v>1.2208349463902701E-2</v>
      </c>
    </row>
    <row r="289" spans="1:7" x14ac:dyDescent="0.2">
      <c r="A289" t="str">
        <f t="shared" si="183"/>
        <v>72 Customer service occupations</v>
      </c>
      <c r="B289" s="11">
        <v>2.9738989382966468</v>
      </c>
      <c r="C289" s="11">
        <v>6.4273861000595982</v>
      </c>
      <c r="D289" s="11">
        <f t="shared" si="193"/>
        <v>3.4534871617629515</v>
      </c>
      <c r="E289" s="11">
        <v>1.4788043555250849</v>
      </c>
      <c r="F289" s="11">
        <f t="shared" si="195"/>
        <v>4.9322915172880366</v>
      </c>
      <c r="G289" s="200">
        <f t="shared" si="188"/>
        <v>2.7274489661750945E-2</v>
      </c>
    </row>
    <row r="290" spans="1:7" x14ac:dyDescent="0.2">
      <c r="A290" t="str">
        <f t="shared" si="183"/>
        <v>81 Process, plant and machine operatives</v>
      </c>
      <c r="B290" s="11">
        <v>5.027274770118745</v>
      </c>
      <c r="C290" s="11">
        <v>2.4150537095129314</v>
      </c>
      <c r="D290" s="11">
        <f t="shared" si="193"/>
        <v>-2.6122210606058136</v>
      </c>
      <c r="E290" s="11">
        <v>0.74669314051030455</v>
      </c>
      <c r="F290" s="11">
        <f t="shared" ref="F290:F291" si="196">SUM(D290:E290)</f>
        <v>-1.8655279200955091</v>
      </c>
      <c r="G290" s="200">
        <f t="shared" si="188"/>
        <v>9.2748460435672087E-3</v>
      </c>
    </row>
    <row r="291" spans="1:7" x14ac:dyDescent="0.2">
      <c r="A291" t="str">
        <f t="shared" si="183"/>
        <v>82 Transport and mobile machine drivers and operatives</v>
      </c>
      <c r="B291" s="11">
        <v>14.240787248494879</v>
      </c>
      <c r="C291" s="11">
        <v>11.516154663644315</v>
      </c>
      <c r="D291" s="11">
        <f t="shared" si="193"/>
        <v>-2.7246325848505641</v>
      </c>
      <c r="E291" s="11">
        <v>5.1177179505276724</v>
      </c>
      <c r="F291" s="11">
        <f t="shared" si="196"/>
        <v>2.3930853656771083</v>
      </c>
      <c r="G291" s="200">
        <f t="shared" si="188"/>
        <v>2.0679020264912751E-2</v>
      </c>
    </row>
    <row r="292" spans="1:7" x14ac:dyDescent="0.2">
      <c r="A292" t="str">
        <f t="shared" si="183"/>
        <v>91 Elementary trades and related occupations</v>
      </c>
      <c r="B292" s="11">
        <v>6.7207260255109977</v>
      </c>
      <c r="C292" s="11">
        <v>3.8930270461746197</v>
      </c>
      <c r="D292" s="11">
        <f t="shared" si="193"/>
        <v>-2.827698979336378</v>
      </c>
      <c r="E292" s="11">
        <v>1.3767796110778532</v>
      </c>
      <c r="F292" s="11">
        <f t="shared" ref="F292" si="197">SUM(D292:E292)</f>
        <v>-1.4509193682585249</v>
      </c>
      <c r="G292" s="200">
        <f t="shared" si="188"/>
        <v>1.2501490398733273E-2</v>
      </c>
    </row>
    <row r="293" spans="1:7" x14ac:dyDescent="0.2">
      <c r="A293" t="str">
        <f t="shared" si="183"/>
        <v>92 Elementary administration and service occupations</v>
      </c>
      <c r="B293" s="11">
        <v>37.891612085240425</v>
      </c>
      <c r="C293" s="11">
        <v>21.295435217856177</v>
      </c>
      <c r="D293" s="11">
        <f t="shared" ref="D293" si="198">C293-B293</f>
        <v>-16.596176867384248</v>
      </c>
      <c r="E293" s="11">
        <v>6.5863276375361481</v>
      </c>
      <c r="F293" s="11">
        <f t="shared" ref="F293" si="199">SUM(D293:E293)</f>
        <v>-10.009849229848101</v>
      </c>
      <c r="G293" s="200">
        <f>IF(B293&gt;0,(1+(E293/B293))^(1/($C$6-$B$6))-1,0)</f>
        <v>1.0741517553690905E-2</v>
      </c>
    </row>
    <row r="294" spans="1:7" x14ac:dyDescent="0.2">
      <c r="A294" s="23" t="str">
        <f t="shared" si="183"/>
        <v>All occupations</v>
      </c>
      <c r="B294" s="33">
        <f>SUM(B268:B293)</f>
        <v>159.13703196700743</v>
      </c>
      <c r="C294" s="33">
        <f>SUM(C268:C293)</f>
        <v>146.12030333365425</v>
      </c>
      <c r="D294" s="33">
        <f>SUM(D268:D293)</f>
        <v>-13.016728633353157</v>
      </c>
      <c r="E294" s="33">
        <f>SUM(E268:E293)</f>
        <v>43.638794794847939</v>
      </c>
      <c r="F294" s="33">
        <f>SUM(F268:F293)</f>
        <v>30.622066161494772</v>
      </c>
      <c r="G294" s="234">
        <f>IF(B294&gt;0,(1+(E294/B294))^(1/($C$6-$B$6))-1,0)</f>
        <v>1.6286902175242757E-2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South East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-10.675799218905127</v>
      </c>
      <c r="Q7" s="11">
        <f>'Occ T1'!J16</f>
        <v>222.41672915514633</v>
      </c>
    </row>
    <row r="8" spans="1:17" x14ac:dyDescent="0.2">
      <c r="O8" t="str">
        <f>name!E11</f>
        <v>Process, plant and machine operatives</v>
      </c>
      <c r="P8" s="11">
        <f>'Occ T1'!H15</f>
        <v>23.199440688870936</v>
      </c>
      <c r="Q8" s="11">
        <f>'Occ T1'!J15</f>
        <v>131.09958468063715</v>
      </c>
    </row>
    <row r="9" spans="1:17" x14ac:dyDescent="0.2">
      <c r="O9" t="str">
        <f>name!E10</f>
        <v>Sales and customer service occupations</v>
      </c>
      <c r="P9" s="11">
        <f>'Occ T1'!H14</f>
        <v>0.64166609685605636</v>
      </c>
      <c r="Q9" s="11">
        <f>'Occ T1'!J14</f>
        <v>162.82610782556736</v>
      </c>
    </row>
    <row r="10" spans="1:17" x14ac:dyDescent="0.2">
      <c r="O10" t="str">
        <f>name!E9</f>
        <v>Caring, leisure and other service occupations</v>
      </c>
      <c r="P10" s="11">
        <f>'Occ T1'!H13</f>
        <v>55.260241939799982</v>
      </c>
      <c r="Q10" s="11">
        <f>'Occ T1'!J13</f>
        <v>321.39509339422222</v>
      </c>
    </row>
    <row r="11" spans="1:17" x14ac:dyDescent="0.2">
      <c r="O11" t="str">
        <f>name!E8</f>
        <v>Skilled trades occupations</v>
      </c>
      <c r="P11" s="11">
        <f>'Occ T1'!H12</f>
        <v>13.283524383208146</v>
      </c>
      <c r="Q11" s="11">
        <f>'Occ T1'!J12</f>
        <v>185.62214197593386</v>
      </c>
    </row>
    <row r="12" spans="1:17" x14ac:dyDescent="0.2">
      <c r="O12" t="str">
        <f>name!E7</f>
        <v>Administrative and secretarial occupations</v>
      </c>
      <c r="P12" s="11">
        <f>'Occ T1'!H11</f>
        <v>-84.447110684951156</v>
      </c>
      <c r="Q12" s="11">
        <f>'Occ T1'!J11</f>
        <v>140.62590722405659</v>
      </c>
    </row>
    <row r="13" spans="1:17" x14ac:dyDescent="0.2">
      <c r="O13" t="str">
        <f>name!E6</f>
        <v>Associate professional occupations</v>
      </c>
      <c r="P13" s="11">
        <f>'Occ T1'!H10</f>
        <v>35.063455855189204</v>
      </c>
      <c r="Q13" s="11">
        <f>'Occ T1'!J10</f>
        <v>348.30990538720232</v>
      </c>
    </row>
    <row r="14" spans="1:17" x14ac:dyDescent="0.2">
      <c r="O14" t="str">
        <f>name!E5</f>
        <v>Professional occupations</v>
      </c>
      <c r="P14" s="11">
        <f>'Occ T1'!H9</f>
        <v>196.21059712829674</v>
      </c>
      <c r="Q14" s="11">
        <f>'Occ T1'!J9</f>
        <v>777.44213730408069</v>
      </c>
    </row>
    <row r="15" spans="1:17" x14ac:dyDescent="0.2">
      <c r="O15" t="str">
        <f>name!E4</f>
        <v>Managers, directors and senior officials</v>
      </c>
      <c r="P15" s="11">
        <f>'Occ T1'!H8</f>
        <v>90.454983811120655</v>
      </c>
      <c r="Q15" s="11">
        <f>'Occ T1'!J8</f>
        <v>430.94611110823286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South East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10.672509580896019</v>
      </c>
      <c r="Q37" s="11">
        <f>'Occ T2'!J8</f>
        <v>223.75531842245016</v>
      </c>
    </row>
    <row r="38" spans="1:17" x14ac:dyDescent="0.2">
      <c r="O38" s="10" t="str">
        <f>name!D5</f>
        <v>12 Other managers and proprietors</v>
      </c>
      <c r="P38" s="11">
        <f>'Occ T2'!H9</f>
        <v>79.782474230224693</v>
      </c>
      <c r="Q38" s="11">
        <f>'Occ T2'!J9</f>
        <v>207.19079268578275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61.415065734740324</v>
      </c>
      <c r="Q39" s="11">
        <f>'Occ T2'!J10</f>
        <v>207.76261302967788</v>
      </c>
    </row>
    <row r="40" spans="1:17" x14ac:dyDescent="0.2">
      <c r="O40" s="10" t="str">
        <f>name!D7</f>
        <v>22 Health professionals</v>
      </c>
      <c r="P40" s="11">
        <f>'Occ T2'!H11</f>
        <v>19.981338123937917</v>
      </c>
      <c r="Q40" s="11">
        <f>'Occ T2'!J11</f>
        <v>130.96454083338648</v>
      </c>
    </row>
    <row r="41" spans="1:17" x14ac:dyDescent="0.2">
      <c r="O41" s="10" t="str">
        <f>name!D8</f>
        <v>23 Teaching and other educational professionals</v>
      </c>
      <c r="P41" s="11">
        <f>'Occ T2'!H12</f>
        <v>27.066684772868598</v>
      </c>
      <c r="Q41" s="11">
        <f>'Occ T2'!J12</f>
        <v>156.5540566919511</v>
      </c>
    </row>
    <row r="42" spans="1:17" x14ac:dyDescent="0.2">
      <c r="O42" s="10" t="str">
        <f>name!D9</f>
        <v>24 Business, media and public service professionals</v>
      </c>
      <c r="P42" s="11">
        <f>'Occ T2'!H13</f>
        <v>87.747508496749901</v>
      </c>
      <c r="Q42" s="11">
        <f>'Occ T2'!J13</f>
        <v>282.16092674906514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-4.4284616646069423</v>
      </c>
      <c r="Q43" s="11">
        <f>'Occ T2'!J14</f>
        <v>32.570407219566889</v>
      </c>
    </row>
    <row r="44" spans="1:17" x14ac:dyDescent="0.2">
      <c r="O44" s="10" t="str">
        <f>name!D11</f>
        <v>32 Health and social care associate professionals</v>
      </c>
      <c r="P44" s="11">
        <f>'Occ T2'!H15</f>
        <v>4.7686451887439603</v>
      </c>
      <c r="Q44" s="11">
        <f>'Occ T2'!J15</f>
        <v>54.720447097514878</v>
      </c>
    </row>
    <row r="45" spans="1:17" x14ac:dyDescent="0.2">
      <c r="O45" s="10" t="str">
        <f>name!D12</f>
        <v>33 Protective service occupations</v>
      </c>
      <c r="P45" s="11">
        <f>'Occ T2'!H16</f>
        <v>21.840533615793341</v>
      </c>
      <c r="Q45" s="11">
        <f>'Occ T2'!J16</f>
        <v>45.552022098228733</v>
      </c>
    </row>
    <row r="46" spans="1:17" x14ac:dyDescent="0.2">
      <c r="O46" s="10" t="str">
        <f>name!D13</f>
        <v>34 Culture, media and sports occupations</v>
      </c>
      <c r="P46" s="11">
        <f>'Occ T2'!H17</f>
        <v>9.8270964190845547</v>
      </c>
      <c r="Q46" s="11">
        <f>'Occ T2'!J17</f>
        <v>63.086423766486483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3.0556422961742555</v>
      </c>
      <c r="Q47" s="11">
        <f>'Occ T2'!J18</f>
        <v>152.38060520540529</v>
      </c>
    </row>
    <row r="48" spans="1:17" x14ac:dyDescent="0.2">
      <c r="O48" s="10" t="str">
        <f>name!D15</f>
        <v>41 Administrative occupations</v>
      </c>
      <c r="P48" s="11">
        <f>'Occ T2'!H19</f>
        <v>-64.062763807386489</v>
      </c>
      <c r="Q48" s="11">
        <f>'Occ T2'!J19</f>
        <v>109.70362953777214</v>
      </c>
    </row>
    <row r="49" spans="15:17" x14ac:dyDescent="0.2">
      <c r="O49" s="10" t="str">
        <f>name!D16</f>
        <v>42 Secretarial and related occupations</v>
      </c>
      <c r="P49" s="11">
        <f>'Occ T2'!H20</f>
        <v>-20.384346877564681</v>
      </c>
      <c r="Q49" s="11">
        <f>'Occ T2'!J20</f>
        <v>30.922277686284431</v>
      </c>
    </row>
    <row r="50" spans="15:17" x14ac:dyDescent="0.2">
      <c r="O50" s="10" t="str">
        <f>name!D17</f>
        <v>51 Skilled agricultural and related trades</v>
      </c>
      <c r="P50" s="11">
        <f>'Occ T2'!H21</f>
        <v>9.7845322288557881</v>
      </c>
      <c r="Q50" s="11">
        <f>'Occ T2'!J21</f>
        <v>35.476762769131057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-0.70554589633994169</v>
      </c>
      <c r="Q51" s="11">
        <f>'Occ T2'!J22</f>
        <v>54.32772100345791</v>
      </c>
    </row>
    <row r="52" spans="15:17" x14ac:dyDescent="0.2">
      <c r="O52" s="10" t="str">
        <f>name!D19</f>
        <v>53 Skilled construction and building trades</v>
      </c>
      <c r="P52" s="11">
        <f>'Occ T2'!H23</f>
        <v>-2.2981502277209245</v>
      </c>
      <c r="Q52" s="11">
        <f>'Occ T2'!J23</f>
        <v>48.350506739757883</v>
      </c>
    </row>
    <row r="53" spans="15:17" x14ac:dyDescent="0.2">
      <c r="O53" s="10" t="str">
        <f>name!D20</f>
        <v>54 Textiles, printing and other skilled trades</v>
      </c>
      <c r="P53" s="11">
        <f>'Occ T2'!H24</f>
        <v>6.5026882784132454</v>
      </c>
      <c r="Q53" s="11">
        <f>'Occ T2'!J24</f>
        <v>47.46715146358703</v>
      </c>
    </row>
    <row r="54" spans="15:17" x14ac:dyDescent="0.2">
      <c r="O54" s="10" t="str">
        <f>name!D21</f>
        <v>61 Caring personal service occupations</v>
      </c>
      <c r="P54" s="11">
        <f>'Occ T2'!H25</f>
        <v>50.54568204200325</v>
      </c>
      <c r="Q54" s="11">
        <f>'Occ T2'!J25</f>
        <v>254.24183835444302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5.4751013201420022</v>
      </c>
      <c r="Q55" s="11">
        <f>'Occ T2'!J26</f>
        <v>65.788856697258723</v>
      </c>
    </row>
    <row r="56" spans="15:17" x14ac:dyDescent="0.2">
      <c r="O56" s="10" t="str">
        <f>name!D23</f>
        <v>63 Community and civil enforcement occupations</v>
      </c>
      <c r="P56" s="11">
        <f>'Occ T2'!H27</f>
        <v>-0.76054142234516053</v>
      </c>
      <c r="Q56" s="11">
        <f>'Occ T2'!J27</f>
        <v>1.3643983425205928</v>
      </c>
    </row>
    <row r="57" spans="15:17" x14ac:dyDescent="0.2">
      <c r="O57" s="10" t="str">
        <f>name!D24</f>
        <v>71 Sales occupations</v>
      </c>
      <c r="P57" s="11">
        <f>'Occ T2'!H28</f>
        <v>-33.482329207952347</v>
      </c>
      <c r="Q57" s="11">
        <f>'Occ T2'!J28</f>
        <v>83.204252847297781</v>
      </c>
    </row>
    <row r="58" spans="15:17" x14ac:dyDescent="0.2">
      <c r="O58" s="10" t="str">
        <f>name!D25</f>
        <v>72 Customer service occupations</v>
      </c>
      <c r="P58" s="11">
        <f>'Occ T2'!H29</f>
        <v>34.123995304808417</v>
      </c>
      <c r="Q58" s="11">
        <f>'Occ T2'!J29</f>
        <v>79.62185497826961</v>
      </c>
    </row>
    <row r="59" spans="15:17" x14ac:dyDescent="0.2">
      <c r="O59" s="10" t="str">
        <f>name!D26</f>
        <v>81 Process, plant and machine operatives</v>
      </c>
      <c r="P59" s="11">
        <f>'Occ T2'!H30</f>
        <v>14.445209097557708</v>
      </c>
      <c r="Q59" s="11">
        <f>'Occ T2'!J30</f>
        <v>43.897433249407499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8.7542315913132143</v>
      </c>
      <c r="Q60" s="11">
        <f>'Occ T2'!J31</f>
        <v>87.202151431229638</v>
      </c>
    </row>
    <row r="61" spans="15:17" x14ac:dyDescent="0.2">
      <c r="O61" s="10" t="str">
        <f>name!D28</f>
        <v>91 Elementary trades and related occupations</v>
      </c>
      <c r="P61" s="11">
        <f>'Occ T2'!H32</f>
        <v>-10.729538110003823</v>
      </c>
      <c r="Q61" s="11">
        <f>'Occ T2'!J32</f>
        <v>5.3059480468716131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5.3738891098646491E-2</v>
      </c>
      <c r="Q62" s="11">
        <f>'Occ T2'!J33</f>
        <v>217.11078110827467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318.99099999948521</v>
      </c>
      <c r="Q64" s="11">
        <f>'Occ T2'!J35</f>
        <v>2720.6837180550801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7" width="4.7109375" style="13" bestFit="1" customWidth="1"/>
    <col min="8" max="8" width="5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7.14062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40" width="5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South East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4834.0869999989645</v>
      </c>
      <c r="C8" s="305">
        <f>SUM(C9:C17)</f>
        <v>4964.0180000018745</v>
      </c>
      <c r="D8" s="305">
        <f>SUM(D9:D17)</f>
        <v>5153.0779999984534</v>
      </c>
      <c r="E8" s="304"/>
      <c r="F8" s="305">
        <f>SUM(F9:F17)</f>
        <v>85.608137299381838</v>
      </c>
      <c r="G8" s="305">
        <f>SUM(G9:G17)</f>
        <v>98.79191123463022</v>
      </c>
      <c r="H8" s="305">
        <f>SUM(H9:H17)</f>
        <v>125.42031875014743</v>
      </c>
      <c r="I8" s="304"/>
      <c r="J8" s="305">
        <f>SUM(J9:J17)</f>
        <v>613.9835825670026</v>
      </c>
      <c r="K8" s="305">
        <f>SUM(K9:K17)</f>
        <v>711.92163266160662</v>
      </c>
      <c r="L8" s="305">
        <f>SUM(L9:L17)</f>
        <v>906.70848818727222</v>
      </c>
      <c r="M8" s="304"/>
      <c r="N8" s="305">
        <f>SUM(N9:N17)</f>
        <v>1078.7139192177297</v>
      </c>
      <c r="O8" s="305">
        <f>SUM(O9:O17)</f>
        <v>1155.4837800438704</v>
      </c>
      <c r="P8" s="305">
        <f>SUM(P9:P17)</f>
        <v>1326.7690714466771</v>
      </c>
      <c r="Q8" s="306"/>
      <c r="R8" s="305">
        <f>SUM(R9:R17)</f>
        <v>291.00913703240758</v>
      </c>
      <c r="S8" s="305">
        <f>SUM(S9:S17)</f>
        <v>292.22350291150468</v>
      </c>
      <c r="T8" s="305">
        <f>SUM(T9:T17)</f>
        <v>325.78987252967164</v>
      </c>
      <c r="U8" s="306"/>
      <c r="V8" s="305">
        <f>SUM(V9:V17)</f>
        <v>300.52367957540702</v>
      </c>
      <c r="W8" s="305">
        <f>SUM(W9:W17)</f>
        <v>309.73644408236788</v>
      </c>
      <c r="X8" s="305">
        <f>SUM(X9:X17)</f>
        <v>352.74126299097981</v>
      </c>
      <c r="Y8" s="306"/>
      <c r="Z8" s="305">
        <f>SUM(Z9:Z17)</f>
        <v>968.37294223323499</v>
      </c>
      <c r="AA8" s="305">
        <f>SUM(AA9:AA17)</f>
        <v>951.46932904236644</v>
      </c>
      <c r="AB8" s="305">
        <f>SUM(AB9:AB17)</f>
        <v>952.3622681169843</v>
      </c>
      <c r="AC8" s="306"/>
      <c r="AD8" s="305">
        <f>SUM(AD9:AD17)</f>
        <v>835.06843528032448</v>
      </c>
      <c r="AE8" s="305">
        <f>SUM(AE9:AE17)</f>
        <v>817.53910431597569</v>
      </c>
      <c r="AF8" s="305">
        <f>SUM(AF9:AF17)</f>
        <v>693.92363359280944</v>
      </c>
      <c r="AG8" s="306"/>
      <c r="AH8" s="305">
        <f>SUM(AH9:AH17)</f>
        <v>501.67013482646928</v>
      </c>
      <c r="AI8" s="305">
        <f>SUM(AI9:AI17)</f>
        <v>474.62684663064971</v>
      </c>
      <c r="AJ8" s="305">
        <f>SUM(AJ9:AJ17)</f>
        <v>323.24278105025604</v>
      </c>
      <c r="AK8" s="306"/>
      <c r="AL8" s="305">
        <f>SUM(AL9:AL17)</f>
        <v>159.13703196700735</v>
      </c>
      <c r="AM8" s="305">
        <f>SUM(AM9:AM17)</f>
        <v>152.22544907890273</v>
      </c>
      <c r="AN8" s="305">
        <f>SUM(AN9:AN17)</f>
        <v>146.12030333365425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600.61975072786083</v>
      </c>
      <c r="C9" s="304">
        <f t="shared" ref="B9:D17" si="0">SUM(C21,C33,C51,C63,C75,C93)</f>
        <v>619.90565813010994</v>
      </c>
      <c r="D9" s="304">
        <f t="shared" si="0"/>
        <v>691.07473453898092</v>
      </c>
      <c r="E9" s="304"/>
      <c r="F9" s="304">
        <f t="shared" ref="F9:H17" si="1">SUM(F21,F33,F51,F63,F75,F93)</f>
        <v>9.8112313273378096</v>
      </c>
      <c r="G9" s="304">
        <f t="shared" si="1"/>
        <v>11.192285972939191</v>
      </c>
      <c r="H9" s="304">
        <f t="shared" si="1"/>
        <v>14.959818931674924</v>
      </c>
      <c r="I9" s="304"/>
      <c r="J9" s="304">
        <f t="shared" ref="J9:L17" si="2">SUM(J21,J33,J51,J63,J75,J93)</f>
        <v>82.5560407851994</v>
      </c>
      <c r="K9" s="304">
        <f t="shared" si="2"/>
        <v>93.482702392571611</v>
      </c>
      <c r="L9" s="304">
        <f t="shared" si="2"/>
        <v>124.97806530041674</v>
      </c>
      <c r="M9" s="304"/>
      <c r="N9" s="304">
        <f t="shared" ref="N9:P17" si="3">SUM(N21,N33,N51,N63,N75,N93)</f>
        <v>169.13352535181872</v>
      </c>
      <c r="O9" s="304">
        <f t="shared" si="3"/>
        <v>176.79363869839983</v>
      </c>
      <c r="P9" s="304">
        <f t="shared" si="3"/>
        <v>208.54898482206582</v>
      </c>
      <c r="Q9" s="306"/>
      <c r="R9" s="304">
        <f t="shared" ref="R9:T9" si="4">SUM(R21,R33,R51,R63,R75,R93)</f>
        <v>37.640705313460586</v>
      </c>
      <c r="S9" s="304">
        <f t="shared" si="4"/>
        <v>38.610194526579392</v>
      </c>
      <c r="T9" s="304">
        <f t="shared" si="4"/>
        <v>44.853622075619612</v>
      </c>
      <c r="U9" s="306"/>
      <c r="V9" s="304">
        <f t="shared" ref="V9:X9" si="5">SUM(V21,V33,V51,V63,V75,V93)</f>
        <v>50.006176742702792</v>
      </c>
      <c r="W9" s="304">
        <f t="shared" si="5"/>
        <v>50.045937226372622</v>
      </c>
      <c r="X9" s="304">
        <f t="shared" si="5"/>
        <v>57.234188655630895</v>
      </c>
      <c r="Y9" s="306"/>
      <c r="Z9" s="304">
        <f t="shared" ref="Z9:AB9" si="6">SUM(Z21,Z33,Z51,Z63,Z75,Z93)</f>
        <v>105.63277892250274</v>
      </c>
      <c r="AA9" s="304">
        <f t="shared" si="6"/>
        <v>99.974871790124269</v>
      </c>
      <c r="AB9" s="304">
        <f t="shared" si="6"/>
        <v>106.63529531492409</v>
      </c>
      <c r="AC9" s="306"/>
      <c r="AD9" s="304">
        <f>SUM(AD21,AD33,AD51,AD63,AD75,AD93)</f>
        <v>83.567907409750688</v>
      </c>
      <c r="AE9" s="304">
        <f t="shared" ref="AE9:AF9" si="7">SUM(AE21,AE33,AE51,AE63,AE75,AE93)</f>
        <v>83.439378070438252</v>
      </c>
      <c r="AF9" s="304">
        <f t="shared" si="7"/>
        <v>74.954078921813135</v>
      </c>
      <c r="AG9" s="306"/>
      <c r="AH9" s="304">
        <f t="shared" ref="AH9:AJ9" si="8">SUM(AH21,AH33,AH51,AH63,AH75,AH93)</f>
        <v>50.983265338626609</v>
      </c>
      <c r="AI9" s="304">
        <f t="shared" si="8"/>
        <v>52.571596616463054</v>
      </c>
      <c r="AJ9" s="304">
        <f t="shared" si="8"/>
        <v>41.156716508179862</v>
      </c>
      <c r="AK9" s="306"/>
      <c r="AL9" s="304">
        <f t="shared" ref="AL9:AN9" si="9">SUM(AL21,AL33,AL51,AL63,AL75,AL93)</f>
        <v>11.288119536461494</v>
      </c>
      <c r="AM9" s="304">
        <f t="shared" si="9"/>
        <v>13.795052836221698</v>
      </c>
      <c r="AN9" s="304">
        <f t="shared" si="9"/>
        <v>17.753964008655871</v>
      </c>
    </row>
    <row r="10" spans="1:40" x14ac:dyDescent="0.2">
      <c r="A10" s="13" t="str">
        <f>name!E5</f>
        <v>Professional occupations</v>
      </c>
      <c r="B10" s="304">
        <f t="shared" si="0"/>
        <v>1146.403644289388</v>
      </c>
      <c r="C10" s="304">
        <f t="shared" si="0"/>
        <v>1229.5858325295358</v>
      </c>
      <c r="D10" s="304">
        <f t="shared" si="0"/>
        <v>1342.6142414176852</v>
      </c>
      <c r="E10" s="304"/>
      <c r="F10" s="304">
        <f t="shared" si="1"/>
        <v>59.628359379449144</v>
      </c>
      <c r="G10" s="304">
        <f t="shared" si="1"/>
        <v>68.757282025507351</v>
      </c>
      <c r="H10" s="304">
        <f t="shared" si="1"/>
        <v>84.730736856793072</v>
      </c>
      <c r="I10" s="304"/>
      <c r="J10" s="304">
        <f t="shared" si="2"/>
        <v>330.00770939311576</v>
      </c>
      <c r="K10" s="304">
        <f t="shared" si="2"/>
        <v>382.52067715173536</v>
      </c>
      <c r="L10" s="304">
        <f t="shared" si="2"/>
        <v>470.05636521548354</v>
      </c>
      <c r="M10" s="304"/>
      <c r="N10" s="304">
        <f t="shared" si="3"/>
        <v>397.50041618074476</v>
      </c>
      <c r="O10" s="304">
        <f t="shared" si="3"/>
        <v>418.73684042626212</v>
      </c>
      <c r="P10" s="304">
        <f t="shared" si="3"/>
        <v>441.63894008293425</v>
      </c>
      <c r="Q10" s="306"/>
      <c r="R10" s="304">
        <f t="shared" ref="R10:T10" si="10">SUM(R22,R34,R52,R64,R76,R94)</f>
        <v>55.600706911853337</v>
      </c>
      <c r="S10" s="304">
        <f t="shared" si="10"/>
        <v>45.438932048624721</v>
      </c>
      <c r="T10" s="304">
        <f t="shared" si="10"/>
        <v>39.937797928808422</v>
      </c>
      <c r="U10" s="306"/>
      <c r="V10" s="304">
        <f t="shared" ref="V10:X10" si="11">SUM(V22,V34,V52,V64,V76,V94)</f>
        <v>60.44193116003099</v>
      </c>
      <c r="W10" s="304">
        <f t="shared" si="11"/>
        <v>60.826268158749244</v>
      </c>
      <c r="X10" s="304">
        <f t="shared" si="11"/>
        <v>64.141898770037983</v>
      </c>
      <c r="Y10" s="306"/>
      <c r="Z10" s="304">
        <f t="shared" ref="Z10:AB10" si="12">SUM(Z22,Z34,Z52,Z64,Z76,Z94)</f>
        <v>113.74107848948663</v>
      </c>
      <c r="AA10" s="304">
        <f t="shared" si="12"/>
        <v>115.16505872794369</v>
      </c>
      <c r="AB10" s="304">
        <f t="shared" si="12"/>
        <v>120.45644946309918</v>
      </c>
      <c r="AC10" s="306"/>
      <c r="AD10" s="304">
        <f t="shared" ref="AD10:AF10" si="13">SUM(AD22,AD34,AD52,AD64,AD76,AD94)</f>
        <v>75.506190296938556</v>
      </c>
      <c r="AE10" s="304">
        <f t="shared" si="13"/>
        <v>76.311528275201781</v>
      </c>
      <c r="AF10" s="304">
        <f t="shared" si="13"/>
        <v>66.115178984053628</v>
      </c>
      <c r="AG10" s="306"/>
      <c r="AH10" s="304">
        <f t="shared" ref="AH10:AJ10" si="14">SUM(AH22,AH34,AH52,AH64,AH76,AH94)</f>
        <v>44.240484998125481</v>
      </c>
      <c r="AI10" s="304">
        <f t="shared" si="14"/>
        <v>47.605904408999166</v>
      </c>
      <c r="AJ10" s="304">
        <f t="shared" si="14"/>
        <v>33.541916869893797</v>
      </c>
      <c r="AK10" s="306"/>
      <c r="AL10" s="304">
        <f t="shared" ref="AL10:AN10" si="15">SUM(AL22,AL34,AL52,AL64,AL76,AL94)</f>
        <v>9.7367674796431523</v>
      </c>
      <c r="AM10" s="304">
        <f t="shared" si="15"/>
        <v>14.223341306512438</v>
      </c>
      <c r="AN10" s="304">
        <f t="shared" si="15"/>
        <v>21.994957246581521</v>
      </c>
    </row>
    <row r="11" spans="1:40" x14ac:dyDescent="0.2">
      <c r="A11" s="13" t="str">
        <f>name!E6</f>
        <v>Associate professional occupations</v>
      </c>
      <c r="B11" s="304">
        <f>SUM(B23,B35,B53,B65,B77,B95)</f>
        <v>680.05479152665112</v>
      </c>
      <c r="C11" s="304">
        <f t="shared" si="0"/>
        <v>669.44519572970376</v>
      </c>
      <c r="D11" s="304">
        <f>SUM(D23,D35,D53,D65,D77,D95)</f>
        <v>715.11824738184271</v>
      </c>
      <c r="E11" s="304"/>
      <c r="F11" s="304">
        <f t="shared" si="1"/>
        <v>9.7062359732147705</v>
      </c>
      <c r="G11" s="304">
        <f t="shared" si="1"/>
        <v>10.923574402012488</v>
      </c>
      <c r="H11" s="304">
        <f t="shared" si="1"/>
        <v>14.741426300956329</v>
      </c>
      <c r="I11" s="304"/>
      <c r="J11" s="304">
        <f t="shared" si="2"/>
        <v>101.20037490677119</v>
      </c>
      <c r="K11" s="304">
        <f t="shared" si="2"/>
        <v>111.39831402400365</v>
      </c>
      <c r="L11" s="304">
        <f t="shared" si="2"/>
        <v>142.05068607623932</v>
      </c>
      <c r="M11" s="304"/>
      <c r="N11" s="304">
        <f t="shared" si="3"/>
        <v>207.62274393719406</v>
      </c>
      <c r="O11" s="304">
        <f t="shared" si="3"/>
        <v>211.30444863696903</v>
      </c>
      <c r="P11" s="304">
        <f t="shared" si="3"/>
        <v>237.98729075507555</v>
      </c>
      <c r="Q11" s="306"/>
      <c r="R11" s="304">
        <f t="shared" ref="R11:T11" si="16">SUM(R23,R35,R53,R65,R77,R95)</f>
        <v>52.482002693467187</v>
      </c>
      <c r="S11" s="304">
        <f t="shared" si="16"/>
        <v>49.149599410633854</v>
      </c>
      <c r="T11" s="304">
        <f t="shared" si="16"/>
        <v>52.472153487061114</v>
      </c>
      <c r="U11" s="306"/>
      <c r="V11" s="304">
        <f t="shared" ref="V11:X11" si="17">SUM(V23,V35,V53,V65,V77,V95)</f>
        <v>47.849594625246056</v>
      </c>
      <c r="W11" s="304">
        <f t="shared" si="17"/>
        <v>44.770649424757679</v>
      </c>
      <c r="X11" s="304">
        <f t="shared" si="17"/>
        <v>47.708721971876315</v>
      </c>
      <c r="Y11" s="306"/>
      <c r="Z11" s="304">
        <f t="shared" ref="Z11:AB11" si="18">SUM(Z23,Z35,Z53,Z65,Z77,Z95)</f>
        <v>117.81248561977972</v>
      </c>
      <c r="AA11" s="304">
        <f t="shared" si="18"/>
        <v>107.02644670188309</v>
      </c>
      <c r="AB11" s="304">
        <f t="shared" si="18"/>
        <v>105.55692094905245</v>
      </c>
      <c r="AC11" s="306"/>
      <c r="AD11" s="304">
        <f t="shared" ref="AD11:AF11" si="19">SUM(AD23,AD35,AD53,AD65,AD77,AD95)</f>
        <v>84.721201195850313</v>
      </c>
      <c r="AE11" s="304">
        <f t="shared" si="19"/>
        <v>78.188080631002009</v>
      </c>
      <c r="AF11" s="304">
        <f t="shared" si="19"/>
        <v>65.374713520496314</v>
      </c>
      <c r="AG11" s="306"/>
      <c r="AH11" s="304">
        <f t="shared" ref="AH11:AJ11" si="20">SUM(AH23,AH35,AH53,AH65,AH77,AH95)</f>
        <v>47.93873144459036</v>
      </c>
      <c r="AI11" s="304">
        <f t="shared" si="20"/>
        <v>44.298852173685077</v>
      </c>
      <c r="AJ11" s="304">
        <f t="shared" si="20"/>
        <v>30.602752915154852</v>
      </c>
      <c r="AK11" s="306"/>
      <c r="AL11" s="304">
        <f t="shared" ref="AL11:AN11" si="21">SUM(AL23,AL35,AL53,AL65,AL77,AL95)</f>
        <v>10.721421130537495</v>
      </c>
      <c r="AM11" s="304">
        <f t="shared" si="21"/>
        <v>12.385230324756877</v>
      </c>
      <c r="AN11" s="304">
        <f t="shared" si="21"/>
        <v>18.623581405930445</v>
      </c>
    </row>
    <row r="12" spans="1:40" x14ac:dyDescent="0.2">
      <c r="A12" s="13" t="str">
        <f>name!E7</f>
        <v>Administrative and secretarial occupations</v>
      </c>
      <c r="B12" s="304">
        <f t="shared" si="0"/>
        <v>491.84934191785464</v>
      </c>
      <c r="C12" s="304">
        <f t="shared" si="0"/>
        <v>458.19755239778823</v>
      </c>
      <c r="D12" s="304">
        <f t="shared" si="0"/>
        <v>407.40223123290372</v>
      </c>
      <c r="E12" s="304"/>
      <c r="F12" s="304">
        <f t="shared" si="1"/>
        <v>2.9301854610046245</v>
      </c>
      <c r="G12" s="304">
        <f t="shared" si="1"/>
        <v>3.466923751130603</v>
      </c>
      <c r="H12" s="304">
        <f t="shared" si="1"/>
        <v>4.9832491566306807</v>
      </c>
      <c r="I12" s="304"/>
      <c r="J12" s="304">
        <f t="shared" si="2"/>
        <v>34.626398664910496</v>
      </c>
      <c r="K12" s="304">
        <f t="shared" si="2"/>
        <v>40.934979805476594</v>
      </c>
      <c r="L12" s="304">
        <f t="shared" si="2"/>
        <v>52.216173219775321</v>
      </c>
      <c r="M12" s="304"/>
      <c r="N12" s="304">
        <f t="shared" si="3"/>
        <v>100.04622538028713</v>
      </c>
      <c r="O12" s="304">
        <f t="shared" si="3"/>
        <v>109.09949639857513</v>
      </c>
      <c r="P12" s="304">
        <f t="shared" si="3"/>
        <v>133.49592820385783</v>
      </c>
      <c r="Q12" s="306"/>
      <c r="R12" s="304">
        <f t="shared" ref="R12:T12" si="22">SUM(R24,R36,R54,R66,R78,R96)</f>
        <v>40.452363003008905</v>
      </c>
      <c r="S12" s="304">
        <f t="shared" si="22"/>
        <v>43.516316162419521</v>
      </c>
      <c r="T12" s="304">
        <f t="shared" si="22"/>
        <v>49.956509205170093</v>
      </c>
      <c r="U12" s="306"/>
      <c r="V12" s="304">
        <f t="shared" ref="V12:X12" si="23">SUM(V24,V36,V54,V66,V78,V96)</f>
        <v>35.427058458650464</v>
      </c>
      <c r="W12" s="304">
        <f t="shared" si="23"/>
        <v>36.24591753594175</v>
      </c>
      <c r="X12" s="304">
        <f t="shared" si="23"/>
        <v>40.399128768597201</v>
      </c>
      <c r="Y12" s="306"/>
      <c r="Z12" s="304">
        <f t="shared" ref="Z12:AA12" si="24">SUM(Z24,Z36,Z54,Z66,Z78,Z96)</f>
        <v>103.29502171722029</v>
      </c>
      <c r="AA12" s="304">
        <f t="shared" si="24"/>
        <v>91.270857059216851</v>
      </c>
      <c r="AB12" s="304">
        <f>SUM(AB24,AB36,AB54,AB66,AB78,AB96)</f>
        <v>57.578557303007663</v>
      </c>
      <c r="AC12" s="306"/>
      <c r="AD12" s="304">
        <f t="shared" ref="AD12:AE12" si="25">SUM(AD24,AD36,AD54,AD66,AD78,AD96)</f>
        <v>104.85241892937367</v>
      </c>
      <c r="AE12" s="304">
        <f t="shared" si="25"/>
        <v>87.361072671621884</v>
      </c>
      <c r="AF12" s="304">
        <f>SUM(AF24,AF36,AF54,AF66,AF78,AF96)</f>
        <v>49.420668943212057</v>
      </c>
      <c r="AG12" s="306"/>
      <c r="AH12" s="304">
        <f t="shared" ref="AH12:AI12" si="26">SUM(AH24,AH36,AH54,AH66,AH78,AH96)</f>
        <v>56.617029244516374</v>
      </c>
      <c r="AI12" s="304">
        <f t="shared" si="26"/>
        <v>35.390592366611415</v>
      </c>
      <c r="AJ12" s="304">
        <f>SUM(AJ24,AJ36,AJ54,AJ66,AJ78,AJ96)</f>
        <v>10.407620770434113</v>
      </c>
      <c r="AK12" s="306"/>
      <c r="AL12" s="304">
        <f t="shared" ref="AL12:AM12" si="27">SUM(AL24,AL36,AL54,AL66,AL78,AL96)</f>
        <v>13.602641058882696</v>
      </c>
      <c r="AM12" s="304">
        <f t="shared" si="27"/>
        <v>10.911396646794461</v>
      </c>
      <c r="AN12" s="304">
        <f>SUM(AN24,AN36,AN54,AN66,AN78,AN96)</f>
        <v>8.9443956622187279</v>
      </c>
    </row>
    <row r="13" spans="1:40" x14ac:dyDescent="0.2">
      <c r="A13" s="13" t="str">
        <f>name!E8</f>
        <v>Skilled trades occupations</v>
      </c>
      <c r="B13" s="304">
        <f t="shared" si="0"/>
        <v>390.41961910960964</v>
      </c>
      <c r="C13" s="304">
        <f t="shared" si="0"/>
        <v>406.94039584878163</v>
      </c>
      <c r="D13" s="304">
        <f t="shared" si="0"/>
        <v>403.7031434928175</v>
      </c>
      <c r="E13" s="304"/>
      <c r="F13" s="304">
        <f t="shared" si="1"/>
        <v>0.79816779824428508</v>
      </c>
      <c r="G13" s="304">
        <f t="shared" si="1"/>
        <v>0.97875185124308672</v>
      </c>
      <c r="H13" s="304">
        <f t="shared" si="1"/>
        <v>1.2915239108833465</v>
      </c>
      <c r="I13" s="304"/>
      <c r="J13" s="304">
        <f t="shared" si="2"/>
        <v>10.047609211748979</v>
      </c>
      <c r="K13" s="304">
        <f t="shared" si="2"/>
        <v>13.034670422311274</v>
      </c>
      <c r="L13" s="304">
        <f t="shared" si="2"/>
        <v>19.104154949249896</v>
      </c>
      <c r="M13" s="304"/>
      <c r="N13" s="304">
        <f t="shared" si="3"/>
        <v>30.700740933041569</v>
      </c>
      <c r="O13" s="304">
        <f t="shared" si="3"/>
        <v>36.677302367151896</v>
      </c>
      <c r="P13" s="304">
        <f t="shared" si="3"/>
        <v>47.423520519670845</v>
      </c>
      <c r="Q13" s="306"/>
      <c r="R13" s="304">
        <f t="shared" ref="R13:T13" si="28">SUM(R25,R37,R55,R67,R79,R97)</f>
        <v>13.045136113337136</v>
      </c>
      <c r="S13" s="304">
        <f t="shared" si="28"/>
        <v>14.346415848042323</v>
      </c>
      <c r="T13" s="304">
        <f t="shared" si="28"/>
        <v>17.743184200522904</v>
      </c>
      <c r="U13" s="306"/>
      <c r="V13" s="304">
        <f t="shared" ref="V13:X13" si="29">SUM(V25,V37,V55,V67,V79,V97)</f>
        <v>26.238560860118131</v>
      </c>
      <c r="W13" s="304">
        <f t="shared" si="29"/>
        <v>28.496759833333709</v>
      </c>
      <c r="X13" s="304">
        <f t="shared" si="29"/>
        <v>34.376269662796524</v>
      </c>
      <c r="Y13" s="306"/>
      <c r="Z13" s="304">
        <f t="shared" ref="Z13:AB13" si="30">SUM(Z25,Z37,Z55,Z67,Z79,Z97)</f>
        <v>129.87796372040478</v>
      </c>
      <c r="AA13" s="304">
        <f t="shared" si="30"/>
        <v>130.68186677848038</v>
      </c>
      <c r="AB13" s="304">
        <f t="shared" si="30"/>
        <v>126.5663665229367</v>
      </c>
      <c r="AC13" s="306"/>
      <c r="AD13" s="304">
        <f t="shared" ref="AD13:AF13" si="31">SUM(AD25,AD37,AD55,AD67,AD79,AD97)</f>
        <v>99.078125389339988</v>
      </c>
      <c r="AE13" s="304">
        <f t="shared" si="31"/>
        <v>99.785534573652612</v>
      </c>
      <c r="AF13" s="304">
        <f t="shared" si="31"/>
        <v>92.451793631596956</v>
      </c>
      <c r="AG13" s="306"/>
      <c r="AH13" s="304">
        <f t="shared" ref="AH13:AJ13" si="32">SUM(AH25,AH37,AH55,AH67,AH79,AH97)</f>
        <v>57.580658825225925</v>
      </c>
      <c r="AI13" s="304">
        <f t="shared" si="32"/>
        <v>60.738253686743242</v>
      </c>
      <c r="AJ13" s="304">
        <f t="shared" si="32"/>
        <v>51.753117675144281</v>
      </c>
      <c r="AK13" s="306"/>
      <c r="AL13" s="304">
        <f t="shared" ref="AL13:AN13" si="33">SUM(AL25,AL37,AL55,AL67,AL79,AL97)</f>
        <v>23.052656258148883</v>
      </c>
      <c r="AM13" s="304">
        <f t="shared" si="33"/>
        <v>22.200840487823111</v>
      </c>
      <c r="AN13" s="304">
        <f t="shared" si="33"/>
        <v>12.993212420016064</v>
      </c>
    </row>
    <row r="14" spans="1:40" x14ac:dyDescent="0.2">
      <c r="A14" s="13" t="str">
        <f>name!E9</f>
        <v>Caring, leisure and other service occupations</v>
      </c>
      <c r="B14" s="304">
        <f t="shared" si="0"/>
        <v>460.50299668156208</v>
      </c>
      <c r="C14" s="304">
        <f t="shared" si="0"/>
        <v>485.53691460670746</v>
      </c>
      <c r="D14" s="304">
        <f t="shared" si="0"/>
        <v>515.76323862136223</v>
      </c>
      <c r="E14" s="304"/>
      <c r="F14" s="304">
        <f t="shared" si="1"/>
        <v>0.58622767783720597</v>
      </c>
      <c r="G14" s="304">
        <f t="shared" si="1"/>
        <v>0.76023962703774717</v>
      </c>
      <c r="H14" s="304">
        <f t="shared" si="1"/>
        <v>1.0442395517314922</v>
      </c>
      <c r="I14" s="304"/>
      <c r="J14" s="304">
        <f t="shared" si="2"/>
        <v>20.929197056539063</v>
      </c>
      <c r="K14" s="304">
        <f t="shared" si="2"/>
        <v>27.091842952223303</v>
      </c>
      <c r="L14" s="304">
        <f t="shared" si="2"/>
        <v>36.477810569994524</v>
      </c>
      <c r="M14" s="304"/>
      <c r="N14" s="304">
        <f t="shared" si="3"/>
        <v>62.005665725738154</v>
      </c>
      <c r="O14" s="304">
        <f t="shared" si="3"/>
        <v>73.901010692340421</v>
      </c>
      <c r="P14" s="304">
        <f t="shared" si="3"/>
        <v>90.310210745331659</v>
      </c>
      <c r="Q14" s="306"/>
      <c r="R14" s="304">
        <f>SUM(R26,R38,R56,R68,R80,R98)</f>
        <v>45.856824350098371</v>
      </c>
      <c r="S14" s="304">
        <f t="shared" ref="S14:T14" si="34">SUM(S26,S38,S56,S68,S80,S98)</f>
        <v>48.89139537363188</v>
      </c>
      <c r="T14" s="304">
        <f t="shared" si="34"/>
        <v>53.753153029015486</v>
      </c>
      <c r="U14" s="306"/>
      <c r="V14" s="304">
        <f t="shared" ref="V14:X14" si="35">SUM(V26,V38,V56,V68,V80,V98)</f>
        <v>33.618662254419561</v>
      </c>
      <c r="W14" s="304">
        <f t="shared" si="35"/>
        <v>36.798273404936275</v>
      </c>
      <c r="X14" s="304">
        <f t="shared" si="35"/>
        <v>43.461255324939614</v>
      </c>
      <c r="Y14" s="306"/>
      <c r="Z14" s="304">
        <f t="shared" ref="Z14:AB14" si="36">SUM(Z26,Z38,Z56,Z68,Z80,Z98)</f>
        <v>153.72558705821947</v>
      </c>
      <c r="AA14" s="304">
        <f t="shared" si="36"/>
        <v>159.49947061924323</v>
      </c>
      <c r="AB14" s="304">
        <f t="shared" si="36"/>
        <v>174.76805350560454</v>
      </c>
      <c r="AC14" s="306"/>
      <c r="AD14" s="304">
        <f t="shared" ref="AD14:AF14" si="37">SUM(AD26,AD38,AD56,AD68,AD80,AD98)</f>
        <v>104.39946648966938</v>
      </c>
      <c r="AE14" s="304">
        <f t="shared" si="37"/>
        <v>101.91428923536762</v>
      </c>
      <c r="AF14" s="304">
        <f t="shared" si="37"/>
        <v>84.256837295317553</v>
      </c>
      <c r="AG14" s="306"/>
      <c r="AH14" s="304">
        <f t="shared" ref="AH14:AJ14" si="38">SUM(AH26,AH38,AH56,AH68,AH80,AH98)</f>
        <v>30.957241916179523</v>
      </c>
      <c r="AI14" s="304">
        <f t="shared" si="38"/>
        <v>28.06490977087002</v>
      </c>
      <c r="AJ14" s="304">
        <f t="shared" si="38"/>
        <v>22.129203438903264</v>
      </c>
      <c r="AK14" s="306"/>
      <c r="AL14" s="304">
        <f t="shared" ref="AL14:AN14" si="39">SUM(AL26,AL38,AL56,AL68,AL80,AL98)</f>
        <v>8.4241241528613298</v>
      </c>
      <c r="AM14" s="304">
        <f t="shared" si="39"/>
        <v>8.6154829310569188</v>
      </c>
      <c r="AN14" s="304">
        <f t="shared" si="39"/>
        <v>9.5624751605241087</v>
      </c>
    </row>
    <row r="15" spans="1:40" x14ac:dyDescent="0.2">
      <c r="A15" s="13" t="str">
        <f>name!E10</f>
        <v>Sales and customer service occupations</v>
      </c>
      <c r="B15" s="304">
        <f t="shared" si="0"/>
        <v>365.53859038410729</v>
      </c>
      <c r="C15" s="304">
        <f t="shared" si="0"/>
        <v>365.88090665816327</v>
      </c>
      <c r="D15" s="304">
        <f t="shared" si="0"/>
        <v>366.18025648096364</v>
      </c>
      <c r="E15" s="304"/>
      <c r="F15" s="304">
        <f t="shared" si="1"/>
        <v>1.1383627396907514</v>
      </c>
      <c r="G15" s="304">
        <f t="shared" si="1"/>
        <v>1.3760909352124135</v>
      </c>
      <c r="H15" s="304">
        <f t="shared" si="1"/>
        <v>1.8003292103837782</v>
      </c>
      <c r="I15" s="304"/>
      <c r="J15" s="304">
        <f t="shared" si="2"/>
        <v>16.470310781681334</v>
      </c>
      <c r="K15" s="304">
        <f t="shared" si="2"/>
        <v>20.071169658958219</v>
      </c>
      <c r="L15" s="304">
        <f t="shared" si="2"/>
        <v>27.914812535718362</v>
      </c>
      <c r="M15" s="304"/>
      <c r="N15" s="304">
        <f t="shared" si="3"/>
        <v>57.497753334473153</v>
      </c>
      <c r="O15" s="304">
        <f t="shared" si="3"/>
        <v>64.861396916204598</v>
      </c>
      <c r="P15" s="304">
        <f t="shared" si="3"/>
        <v>82.138211276605091</v>
      </c>
      <c r="Q15" s="306"/>
      <c r="R15" s="304">
        <f t="shared" ref="R15:T15" si="40">SUM(R27,R39,R57,R69,R81,R99)</f>
        <v>18.184466580007996</v>
      </c>
      <c r="S15" s="304">
        <f t="shared" si="40"/>
        <v>19.801772257559925</v>
      </c>
      <c r="T15" s="304">
        <f t="shared" si="40"/>
        <v>23.828157441200187</v>
      </c>
      <c r="U15" s="306"/>
      <c r="V15" s="304">
        <f t="shared" ref="V15:X15" si="41">SUM(V27,V39,V57,V69,V81,V99)</f>
        <v>16.162822869398699</v>
      </c>
      <c r="W15" s="304">
        <f t="shared" si="41"/>
        <v>17.11300642717547</v>
      </c>
      <c r="X15" s="304">
        <f t="shared" si="41"/>
        <v>19.948856434982346</v>
      </c>
      <c r="Y15" s="306"/>
      <c r="Z15" s="304">
        <f t="shared" ref="Z15:AB15" si="42">SUM(Z27,Z39,Z57,Z69,Z81,Z99)</f>
        <v>100.18548059897985</v>
      </c>
      <c r="AA15" s="304">
        <f t="shared" si="42"/>
        <v>98.171432484112785</v>
      </c>
      <c r="AB15" s="304">
        <f t="shared" si="42"/>
        <v>102.75849199531832</v>
      </c>
      <c r="AC15" s="306"/>
      <c r="AD15" s="304">
        <f t="shared" ref="AD15:AF15" si="43">SUM(AD27,AD39,AD57,AD69,AD81,AD99)</f>
        <v>86.001773201085101</v>
      </c>
      <c r="AE15" s="304">
        <f t="shared" si="43"/>
        <v>81.516694937129046</v>
      </c>
      <c r="AF15" s="304">
        <f t="shared" si="43"/>
        <v>67.760980175958892</v>
      </c>
      <c r="AG15" s="306"/>
      <c r="AH15" s="304">
        <f t="shared" ref="AH15:AJ15" si="44">SUM(AH27,AH39,AH57,AH69,AH81,AH99)</f>
        <v>51.466718057683089</v>
      </c>
      <c r="AI15" s="304">
        <f t="shared" si="44"/>
        <v>44.638801538466943</v>
      </c>
      <c r="AJ15" s="304">
        <f t="shared" si="44"/>
        <v>22.902370618257194</v>
      </c>
      <c r="AK15" s="306"/>
      <c r="AL15" s="304">
        <f t="shared" ref="AL15:AN15" si="45">SUM(AL27,AL39,AL57,AL69,AL81,AL99)</f>
        <v>18.430902221107321</v>
      </c>
      <c r="AM15" s="304">
        <f t="shared" si="45"/>
        <v>18.330541503343849</v>
      </c>
      <c r="AN15" s="304">
        <f t="shared" si="45"/>
        <v>17.128046792539461</v>
      </c>
    </row>
    <row r="16" spans="1:40" x14ac:dyDescent="0.2">
      <c r="A16" s="13" t="str">
        <f>name!E11</f>
        <v>Process, plant and machine operatives</v>
      </c>
      <c r="B16" s="304">
        <f t="shared" si="0"/>
        <v>205.86090353758192</v>
      </c>
      <c r="C16" s="304">
        <f t="shared" si="0"/>
        <v>230.15872604084515</v>
      </c>
      <c r="D16" s="304">
        <f t="shared" si="0"/>
        <v>229.06034422645243</v>
      </c>
      <c r="E16" s="304"/>
      <c r="F16" s="304">
        <f t="shared" si="1"/>
        <v>0.62414354385677628</v>
      </c>
      <c r="G16" s="304">
        <f t="shared" si="1"/>
        <v>0.87036439194304172</v>
      </c>
      <c r="H16" s="304">
        <f t="shared" si="1"/>
        <v>1.271856108635399</v>
      </c>
      <c r="I16" s="304"/>
      <c r="J16" s="304">
        <f t="shared" si="2"/>
        <v>4.8063232721646063</v>
      </c>
      <c r="K16" s="304">
        <f t="shared" si="2"/>
        <v>6.2715321173964913</v>
      </c>
      <c r="L16" s="304">
        <f t="shared" si="2"/>
        <v>9.1383409715177688</v>
      </c>
      <c r="M16" s="304"/>
      <c r="N16" s="304">
        <f t="shared" si="3"/>
        <v>11.702842387754641</v>
      </c>
      <c r="O16" s="304">
        <f t="shared" si="3"/>
        <v>14.413758271046795</v>
      </c>
      <c r="P16" s="304">
        <f t="shared" si="3"/>
        <v>19.863074720584429</v>
      </c>
      <c r="Q16" s="306"/>
      <c r="R16" s="304">
        <f t="shared" ref="R16:T16" si="46">SUM(R28,R40,R58,R70,R82,R100)</f>
        <v>5.3665206171509467</v>
      </c>
      <c r="S16" s="304">
        <f t="shared" si="46"/>
        <v>6.6887686594522293</v>
      </c>
      <c r="T16" s="304">
        <f t="shared" si="46"/>
        <v>8.8872991001359978</v>
      </c>
      <c r="U16" s="306"/>
      <c r="V16" s="304">
        <f t="shared" ref="V16:X16" si="47">SUM(V28,V40,V58,V70,V82,V100)</f>
        <v>9.9987461417332018</v>
      </c>
      <c r="W16" s="304">
        <f t="shared" si="47"/>
        <v>12.074680247836286</v>
      </c>
      <c r="X16" s="304">
        <f t="shared" si="47"/>
        <v>14.943501577916631</v>
      </c>
      <c r="Y16" s="306"/>
      <c r="Z16" s="304">
        <f t="shared" ref="Z16:AB16" si="48">SUM(Z28,Z40,Z58,Z70,Z82,Z100)</f>
        <v>48.200156861735543</v>
      </c>
      <c r="AA16" s="304">
        <f t="shared" si="48"/>
        <v>56.392948289774893</v>
      </c>
      <c r="AB16" s="304">
        <f t="shared" si="48"/>
        <v>64.347387479641142</v>
      </c>
      <c r="AC16" s="306"/>
      <c r="AD16" s="304">
        <f t="shared" ref="AD16:AF16" si="49">SUM(AD28,AD40,AD58,AD70,AD82,AD100)</f>
        <v>59.919997068680999</v>
      </c>
      <c r="AE16" s="304">
        <f t="shared" si="49"/>
        <v>68.721589365487503</v>
      </c>
      <c r="AF16" s="304">
        <f t="shared" si="49"/>
        <v>66.752860015475221</v>
      </c>
      <c r="AG16" s="306"/>
      <c r="AH16" s="304">
        <f t="shared" ref="AH16:AJ16" si="50">SUM(AH28,AH40,AH58,AH70,AH82,AH100)</f>
        <v>45.974111625891588</v>
      </c>
      <c r="AI16" s="304">
        <f t="shared" si="50"/>
        <v>46.470448655897471</v>
      </c>
      <c r="AJ16" s="304">
        <f t="shared" si="50"/>
        <v>29.924815879388611</v>
      </c>
      <c r="AK16" s="306"/>
      <c r="AL16" s="304">
        <f t="shared" ref="AL16:AN16" si="51">SUM(AL28,AL40,AL58,AL70,AL82,AL100)</f>
        <v>19.268062018613612</v>
      </c>
      <c r="AM16" s="304">
        <f t="shared" si="51"/>
        <v>18.254636042010407</v>
      </c>
      <c r="AN16" s="304">
        <f t="shared" si="51"/>
        <v>13.931208373157242</v>
      </c>
    </row>
    <row r="17" spans="1:40" x14ac:dyDescent="0.2">
      <c r="A17" s="13" t="str">
        <f>name!E12</f>
        <v>Elementary occupations</v>
      </c>
      <c r="B17" s="304">
        <f t="shared" si="0"/>
        <v>492.83736182434927</v>
      </c>
      <c r="C17" s="304">
        <f t="shared" si="0"/>
        <v>498.3668180602395</v>
      </c>
      <c r="D17" s="304">
        <f t="shared" si="0"/>
        <v>482.16156260544403</v>
      </c>
      <c r="E17" s="304"/>
      <c r="F17" s="304">
        <f t="shared" si="1"/>
        <v>0.38522339874647915</v>
      </c>
      <c r="G17" s="304">
        <f t="shared" si="1"/>
        <v>0.46639827760427932</v>
      </c>
      <c r="H17" s="304">
        <f t="shared" si="1"/>
        <v>0.59713872245839239</v>
      </c>
      <c r="I17" s="304"/>
      <c r="J17" s="304">
        <f t="shared" si="2"/>
        <v>13.33961849487188</v>
      </c>
      <c r="K17" s="304">
        <f t="shared" si="2"/>
        <v>17.115744136930228</v>
      </c>
      <c r="L17" s="304">
        <f t="shared" si="2"/>
        <v>24.772079348876726</v>
      </c>
      <c r="M17" s="304"/>
      <c r="N17" s="304">
        <f t="shared" si="3"/>
        <v>42.504005986677299</v>
      </c>
      <c r="O17" s="304">
        <f t="shared" si="3"/>
        <v>49.695887636920666</v>
      </c>
      <c r="P17" s="304">
        <f t="shared" si="3"/>
        <v>65.362910320551961</v>
      </c>
      <c r="Q17" s="306"/>
      <c r="R17" s="304">
        <f t="shared" ref="R17:T17" si="52">SUM(R29,R41,R59,R71,R83,R101)</f>
        <v>22.380411450023082</v>
      </c>
      <c r="S17" s="304">
        <f t="shared" si="52"/>
        <v>25.780108624560782</v>
      </c>
      <c r="T17" s="304">
        <f t="shared" si="52"/>
        <v>34.357996062137907</v>
      </c>
      <c r="U17" s="306"/>
      <c r="V17" s="304">
        <f t="shared" ref="V17:X17" si="53">SUM(V29,V41,V59,V71,V83,V101)</f>
        <v>20.780126463107141</v>
      </c>
      <c r="W17" s="304">
        <f t="shared" si="53"/>
        <v>23.364951823264867</v>
      </c>
      <c r="X17" s="304">
        <f t="shared" si="53"/>
        <v>30.52744182420232</v>
      </c>
      <c r="Y17" s="306"/>
      <c r="Z17" s="304">
        <f t="shared" ref="Z17:AB17" si="54">SUM(Z29,Z41,Z59,Z71,Z83,Z101)</f>
        <v>95.902389244905933</v>
      </c>
      <c r="AA17" s="304">
        <f t="shared" si="54"/>
        <v>93.286376591587327</v>
      </c>
      <c r="AB17" s="304">
        <f t="shared" si="54"/>
        <v>93.694745583400177</v>
      </c>
      <c r="AC17" s="306"/>
      <c r="AD17" s="304">
        <f t="shared" ref="AD17:AF17" si="55">SUM(AD29,AD41,AD59,AD71,AD83,AD101)</f>
        <v>137.02135529963562</v>
      </c>
      <c r="AE17" s="304">
        <f t="shared" si="55"/>
        <v>140.30093655607507</v>
      </c>
      <c r="AF17" s="304">
        <f t="shared" si="55"/>
        <v>126.83652210488569</v>
      </c>
      <c r="AG17" s="306"/>
      <c r="AH17" s="304">
        <f t="shared" ref="AH17:AJ17" si="56">SUM(AH29,AH41,AH59,AH71,AH83,AH101)</f>
        <v>115.91189337563043</v>
      </c>
      <c r="AI17" s="304">
        <f t="shared" si="56"/>
        <v>114.84748741291328</v>
      </c>
      <c r="AJ17" s="304">
        <f t="shared" si="56"/>
        <v>80.824266374900077</v>
      </c>
      <c r="AK17" s="306"/>
      <c r="AL17" s="304">
        <f t="shared" ref="AL17:AN17" si="57">SUM(AL29,AL41,AL59,AL71,AL83,AL101)</f>
        <v>44.612338110751388</v>
      </c>
      <c r="AM17" s="304">
        <f t="shared" si="57"/>
        <v>33.508927000382982</v>
      </c>
      <c r="AN17" s="304">
        <f t="shared" si="57"/>
        <v>25.188462264030814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98.263999999802166</v>
      </c>
      <c r="C20" s="305">
        <f>SUM(C21:C29)</f>
        <v>101.08900000080934</v>
      </c>
      <c r="D20" s="305">
        <f>SUM(D21:D29)</f>
        <v>106.15300000029912</v>
      </c>
      <c r="E20" s="304"/>
      <c r="F20" s="305">
        <f>SUM(F21:F29)</f>
        <v>1.6127789849198635</v>
      </c>
      <c r="G20" s="305">
        <f>SUM(G21:G29)</f>
        <v>1.8959831997807202</v>
      </c>
      <c r="H20" s="305">
        <f>SUM(H21:H29)</f>
        <v>2.5619480505965999</v>
      </c>
      <c r="I20" s="304"/>
      <c r="J20" s="305">
        <f>SUM(J21:J29)</f>
        <v>8.8439746963177708</v>
      </c>
      <c r="K20" s="305">
        <f>SUM(K21:K29)</f>
        <v>9.9232766657013531</v>
      </c>
      <c r="L20" s="305">
        <f>SUM(L21:L29)</f>
        <v>12.874689784418312</v>
      </c>
      <c r="M20" s="304"/>
      <c r="N20" s="305">
        <f>SUM(N21:N29)</f>
        <v>19.698377460537102</v>
      </c>
      <c r="O20" s="305">
        <f>SUM(O21:O29)</f>
        <v>20.616281245354788</v>
      </c>
      <c r="P20" s="305">
        <f>SUM(P21:P29)</f>
        <v>23.996552112455223</v>
      </c>
      <c r="Q20" s="306"/>
      <c r="R20" s="305">
        <f>SUM(R21:R29)</f>
        <v>3.7769836798032022</v>
      </c>
      <c r="S20" s="305">
        <f>SUM(S21:S29)</f>
        <v>3.9660428797474525</v>
      </c>
      <c r="T20" s="305">
        <f>SUM(T21:T29)</f>
        <v>4.6818136921936437</v>
      </c>
      <c r="U20" s="306"/>
      <c r="V20" s="305">
        <f>SUM(V21:V29)</f>
        <v>9.5483102494640324</v>
      </c>
      <c r="W20" s="305">
        <f>SUM(W21:W29)</f>
        <v>9.9505207000047111</v>
      </c>
      <c r="X20" s="305">
        <f>SUM(X21:X29)</f>
        <v>11.663445007324139</v>
      </c>
      <c r="Y20" s="306"/>
      <c r="Z20" s="305">
        <f>SUM(Z21:Z29)</f>
        <v>19.097328330136101</v>
      </c>
      <c r="AA20" s="305">
        <f>SUM(AA21:AA29)</f>
        <v>18.627461161853788</v>
      </c>
      <c r="AB20" s="305">
        <f>SUM(AB21:AB29)</f>
        <v>18.794766954014577</v>
      </c>
      <c r="AC20" s="306"/>
      <c r="AD20" s="305">
        <f>SUM(AD21:AD29)</f>
        <v>17.556124636542847</v>
      </c>
      <c r="AE20" s="305">
        <f>SUM(AE21:AE29)</f>
        <v>17.33315572013101</v>
      </c>
      <c r="AF20" s="305">
        <f>SUM(AF21:AF29)</f>
        <v>15.574480157950077</v>
      </c>
      <c r="AG20" s="306"/>
      <c r="AH20" s="305">
        <f>SUM(AH21:AH29)</f>
        <v>12.10927294054089</v>
      </c>
      <c r="AI20" s="305">
        <f>SUM(AI21:AI29)</f>
        <v>11.323652305252446</v>
      </c>
      <c r="AJ20" s="305">
        <f>SUM(AJ21:AJ29)</f>
        <v>8.2860341913911455</v>
      </c>
      <c r="AK20" s="306"/>
      <c r="AL20" s="305">
        <f>SUM(AL21:AL29)</f>
        <v>6.0208490215403465</v>
      </c>
      <c r="AM20" s="305">
        <f>SUM(AM21:AM29)</f>
        <v>7.4526261229830935</v>
      </c>
      <c r="AN20" s="305">
        <f>SUM(AN21:AN29)</f>
        <v>7.7192700499554041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12.662452684649187</v>
      </c>
      <c r="C21" s="304">
        <f t="shared" ref="C21:D21" si="59">SUM(G21,K21,O21,S21,W21,AA21,AE21,AI21,AM21)</f>
        <v>13.594193341368982</v>
      </c>
      <c r="D21" s="304">
        <f t="shared" si="59"/>
        <v>14.968845527912856</v>
      </c>
      <c r="E21" s="304"/>
      <c r="F21" s="304">
        <v>0.39075839425832021</v>
      </c>
      <c r="G21" s="304">
        <v>0.44143532614875536</v>
      </c>
      <c r="H21" s="304">
        <v>0.55371645937086855</v>
      </c>
      <c r="I21" s="304"/>
      <c r="J21" s="304">
        <v>2.5220551856918232</v>
      </c>
      <c r="K21" s="304">
        <v>2.6634707068449051</v>
      </c>
      <c r="L21" s="304">
        <v>3.1225504877839314</v>
      </c>
      <c r="M21" s="304"/>
      <c r="N21" s="304">
        <v>3.2503875042741264</v>
      </c>
      <c r="O21" s="304">
        <v>3.3196896619784662</v>
      </c>
      <c r="P21" s="304">
        <v>3.7359154546582767</v>
      </c>
      <c r="Q21" s="306"/>
      <c r="R21" s="304">
        <v>0.45341660602767581</v>
      </c>
      <c r="S21" s="304">
        <v>0.49197778238631851</v>
      </c>
      <c r="T21" s="304">
        <v>0.5401355231405256</v>
      </c>
      <c r="U21" s="306"/>
      <c r="V21" s="304">
        <v>0.90529398050706344</v>
      </c>
      <c r="W21" s="304">
        <v>0.84847821058300765</v>
      </c>
      <c r="X21" s="304">
        <v>0.85478082063324867</v>
      </c>
      <c r="Y21" s="306"/>
      <c r="Z21" s="304">
        <v>1.807180008886125</v>
      </c>
      <c r="AA21" s="304">
        <v>2.0319158948736407</v>
      </c>
      <c r="AB21" s="304">
        <v>2.507829210795451</v>
      </c>
      <c r="AC21" s="306"/>
      <c r="AD21" s="304">
        <v>1.6349964109481612</v>
      </c>
      <c r="AE21" s="304">
        <v>1.7514931208621101</v>
      </c>
      <c r="AF21" s="304">
        <v>1.5026934490464892</v>
      </c>
      <c r="AG21" s="306"/>
      <c r="AH21" s="304">
        <v>1.0466919393610936</v>
      </c>
      <c r="AI21" s="304">
        <v>1.0449021837216756</v>
      </c>
      <c r="AJ21" s="304">
        <v>0.76554809167478333</v>
      </c>
      <c r="AK21" s="306"/>
      <c r="AL21" s="304">
        <v>0.65167265469479885</v>
      </c>
      <c r="AM21" s="304">
        <v>1.0008304539701032</v>
      </c>
      <c r="AN21" s="304">
        <v>1.3856760308092813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16.154764282913838</v>
      </c>
      <c r="C22" s="304">
        <f t="shared" ref="C22:C29" si="61">SUM(G22,K22,O22,S22,W22,AA22,AE22,AI22,AM22)</f>
        <v>17.746566259001575</v>
      </c>
      <c r="D22" s="304">
        <f t="shared" ref="D22:D29" si="62">SUM(H22,L22,P22,T22,X22,AB22,AF22,AJ22,AN22)</f>
        <v>20.346507836623594</v>
      </c>
      <c r="E22" s="304"/>
      <c r="F22" s="304">
        <v>0.75348061338571604</v>
      </c>
      <c r="G22" s="304">
        <v>0.9217015638556445</v>
      </c>
      <c r="H22" s="304">
        <v>1.2713716927045564</v>
      </c>
      <c r="I22" s="304"/>
      <c r="J22" s="304">
        <v>3.3852474185700139</v>
      </c>
      <c r="K22" s="304">
        <v>4.0728259231157287</v>
      </c>
      <c r="L22" s="304">
        <v>5.3862196564271141</v>
      </c>
      <c r="M22" s="304"/>
      <c r="N22" s="304">
        <v>5.2391449929716858</v>
      </c>
      <c r="O22" s="304">
        <v>5.4812724333586056</v>
      </c>
      <c r="P22" s="304">
        <v>5.8068747981112896</v>
      </c>
      <c r="Q22" s="306"/>
      <c r="R22" s="304">
        <v>0.53201244162494821</v>
      </c>
      <c r="S22" s="304">
        <v>0.56045386450824553</v>
      </c>
      <c r="T22" s="304">
        <v>0.62279942265532173</v>
      </c>
      <c r="U22" s="306"/>
      <c r="V22" s="304">
        <v>2.2878779555416986</v>
      </c>
      <c r="W22" s="304">
        <v>2.3840441772899075</v>
      </c>
      <c r="X22" s="304">
        <v>2.6315180322041769</v>
      </c>
      <c r="Y22" s="306"/>
      <c r="Z22" s="304">
        <v>1.581171428945612</v>
      </c>
      <c r="AA22" s="304">
        <v>1.5245076564969637</v>
      </c>
      <c r="AB22" s="304">
        <v>1.3515535388258733</v>
      </c>
      <c r="AC22" s="306"/>
      <c r="AD22" s="304">
        <v>1.169961923421613</v>
      </c>
      <c r="AE22" s="304">
        <v>1.2334083664946209</v>
      </c>
      <c r="AF22" s="304">
        <v>1.4206858906747279</v>
      </c>
      <c r="AG22" s="306"/>
      <c r="AH22" s="304">
        <v>0.80309310977842163</v>
      </c>
      <c r="AI22" s="304">
        <v>0.92035102793815904</v>
      </c>
      <c r="AJ22" s="304">
        <v>0.79981615274844875</v>
      </c>
      <c r="AK22" s="306"/>
      <c r="AL22" s="304">
        <v>0.40277439867412618</v>
      </c>
      <c r="AM22" s="304">
        <v>0.64800124594370079</v>
      </c>
      <c r="AN22" s="304">
        <v>1.0556686522720853</v>
      </c>
    </row>
    <row r="23" spans="1:40" x14ac:dyDescent="0.2">
      <c r="A23" s="13" t="str">
        <f t="shared" si="58"/>
        <v>Associate professional occupations</v>
      </c>
      <c r="B23" s="304">
        <f t="shared" si="60"/>
        <v>11.592858235721414</v>
      </c>
      <c r="C23" s="304">
        <f t="shared" si="61"/>
        <v>11.310826393105545</v>
      </c>
      <c r="D23" s="304">
        <f t="shared" si="62"/>
        <v>12.496876173556846</v>
      </c>
      <c r="E23" s="304"/>
      <c r="F23" s="304">
        <v>0.22063721361638408</v>
      </c>
      <c r="G23" s="304">
        <v>0.24845085770280786</v>
      </c>
      <c r="H23" s="304">
        <v>0.35736467040389158</v>
      </c>
      <c r="I23" s="304"/>
      <c r="J23" s="304">
        <v>1.3039119587299903</v>
      </c>
      <c r="K23" s="304">
        <v>1.3908290114818582</v>
      </c>
      <c r="L23" s="304">
        <v>1.6313033601615332</v>
      </c>
      <c r="M23" s="304"/>
      <c r="N23" s="304">
        <v>3.2634864651526154</v>
      </c>
      <c r="O23" s="304">
        <v>3.1063084855987517</v>
      </c>
      <c r="P23" s="304">
        <v>3.3931345497226713</v>
      </c>
      <c r="Q23" s="306"/>
      <c r="R23" s="304">
        <v>0.33098032338752953</v>
      </c>
      <c r="S23" s="304">
        <v>0.32229034331312428</v>
      </c>
      <c r="T23" s="304">
        <v>0.379414572278926</v>
      </c>
      <c r="U23" s="306"/>
      <c r="V23" s="304">
        <v>1.6782457467882632</v>
      </c>
      <c r="W23" s="304">
        <v>1.7378783365202344</v>
      </c>
      <c r="X23" s="304">
        <v>2.1233108289358018</v>
      </c>
      <c r="Y23" s="306"/>
      <c r="Z23" s="304">
        <v>2.3851269662494281</v>
      </c>
      <c r="AA23" s="304">
        <v>2.0361728704798354</v>
      </c>
      <c r="AB23" s="304">
        <v>2.0374460039003819</v>
      </c>
      <c r="AC23" s="306"/>
      <c r="AD23" s="304">
        <v>1.0602552630406508</v>
      </c>
      <c r="AE23" s="304">
        <v>0.85881407128720366</v>
      </c>
      <c r="AF23" s="304">
        <v>0.67692621756247096</v>
      </c>
      <c r="AG23" s="306"/>
      <c r="AH23" s="304">
        <v>0.95047567092537089</v>
      </c>
      <c r="AI23" s="304">
        <v>0.97491015199940689</v>
      </c>
      <c r="AJ23" s="304">
        <v>0.82506468516739562</v>
      </c>
      <c r="AK23" s="306"/>
      <c r="AL23" s="304">
        <v>0.39973862783118219</v>
      </c>
      <c r="AM23" s="304">
        <v>0.63517226472232169</v>
      </c>
      <c r="AN23" s="304">
        <v>1.0729112854237728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7.0816513477654137</v>
      </c>
      <c r="C24" s="304">
        <f t="shared" si="61"/>
        <v>6.2118654216457774</v>
      </c>
      <c r="D24" s="304">
        <f t="shared" si="62"/>
        <v>5.4527787465562678</v>
      </c>
      <c r="E24" s="304"/>
      <c r="F24" s="304">
        <v>2.7427473704352088E-2</v>
      </c>
      <c r="G24" s="304">
        <v>2.8543007316450549E-2</v>
      </c>
      <c r="H24" s="304">
        <v>6.4585136225667958E-2</v>
      </c>
      <c r="I24" s="304"/>
      <c r="J24" s="304">
        <v>0.46761672031005419</v>
      </c>
      <c r="K24" s="304">
        <v>0.49911622323085675</v>
      </c>
      <c r="L24" s="304">
        <v>0.98467996645779576</v>
      </c>
      <c r="M24" s="304"/>
      <c r="N24" s="304">
        <v>1.3277690550416541</v>
      </c>
      <c r="O24" s="304">
        <v>1.2488936052290187</v>
      </c>
      <c r="P24" s="304">
        <v>1.2956669133103533</v>
      </c>
      <c r="Q24" s="306"/>
      <c r="R24" s="304">
        <v>0.24240571675999328</v>
      </c>
      <c r="S24" s="304">
        <v>0.21197235207705487</v>
      </c>
      <c r="T24" s="304">
        <v>0.20966487568000372</v>
      </c>
      <c r="U24" s="306"/>
      <c r="V24" s="304">
        <v>0.70323039563616929</v>
      </c>
      <c r="W24" s="304">
        <v>0.69544845700594526</v>
      </c>
      <c r="X24" s="304">
        <v>0.73455395617753461</v>
      </c>
      <c r="Y24" s="306"/>
      <c r="Z24" s="304">
        <v>1.633598475288599</v>
      </c>
      <c r="AA24" s="304">
        <v>1.3136143891500554</v>
      </c>
      <c r="AB24" s="304">
        <v>0.80922893177692135</v>
      </c>
      <c r="AC24" s="306"/>
      <c r="AD24" s="304">
        <v>1.301485910652934</v>
      </c>
      <c r="AE24" s="304">
        <v>1.0145398432151895</v>
      </c>
      <c r="AF24" s="304">
        <v>0.58335195333663115</v>
      </c>
      <c r="AG24" s="306"/>
      <c r="AH24" s="304">
        <v>0.92918710381628922</v>
      </c>
      <c r="AI24" s="304">
        <v>0.6979552525709809</v>
      </c>
      <c r="AJ24" s="304">
        <v>0.33458757783717624</v>
      </c>
      <c r="AK24" s="306"/>
      <c r="AL24" s="304">
        <v>0.4489304965553686</v>
      </c>
      <c r="AM24" s="304">
        <v>0.50178229185022571</v>
      </c>
      <c r="AN24" s="304">
        <v>0.43645943575418422</v>
      </c>
    </row>
    <row r="25" spans="1:40" x14ac:dyDescent="0.2">
      <c r="A25" s="13" t="str">
        <f t="shared" si="58"/>
        <v>Skilled trades occupations</v>
      </c>
      <c r="B25" s="304">
        <f t="shared" si="60"/>
        <v>24.097714423925531</v>
      </c>
      <c r="C25" s="304">
        <f t="shared" si="61"/>
        <v>24.753076304944209</v>
      </c>
      <c r="D25" s="304">
        <f t="shared" si="62"/>
        <v>25.071534722017894</v>
      </c>
      <c r="E25" s="304"/>
      <c r="F25" s="304">
        <v>0.15347817407194278</v>
      </c>
      <c r="G25" s="304">
        <v>0.18670745983600345</v>
      </c>
      <c r="H25" s="304">
        <v>0.229542509404184</v>
      </c>
      <c r="I25" s="304"/>
      <c r="J25" s="304">
        <v>0.57308419349610729</v>
      </c>
      <c r="K25" s="304">
        <v>0.65239600057784686</v>
      </c>
      <c r="L25" s="304">
        <v>0.99734115461704331</v>
      </c>
      <c r="M25" s="304"/>
      <c r="N25" s="304">
        <v>4.2252059519700209</v>
      </c>
      <c r="O25" s="304">
        <v>4.898928517636902</v>
      </c>
      <c r="P25" s="304">
        <v>6.7098885173163572</v>
      </c>
      <c r="Q25" s="306"/>
      <c r="R25" s="304">
        <v>1.0362017068200045</v>
      </c>
      <c r="S25" s="304">
        <v>1.1119592499903439</v>
      </c>
      <c r="T25" s="304">
        <v>1.3565295802714201</v>
      </c>
      <c r="U25" s="306"/>
      <c r="V25" s="304">
        <v>2.5468928411904361</v>
      </c>
      <c r="W25" s="304">
        <v>2.7510503683205321</v>
      </c>
      <c r="X25" s="304">
        <v>3.6174385845616555</v>
      </c>
      <c r="Y25" s="306"/>
      <c r="Z25" s="304">
        <v>5.468434817118716</v>
      </c>
      <c r="AA25" s="304">
        <v>5.066651178148196</v>
      </c>
      <c r="AB25" s="304">
        <v>4.4335274966608234</v>
      </c>
      <c r="AC25" s="306"/>
      <c r="AD25" s="304">
        <v>5.3158790897144756</v>
      </c>
      <c r="AE25" s="304">
        <v>5.3317550167996579</v>
      </c>
      <c r="AF25" s="304">
        <v>4.9057617527232447</v>
      </c>
      <c r="AG25" s="306"/>
      <c r="AH25" s="304">
        <v>3.1126632312940501</v>
      </c>
      <c r="AI25" s="304">
        <v>2.9588888804109845</v>
      </c>
      <c r="AJ25" s="304">
        <v>2.1304802487713519</v>
      </c>
      <c r="AK25" s="306"/>
      <c r="AL25" s="304">
        <v>1.66587441824978</v>
      </c>
      <c r="AM25" s="304">
        <v>1.7947396332237431</v>
      </c>
      <c r="AN25" s="304">
        <v>0.69102487769181331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3.1491878710877419</v>
      </c>
      <c r="C26" s="304">
        <f t="shared" si="61"/>
        <v>3.2639544160120613</v>
      </c>
      <c r="D26" s="304">
        <f t="shared" si="62"/>
        <v>3.3543763564151003</v>
      </c>
      <c r="E26" s="304"/>
      <c r="F26" s="304">
        <v>1.5952683074503472E-2</v>
      </c>
      <c r="G26" s="304">
        <v>1.8376582046935826E-2</v>
      </c>
      <c r="H26" s="304">
        <v>2.2163440863518145E-2</v>
      </c>
      <c r="I26" s="304"/>
      <c r="J26" s="304">
        <v>0.12621588809821255</v>
      </c>
      <c r="K26" s="304">
        <v>0.14594509202104555</v>
      </c>
      <c r="L26" s="304">
        <v>0.16349822949306639</v>
      </c>
      <c r="M26" s="304"/>
      <c r="N26" s="304">
        <v>0.84819341732231079</v>
      </c>
      <c r="O26" s="304">
        <v>0.83881854792443189</v>
      </c>
      <c r="P26" s="304">
        <v>0.79346440862392553</v>
      </c>
      <c r="Q26" s="306"/>
      <c r="R26" s="304">
        <v>0.23394813791596178</v>
      </c>
      <c r="S26" s="304">
        <v>0.28702245780647678</v>
      </c>
      <c r="T26" s="304">
        <v>0.37463235859271765</v>
      </c>
      <c r="U26" s="306"/>
      <c r="V26" s="304">
        <v>0.19346379836789529</v>
      </c>
      <c r="W26" s="304">
        <v>0.20500297554139954</v>
      </c>
      <c r="X26" s="304">
        <v>0.21876877248032822</v>
      </c>
      <c r="Y26" s="306"/>
      <c r="Z26" s="304">
        <v>0.4392816685086518</v>
      </c>
      <c r="AA26" s="304">
        <v>0.45870401776404762</v>
      </c>
      <c r="AB26" s="304">
        <v>0.53480974949541016</v>
      </c>
      <c r="AC26" s="306"/>
      <c r="AD26" s="304">
        <v>0.43296186804868048</v>
      </c>
      <c r="AE26" s="304">
        <v>0.39255603730797789</v>
      </c>
      <c r="AF26" s="304">
        <v>0.31679261987797608</v>
      </c>
      <c r="AG26" s="306"/>
      <c r="AH26" s="304">
        <v>0.55105643632389967</v>
      </c>
      <c r="AI26" s="304">
        <v>0.56913797286764722</v>
      </c>
      <c r="AJ26" s="304">
        <v>0.55267289160617949</v>
      </c>
      <c r="AK26" s="306"/>
      <c r="AL26" s="304">
        <v>0.30811397342762609</v>
      </c>
      <c r="AM26" s="304">
        <v>0.34839073273209864</v>
      </c>
      <c r="AN26" s="304">
        <v>0.37757388538197856</v>
      </c>
    </row>
    <row r="27" spans="1:40" x14ac:dyDescent="0.2">
      <c r="A27" s="13" t="str">
        <f t="shared" si="58"/>
        <v>Sales and customer service occupations</v>
      </c>
      <c r="B27" s="304">
        <f t="shared" si="60"/>
        <v>4.9427176637386152</v>
      </c>
      <c r="C27" s="304">
        <f t="shared" si="61"/>
        <v>5.0189711099923002</v>
      </c>
      <c r="D27" s="304">
        <f t="shared" si="62"/>
        <v>5.2980981239281029</v>
      </c>
      <c r="E27" s="304"/>
      <c r="F27" s="304">
        <v>4.8695645100360542E-2</v>
      </c>
      <c r="G27" s="304">
        <v>4.7614701823000823E-2</v>
      </c>
      <c r="H27" s="304">
        <v>5.8571875764290182E-2</v>
      </c>
      <c r="I27" s="304"/>
      <c r="J27" s="304">
        <v>0.22230845175546518</v>
      </c>
      <c r="K27" s="304">
        <v>0.23303213742130063</v>
      </c>
      <c r="L27" s="304">
        <v>0.26071950472283734</v>
      </c>
      <c r="M27" s="304"/>
      <c r="N27" s="304">
        <v>0.84582802412947711</v>
      </c>
      <c r="O27" s="304">
        <v>0.87415148457974468</v>
      </c>
      <c r="P27" s="304">
        <v>1.1788430466931077</v>
      </c>
      <c r="Q27" s="306"/>
      <c r="R27" s="304">
        <v>0.50864684399732052</v>
      </c>
      <c r="S27" s="304">
        <v>0.5156986991797623</v>
      </c>
      <c r="T27" s="304">
        <v>0.68579549617657509</v>
      </c>
      <c r="U27" s="306"/>
      <c r="V27" s="304">
        <v>0.33366741614527889</v>
      </c>
      <c r="W27" s="304">
        <v>0.33860690617707512</v>
      </c>
      <c r="X27" s="304">
        <v>0.3634190233426749</v>
      </c>
      <c r="Y27" s="306"/>
      <c r="Z27" s="304">
        <v>1.1268163939369624</v>
      </c>
      <c r="AA27" s="304">
        <v>1.218464569634059</v>
      </c>
      <c r="AB27" s="304">
        <v>1.3920567298350579</v>
      </c>
      <c r="AC27" s="306"/>
      <c r="AD27" s="304">
        <v>0.69078105564154968</v>
      </c>
      <c r="AE27" s="304">
        <v>0.69859442846608544</v>
      </c>
      <c r="AF27" s="304">
        <v>0.63116079929318714</v>
      </c>
      <c r="AG27" s="306"/>
      <c r="AH27" s="304">
        <v>0.86040477851081065</v>
      </c>
      <c r="AI27" s="304">
        <v>0.74465071325089105</v>
      </c>
      <c r="AJ27" s="304">
        <v>0.46150418491726458</v>
      </c>
      <c r="AK27" s="306"/>
      <c r="AL27" s="304">
        <v>0.30556905452139027</v>
      </c>
      <c r="AM27" s="304">
        <v>0.34815746946038073</v>
      </c>
      <c r="AN27" s="304">
        <v>0.26602746318310849</v>
      </c>
    </row>
    <row r="28" spans="1:40" x14ac:dyDescent="0.2">
      <c r="A28" s="13" t="str">
        <f t="shared" si="58"/>
        <v>Process, plant and machine operatives</v>
      </c>
      <c r="B28" s="304">
        <f t="shared" si="60"/>
        <v>8.6669382054129809</v>
      </c>
      <c r="C28" s="304">
        <f t="shared" si="61"/>
        <v>9.823540925165835</v>
      </c>
      <c r="D28" s="304">
        <f t="shared" si="62"/>
        <v>10.840760815857777</v>
      </c>
      <c r="E28" s="304"/>
      <c r="F28" s="304">
        <v>1.9632047433735702E-3</v>
      </c>
      <c r="G28" s="304">
        <v>2.7491594813884956E-3</v>
      </c>
      <c r="H28" s="304">
        <v>4.2297198608121844E-3</v>
      </c>
      <c r="I28" s="304"/>
      <c r="J28" s="304">
        <v>0.14589550342065033</v>
      </c>
      <c r="K28" s="304">
        <v>0.16473365371147741</v>
      </c>
      <c r="L28" s="304">
        <v>0.21258080593108741</v>
      </c>
      <c r="M28" s="304"/>
      <c r="N28" s="304">
        <v>0.42978166514390331</v>
      </c>
      <c r="O28" s="304">
        <v>0.56610887353275008</v>
      </c>
      <c r="P28" s="304">
        <v>0.77573695708579549</v>
      </c>
      <c r="Q28" s="306"/>
      <c r="R28" s="304">
        <v>0.14631576100604057</v>
      </c>
      <c r="S28" s="304">
        <v>0.17643236972207693</v>
      </c>
      <c r="T28" s="304">
        <v>0.23366938209562682</v>
      </c>
      <c r="U28" s="306"/>
      <c r="V28" s="304">
        <v>0.29960910194036278</v>
      </c>
      <c r="W28" s="304">
        <v>0.36895562720914094</v>
      </c>
      <c r="X28" s="304">
        <v>0.4480512325908132</v>
      </c>
      <c r="Y28" s="306"/>
      <c r="Z28" s="304">
        <v>2.5119949862394941</v>
      </c>
      <c r="AA28" s="304">
        <v>2.9668446184628983</v>
      </c>
      <c r="AB28" s="304">
        <v>3.9649856881257759</v>
      </c>
      <c r="AC28" s="306"/>
      <c r="AD28" s="304">
        <v>2.7535755744962933</v>
      </c>
      <c r="AE28" s="304">
        <v>3.0250790188864793</v>
      </c>
      <c r="AF28" s="304">
        <v>3.0807662240691669</v>
      </c>
      <c r="AG28" s="306"/>
      <c r="AH28" s="304">
        <v>1.26353766666054</v>
      </c>
      <c r="AI28" s="304">
        <v>1.1750722346352682</v>
      </c>
      <c r="AJ28" s="304">
        <v>0.68117711647476298</v>
      </c>
      <c r="AK28" s="306"/>
      <c r="AL28" s="304">
        <v>1.1142647417623226</v>
      </c>
      <c r="AM28" s="304">
        <v>1.3775653695243548</v>
      </c>
      <c r="AN28" s="304">
        <v>1.4395636896239368</v>
      </c>
    </row>
    <row r="29" spans="1:40" x14ac:dyDescent="0.2">
      <c r="A29" s="13" t="str">
        <f t="shared" si="58"/>
        <v>Elementary occupations</v>
      </c>
      <c r="B29" s="304">
        <f t="shared" si="60"/>
        <v>9.915715284587435</v>
      </c>
      <c r="C29" s="304">
        <f t="shared" si="61"/>
        <v>9.3660058295730746</v>
      </c>
      <c r="D29" s="304">
        <f t="shared" si="62"/>
        <v>8.3232216974306841</v>
      </c>
      <c r="E29" s="304"/>
      <c r="F29" s="304">
        <v>3.8558296491065521E-4</v>
      </c>
      <c r="G29" s="304">
        <v>4.0454156973304656E-4</v>
      </c>
      <c r="H29" s="304">
        <v>4.0254599881098404E-4</v>
      </c>
      <c r="I29" s="304"/>
      <c r="J29" s="304">
        <v>9.7639376245455795E-2</v>
      </c>
      <c r="K29" s="304">
        <v>0.10092791729633234</v>
      </c>
      <c r="L29" s="304">
        <v>0.11579661882390149</v>
      </c>
      <c r="M29" s="304"/>
      <c r="N29" s="304">
        <v>0.26858038453130723</v>
      </c>
      <c r="O29" s="304">
        <v>0.28210963551611667</v>
      </c>
      <c r="P29" s="304">
        <v>0.30702746693344918</v>
      </c>
      <c r="Q29" s="306"/>
      <c r="R29" s="304">
        <v>0.29305614226372828</v>
      </c>
      <c r="S29" s="304">
        <v>0.28823576076404939</v>
      </c>
      <c r="T29" s="304">
        <v>0.27917248130252675</v>
      </c>
      <c r="U29" s="306"/>
      <c r="V29" s="304">
        <v>0.60002901334686642</v>
      </c>
      <c r="W29" s="304">
        <v>0.62105564135746782</v>
      </c>
      <c r="X29" s="304">
        <v>0.67160375639790471</v>
      </c>
      <c r="Y29" s="306"/>
      <c r="Z29" s="304">
        <v>2.1437235849625131</v>
      </c>
      <c r="AA29" s="304">
        <v>2.0105859668440917</v>
      </c>
      <c r="AB29" s="304">
        <v>1.7633296045988818</v>
      </c>
      <c r="AC29" s="306"/>
      <c r="AD29" s="304">
        <v>3.1962275405784877</v>
      </c>
      <c r="AE29" s="304">
        <v>3.0269158168116856</v>
      </c>
      <c r="AF29" s="304">
        <v>2.4563412513661818</v>
      </c>
      <c r="AG29" s="306"/>
      <c r="AH29" s="304">
        <v>2.5921630038704144</v>
      </c>
      <c r="AI29" s="304">
        <v>2.2377838878574328</v>
      </c>
      <c r="AJ29" s="304">
        <v>1.7351832421937832</v>
      </c>
      <c r="AK29" s="306"/>
      <c r="AL29" s="304">
        <v>0.72391065582375114</v>
      </c>
      <c r="AM29" s="304">
        <v>0.7979866615561656</v>
      </c>
      <c r="AN29" s="304">
        <v>0.99436472981524482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295.54699999955534</v>
      </c>
      <c r="C32" s="305">
        <f>SUM(C33:C41)</f>
        <v>282.41800000206609</v>
      </c>
      <c r="D32" s="305">
        <f>SUM(D33:D41)</f>
        <v>252.14700000089366</v>
      </c>
      <c r="E32" s="304"/>
      <c r="F32" s="305">
        <f>SUM(F33:F41)</f>
        <v>5.0112246470943811</v>
      </c>
      <c r="G32" s="305">
        <f>SUM(G33:G41)</f>
        <v>5.1658773502191266</v>
      </c>
      <c r="H32" s="305">
        <f>SUM(H33:H41)</f>
        <v>5.6361149801502135</v>
      </c>
      <c r="I32" s="304"/>
      <c r="J32" s="305">
        <f>SUM(J33:J41)</f>
        <v>27.21492153440019</v>
      </c>
      <c r="K32" s="305">
        <f>SUM(K33:K41)</f>
        <v>29.207022987158712</v>
      </c>
      <c r="L32" s="305">
        <f>SUM(L33:L41)</f>
        <v>33.451514936644813</v>
      </c>
      <c r="M32" s="304"/>
      <c r="N32" s="305">
        <f>SUM(N33:N41)</f>
        <v>58.52064599934279</v>
      </c>
      <c r="O32" s="305">
        <f>SUM(O33:O41)</f>
        <v>57.34905606320104</v>
      </c>
      <c r="P32" s="305">
        <f>SUM(P33:P41)</f>
        <v>56.541658443883833</v>
      </c>
      <c r="Q32" s="306"/>
      <c r="R32" s="305">
        <f>SUM(R33:R41)</f>
        <v>13.57614761283136</v>
      </c>
      <c r="S32" s="305">
        <f>SUM(S33:S41)</f>
        <v>13.585731334667926</v>
      </c>
      <c r="T32" s="305">
        <f>SUM(T33:T41)</f>
        <v>14.175786871751072</v>
      </c>
      <c r="U32" s="306"/>
      <c r="V32" s="305">
        <f>SUM(V33:V41)</f>
        <v>29.821127712521339</v>
      </c>
      <c r="W32" s="305">
        <f>SUM(W33:W41)</f>
        <v>28.152892978891281</v>
      </c>
      <c r="X32" s="305">
        <f>SUM(X33:X41)</f>
        <v>26.661348765015294</v>
      </c>
      <c r="Y32" s="306"/>
      <c r="Z32" s="305">
        <f>SUM(Z33:Z41)</f>
        <v>66.082727757318295</v>
      </c>
      <c r="AA32" s="305">
        <f>SUM(AA33:AA41)</f>
        <v>62.199686423694637</v>
      </c>
      <c r="AB32" s="305">
        <f>SUM(AB33:AB41)</f>
        <v>53.605791926558211</v>
      </c>
      <c r="AC32" s="306"/>
      <c r="AD32" s="305">
        <f>SUM(AD33:AD41)</f>
        <v>51.36574923844239</v>
      </c>
      <c r="AE32" s="305">
        <f>SUM(AE33:AE41)</f>
        <v>47.802923269016006</v>
      </c>
      <c r="AF32" s="305">
        <f>SUM(AF33:AF41)</f>
        <v>35.411804924696824</v>
      </c>
      <c r="AG32" s="306"/>
      <c r="AH32" s="305">
        <f>SUM(AH33:AH41)</f>
        <v>33.60024680428387</v>
      </c>
      <c r="AI32" s="305">
        <f>SUM(AI33:AI41)</f>
        <v>29.853810899961559</v>
      </c>
      <c r="AJ32" s="305">
        <f>SUM(AJ33:AJ41)</f>
        <v>17.770608509534384</v>
      </c>
      <c r="AK32" s="306"/>
      <c r="AL32" s="305">
        <f>SUM(AL33:AL41)</f>
        <v>10.354208693320682</v>
      </c>
      <c r="AM32" s="305">
        <f>SUM(AM33:AM41)</f>
        <v>9.1009986952557966</v>
      </c>
      <c r="AN32" s="305">
        <f>SUM(AN33:AN41)</f>
        <v>8.8923706426590048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51.1345255100534</v>
      </c>
      <c r="C33" s="304">
        <f t="shared" ref="C33:C41" si="64">SUM(G33,K33,O33,S33,W33,AA33,AE33,AI33,AM33)</f>
        <v>47.57580563635603</v>
      </c>
      <c r="D33" s="304">
        <f t="shared" ref="D33:D40" si="65">SUM(H33,L33,P33,T33,X33,AB33,AF33,AJ33,AN33)</f>
        <v>44.811611954460197</v>
      </c>
      <c r="E33" s="304"/>
      <c r="F33" s="304">
        <v>0.80729643525385553</v>
      </c>
      <c r="G33" s="304">
        <v>0.73841958194087254</v>
      </c>
      <c r="H33" s="304">
        <v>0.70932686360472141</v>
      </c>
      <c r="I33" s="304"/>
      <c r="J33" s="304">
        <v>6.1287274044953772</v>
      </c>
      <c r="K33" s="304">
        <v>6.2423283184761376</v>
      </c>
      <c r="L33" s="304">
        <v>6.9150327756778882</v>
      </c>
      <c r="M33" s="304"/>
      <c r="N33" s="304">
        <v>14.575546095535561</v>
      </c>
      <c r="O33" s="304">
        <v>13.870730562495604</v>
      </c>
      <c r="P33" s="304">
        <v>13.770566446571818</v>
      </c>
      <c r="Q33" s="306"/>
      <c r="R33" s="304">
        <v>3.0331764996283246</v>
      </c>
      <c r="S33" s="304">
        <v>2.8472515654506854</v>
      </c>
      <c r="T33" s="304">
        <v>2.9452676178412243</v>
      </c>
      <c r="U33" s="306"/>
      <c r="V33" s="304">
        <v>7.0512974103222135</v>
      </c>
      <c r="W33" s="304">
        <v>6.4588166893284775</v>
      </c>
      <c r="X33" s="304">
        <v>6.2856234711837899</v>
      </c>
      <c r="Y33" s="306"/>
      <c r="Z33" s="304">
        <v>8.5505139382826254</v>
      </c>
      <c r="AA33" s="304">
        <v>7.42932539213502</v>
      </c>
      <c r="AB33" s="304">
        <v>6.1418041629745996</v>
      </c>
      <c r="AC33" s="306"/>
      <c r="AD33" s="304">
        <v>6.4270522581559417</v>
      </c>
      <c r="AE33" s="304">
        <v>5.6974232682318293</v>
      </c>
      <c r="AF33" s="304">
        <v>4.3968175109122845</v>
      </c>
      <c r="AG33" s="306"/>
      <c r="AH33" s="304">
        <v>3.5625467880523907</v>
      </c>
      <c r="AI33" s="304">
        <v>3.0395882955795814</v>
      </c>
      <c r="AJ33" s="304">
        <v>1.8475527861959029</v>
      </c>
      <c r="AK33" s="306"/>
      <c r="AL33" s="304">
        <v>0.99836868032711223</v>
      </c>
      <c r="AM33" s="304">
        <v>1.2519219627178151</v>
      </c>
      <c r="AN33" s="304">
        <v>1.7996203194979596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67.183256062250138</v>
      </c>
      <c r="C34" s="304">
        <f t="shared" si="64"/>
        <v>66.588571847764044</v>
      </c>
      <c r="D34" s="304">
        <f t="shared" si="65"/>
        <v>61.484237098076974</v>
      </c>
      <c r="E34" s="304"/>
      <c r="F34" s="304">
        <v>3.0904411115736328</v>
      </c>
      <c r="G34" s="304">
        <v>3.305599318176911</v>
      </c>
      <c r="H34" s="304">
        <v>3.698866790023903</v>
      </c>
      <c r="I34" s="304"/>
      <c r="J34" s="304">
        <v>11.608308965727707</v>
      </c>
      <c r="K34" s="304">
        <v>12.652721903236777</v>
      </c>
      <c r="L34" s="304">
        <v>14.251342006375237</v>
      </c>
      <c r="M34" s="304"/>
      <c r="N34" s="304">
        <v>19.819513341710948</v>
      </c>
      <c r="O34" s="304">
        <v>19.238717481521576</v>
      </c>
      <c r="P34" s="304">
        <v>17.613573989701607</v>
      </c>
      <c r="Q34" s="306"/>
      <c r="R34" s="304">
        <v>2.1296926489381316</v>
      </c>
      <c r="S34" s="304">
        <v>2.0956856291482198</v>
      </c>
      <c r="T34" s="304">
        <v>2.0795531750521161</v>
      </c>
      <c r="U34" s="306"/>
      <c r="V34" s="304">
        <v>8.9258012068753985</v>
      </c>
      <c r="W34" s="304">
        <v>8.4220890789042446</v>
      </c>
      <c r="X34" s="304">
        <v>7.5645540350109464</v>
      </c>
      <c r="Y34" s="306"/>
      <c r="Z34" s="304">
        <v>11.477483639220134</v>
      </c>
      <c r="AA34" s="304">
        <v>10.920784030166253</v>
      </c>
      <c r="AB34" s="304">
        <v>8.6922091363892022</v>
      </c>
      <c r="AC34" s="306"/>
      <c r="AD34" s="304">
        <v>5.7927435048802343</v>
      </c>
      <c r="AE34" s="304">
        <v>5.2995408589893316</v>
      </c>
      <c r="AF34" s="304">
        <v>3.4589534868822041</v>
      </c>
      <c r="AG34" s="306"/>
      <c r="AH34" s="304">
        <v>3.5218975871190783</v>
      </c>
      <c r="AI34" s="304">
        <v>3.5398686192170596</v>
      </c>
      <c r="AJ34" s="304">
        <v>2.8004336883858256</v>
      </c>
      <c r="AK34" s="306"/>
      <c r="AL34" s="304">
        <v>0.81737405620486803</v>
      </c>
      <c r="AM34" s="304">
        <v>1.1135649284036695</v>
      </c>
      <c r="AN34" s="304">
        <v>1.3247507902559299</v>
      </c>
    </row>
    <row r="35" spans="1:40" x14ac:dyDescent="0.2">
      <c r="A35" s="13" t="str">
        <f t="shared" si="63"/>
        <v>Associate professional occupations</v>
      </c>
      <c r="B35" s="304">
        <f t="shared" si="66"/>
        <v>47.299795136624233</v>
      </c>
      <c r="C35" s="304">
        <f t="shared" si="64"/>
        <v>42.618331625458723</v>
      </c>
      <c r="D35" s="304">
        <f t="shared" si="65"/>
        <v>39.251426136934079</v>
      </c>
      <c r="E35" s="304"/>
      <c r="F35" s="304">
        <v>0.69349187589635219</v>
      </c>
      <c r="G35" s="304">
        <v>0.67233356297701596</v>
      </c>
      <c r="H35" s="304">
        <v>0.73666501786206207</v>
      </c>
      <c r="I35" s="304"/>
      <c r="J35" s="304">
        <v>5.256388034492347</v>
      </c>
      <c r="K35" s="304">
        <v>5.2162507178125894</v>
      </c>
      <c r="L35" s="304">
        <v>5.6812694017948919</v>
      </c>
      <c r="M35" s="304"/>
      <c r="N35" s="304">
        <v>12.152411579158914</v>
      </c>
      <c r="O35" s="304">
        <v>11.422204548540428</v>
      </c>
      <c r="P35" s="304">
        <v>11.123270706923366</v>
      </c>
      <c r="Q35" s="306"/>
      <c r="R35" s="304">
        <v>3.5344122280069392</v>
      </c>
      <c r="S35" s="304">
        <v>3.4849649460343985</v>
      </c>
      <c r="T35" s="304">
        <v>3.6581744970588215</v>
      </c>
      <c r="U35" s="306"/>
      <c r="V35" s="304">
        <v>5.105632768415246</v>
      </c>
      <c r="W35" s="304">
        <v>4.3434133560788037</v>
      </c>
      <c r="X35" s="304">
        <v>3.8902962435732098</v>
      </c>
      <c r="Y35" s="306"/>
      <c r="Z35" s="304">
        <v>10.447294634392996</v>
      </c>
      <c r="AA35" s="304">
        <v>9.0501366655542306</v>
      </c>
      <c r="AB35" s="304">
        <v>7.7655380144772579</v>
      </c>
      <c r="AC35" s="306"/>
      <c r="AD35" s="304">
        <v>6.4730853617082094</v>
      </c>
      <c r="AE35" s="304">
        <v>5.5201960371562206</v>
      </c>
      <c r="AF35" s="304">
        <v>4.1227214623816764</v>
      </c>
      <c r="AG35" s="306"/>
      <c r="AH35" s="304">
        <v>3.1063616788684079</v>
      </c>
      <c r="AI35" s="304">
        <v>2.3251125795234708</v>
      </c>
      <c r="AJ35" s="304">
        <v>1.5969320522664574</v>
      </c>
      <c r="AK35" s="306"/>
      <c r="AL35" s="304">
        <v>0.53071697568482201</v>
      </c>
      <c r="AM35" s="304">
        <v>0.58371921178157227</v>
      </c>
      <c r="AN35" s="304">
        <v>0.6765587405963327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25.877526488633567</v>
      </c>
      <c r="C36" s="304">
        <f t="shared" si="64"/>
        <v>22.691150382946333</v>
      </c>
      <c r="D36" s="304">
        <f t="shared" si="65"/>
        <v>18.817969550783555</v>
      </c>
      <c r="E36" s="304"/>
      <c r="F36" s="304">
        <v>9.5015718814099273E-2</v>
      </c>
      <c r="G36" s="304">
        <v>9.4086938611857698E-2</v>
      </c>
      <c r="H36" s="304">
        <v>9.9153651767087153E-2</v>
      </c>
      <c r="I36" s="304"/>
      <c r="J36" s="304">
        <v>1.3057906444843765</v>
      </c>
      <c r="K36" s="304">
        <v>1.3762569631869841</v>
      </c>
      <c r="L36" s="304">
        <v>1.6127307607690584</v>
      </c>
      <c r="M36" s="304"/>
      <c r="N36" s="304">
        <v>4.5722008817885129</v>
      </c>
      <c r="O36" s="304">
        <v>4.5060524039267031</v>
      </c>
      <c r="P36" s="304">
        <v>4.6639971063333734</v>
      </c>
      <c r="Q36" s="306"/>
      <c r="R36" s="304">
        <v>1.7088723830963917</v>
      </c>
      <c r="S36" s="304">
        <v>1.7123547267325543</v>
      </c>
      <c r="T36" s="304">
        <v>1.8565159601249994</v>
      </c>
      <c r="U36" s="306"/>
      <c r="V36" s="304">
        <v>2.0479613339398046</v>
      </c>
      <c r="W36" s="304">
        <v>1.950653276933016</v>
      </c>
      <c r="X36" s="304">
        <v>2.0051032422688757</v>
      </c>
      <c r="Y36" s="306"/>
      <c r="Z36" s="304">
        <v>5.8883764515553851</v>
      </c>
      <c r="AA36" s="304">
        <v>5.1837858880160717</v>
      </c>
      <c r="AB36" s="304">
        <v>4.3804908981296196</v>
      </c>
      <c r="AC36" s="306"/>
      <c r="AD36" s="304">
        <v>6.9008309660554401</v>
      </c>
      <c r="AE36" s="304">
        <v>5.6419286822258563</v>
      </c>
      <c r="AF36" s="304">
        <v>3.6797576325456887</v>
      </c>
      <c r="AG36" s="306"/>
      <c r="AH36" s="304">
        <v>2.8157743539413138</v>
      </c>
      <c r="AI36" s="304">
        <v>1.7278221894171766</v>
      </c>
      <c r="AJ36" s="304">
        <v>0.27700166141658888</v>
      </c>
      <c r="AK36" s="306"/>
      <c r="AL36" s="304">
        <v>0.54270375495824164</v>
      </c>
      <c r="AM36" s="304">
        <v>0.49820931389611484</v>
      </c>
      <c r="AN36" s="304">
        <v>0.24321863742826585</v>
      </c>
    </row>
    <row r="37" spans="1:40" x14ac:dyDescent="0.2">
      <c r="A37" s="13" t="str">
        <f t="shared" si="63"/>
        <v>Skilled trades occupations</v>
      </c>
      <c r="B37" s="304">
        <f t="shared" si="66"/>
        <v>45.641842415078557</v>
      </c>
      <c r="C37" s="304">
        <f t="shared" si="64"/>
        <v>43.314121520072923</v>
      </c>
      <c r="D37" s="304">
        <f t="shared" si="65"/>
        <v>34.834159132539831</v>
      </c>
      <c r="E37" s="304"/>
      <c r="F37" s="304">
        <v>7.9700600167339181E-2</v>
      </c>
      <c r="G37" s="304">
        <v>9.4665842936600561E-2</v>
      </c>
      <c r="H37" s="304">
        <v>0.12220328136575284</v>
      </c>
      <c r="I37" s="304"/>
      <c r="J37" s="304">
        <v>1.3973980292248109</v>
      </c>
      <c r="K37" s="304">
        <v>1.8459675856091835</v>
      </c>
      <c r="L37" s="304">
        <v>2.6278398637613982</v>
      </c>
      <c r="M37" s="304"/>
      <c r="N37" s="304">
        <v>2.9690197153282125</v>
      </c>
      <c r="O37" s="304">
        <v>3.4249156603161</v>
      </c>
      <c r="P37" s="304">
        <v>4.0727491025024261</v>
      </c>
      <c r="Q37" s="306"/>
      <c r="R37" s="304">
        <v>1.281168805391504</v>
      </c>
      <c r="S37" s="304">
        <v>1.3785959660290514</v>
      </c>
      <c r="T37" s="304">
        <v>1.3824841549410603</v>
      </c>
      <c r="U37" s="306"/>
      <c r="V37" s="304">
        <v>3.9052341120282517</v>
      </c>
      <c r="W37" s="304">
        <v>3.7274531837859239</v>
      </c>
      <c r="X37" s="304">
        <v>3.4329564346360222</v>
      </c>
      <c r="Y37" s="306"/>
      <c r="Z37" s="304">
        <v>17.038131490634825</v>
      </c>
      <c r="AA37" s="304">
        <v>15.88072297638263</v>
      </c>
      <c r="AB37" s="304">
        <v>12.95316590540229</v>
      </c>
      <c r="AC37" s="306"/>
      <c r="AD37" s="304">
        <v>10.345177595593825</v>
      </c>
      <c r="AE37" s="304">
        <v>9.424251199873936</v>
      </c>
      <c r="AF37" s="304">
        <v>5.8684501318452655</v>
      </c>
      <c r="AG37" s="306"/>
      <c r="AH37" s="304">
        <v>6.3849545591663963</v>
      </c>
      <c r="AI37" s="304">
        <v>5.8219426403086851</v>
      </c>
      <c r="AJ37" s="304">
        <v>3.1912809113139406</v>
      </c>
      <c r="AK37" s="306"/>
      <c r="AL37" s="304">
        <v>2.2410575075433941</v>
      </c>
      <c r="AM37" s="304">
        <v>1.7156064648308154</v>
      </c>
      <c r="AN37" s="304">
        <v>1.1830293467716773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4.66835439820942</v>
      </c>
      <c r="C38" s="304">
        <f t="shared" si="64"/>
        <v>4.9186513435167836</v>
      </c>
      <c r="D38" s="304">
        <f t="shared" si="65"/>
        <v>4.7826947277417435</v>
      </c>
      <c r="E38" s="304"/>
      <c r="F38" s="304">
        <v>0.11337112545557305</v>
      </c>
      <c r="G38" s="304">
        <v>0.12213534011571579</v>
      </c>
      <c r="H38" s="304">
        <v>0.12985393905743123</v>
      </c>
      <c r="I38" s="304"/>
      <c r="J38" s="304">
        <v>9.7482514327623851E-2</v>
      </c>
      <c r="K38" s="304">
        <v>0.10632966469213147</v>
      </c>
      <c r="L38" s="304">
        <v>0.10868765133022226</v>
      </c>
      <c r="M38" s="304"/>
      <c r="N38" s="304">
        <v>0.53172102507089714</v>
      </c>
      <c r="O38" s="304">
        <v>0.5316521040641754</v>
      </c>
      <c r="P38" s="304">
        <v>0.4871015011027684</v>
      </c>
      <c r="Q38" s="306"/>
      <c r="R38" s="304">
        <v>0.13452234442931499</v>
      </c>
      <c r="S38" s="304">
        <v>0.12355324063172897</v>
      </c>
      <c r="T38" s="304">
        <v>0.11590513793061878</v>
      </c>
      <c r="U38" s="306"/>
      <c r="V38" s="304">
        <v>0.40330550332442261</v>
      </c>
      <c r="W38" s="304">
        <v>0.42437434035015309</v>
      </c>
      <c r="X38" s="304">
        <v>0.39806746070003018</v>
      </c>
      <c r="Y38" s="306"/>
      <c r="Z38" s="304">
        <v>0.66704215023193314</v>
      </c>
      <c r="AA38" s="304">
        <v>0.59427542676638434</v>
      </c>
      <c r="AB38" s="304">
        <v>0.49952985416682977</v>
      </c>
      <c r="AC38" s="306"/>
      <c r="AD38" s="304">
        <v>0.79469631933394014</v>
      </c>
      <c r="AE38" s="304">
        <v>0.74633013393465131</v>
      </c>
      <c r="AF38" s="304">
        <v>0.57110449809588471</v>
      </c>
      <c r="AG38" s="306"/>
      <c r="AH38" s="304">
        <v>1.6258719920252609</v>
      </c>
      <c r="AI38" s="304">
        <v>1.8394260015332335</v>
      </c>
      <c r="AJ38" s="304">
        <v>1.8172350650389011</v>
      </c>
      <c r="AK38" s="306"/>
      <c r="AL38" s="304">
        <v>0.30034142401045383</v>
      </c>
      <c r="AM38" s="304">
        <v>0.43057509142860967</v>
      </c>
      <c r="AN38" s="304">
        <v>0.65520962031905716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10.228461421435794</v>
      </c>
      <c r="C39" s="304">
        <f t="shared" si="64"/>
        <v>10.350310099038134</v>
      </c>
      <c r="D39" s="304">
        <f t="shared" si="65"/>
        <v>9.9104501945619674</v>
      </c>
      <c r="E39" s="304"/>
      <c r="F39" s="304">
        <v>7.189948838869617E-2</v>
      </c>
      <c r="G39" s="304">
        <v>7.1672464579343842E-2</v>
      </c>
      <c r="H39" s="304">
        <v>6.6224419382030955E-2</v>
      </c>
      <c r="I39" s="304"/>
      <c r="J39" s="304">
        <v>0.76374318357181614</v>
      </c>
      <c r="K39" s="304">
        <v>0.84879572206408527</v>
      </c>
      <c r="L39" s="304">
        <v>0.99247027507428331</v>
      </c>
      <c r="M39" s="304"/>
      <c r="N39" s="304">
        <v>2.0527283414936344</v>
      </c>
      <c r="O39" s="304">
        <v>2.1960429709532856</v>
      </c>
      <c r="P39" s="304">
        <v>2.2197936459013317</v>
      </c>
      <c r="Q39" s="306"/>
      <c r="R39" s="304">
        <v>0.63982527072314421</v>
      </c>
      <c r="S39" s="304">
        <v>0.70467075172538718</v>
      </c>
      <c r="T39" s="304">
        <v>0.71828607557151702</v>
      </c>
      <c r="U39" s="306"/>
      <c r="V39" s="304">
        <v>0.72315670468419802</v>
      </c>
      <c r="W39" s="304">
        <v>0.79995746995131434</v>
      </c>
      <c r="X39" s="304">
        <v>0.8088299962030181</v>
      </c>
      <c r="Y39" s="306"/>
      <c r="Z39" s="304">
        <v>2.3589947887972835</v>
      </c>
      <c r="AA39" s="304">
        <v>2.262375581079886</v>
      </c>
      <c r="AB39" s="304">
        <v>2.1641626683859023</v>
      </c>
      <c r="AC39" s="306"/>
      <c r="AD39" s="304">
        <v>1.8856322568049728</v>
      </c>
      <c r="AE39" s="304">
        <v>1.8370452047525341</v>
      </c>
      <c r="AF39" s="304">
        <v>1.6574103912840521</v>
      </c>
      <c r="AG39" s="306"/>
      <c r="AH39" s="304">
        <v>1.0955092969469353</v>
      </c>
      <c r="AI39" s="304">
        <v>0.8389634123293781</v>
      </c>
      <c r="AJ39" s="304">
        <v>0.29199575622064489</v>
      </c>
      <c r="AK39" s="306"/>
      <c r="AL39" s="304">
        <v>0.63697209002511357</v>
      </c>
      <c r="AM39" s="304">
        <v>0.79078652160292018</v>
      </c>
      <c r="AN39" s="304">
        <v>0.99127696653918607</v>
      </c>
    </row>
    <row r="40" spans="1:40" x14ac:dyDescent="0.2">
      <c r="A40" s="13" t="str">
        <f t="shared" si="63"/>
        <v>Process, plant and machine operatives</v>
      </c>
      <c r="B40" s="304">
        <f t="shared" si="66"/>
        <v>28.730774944517425</v>
      </c>
      <c r="C40" s="304">
        <f t="shared" si="64"/>
        <v>31.470152347515178</v>
      </c>
      <c r="D40" s="304">
        <f t="shared" si="65"/>
        <v>27.471592766166729</v>
      </c>
      <c r="E40" s="304"/>
      <c r="F40" s="304">
        <v>1.1411675225465674E-2</v>
      </c>
      <c r="G40" s="304">
        <v>1.268360311335163E-2</v>
      </c>
      <c r="H40" s="304">
        <v>1.2814749176295699E-2</v>
      </c>
      <c r="I40" s="304"/>
      <c r="J40" s="304">
        <v>0.42639970609355271</v>
      </c>
      <c r="K40" s="304">
        <v>0.66904970585370305</v>
      </c>
      <c r="L40" s="304">
        <v>0.9752197927241385</v>
      </c>
      <c r="M40" s="304"/>
      <c r="N40" s="304">
        <v>1.0624474149021306</v>
      </c>
      <c r="O40" s="304">
        <v>1.3700127434135911</v>
      </c>
      <c r="P40" s="304">
        <v>1.704718733784746</v>
      </c>
      <c r="Q40" s="306"/>
      <c r="R40" s="305">
        <v>0.65315906231686138</v>
      </c>
      <c r="S40" s="305">
        <v>0.80007545335579011</v>
      </c>
      <c r="T40" s="305">
        <v>0.90114483991270256</v>
      </c>
      <c r="U40" s="306"/>
      <c r="V40" s="305">
        <v>1.2477965465770109</v>
      </c>
      <c r="W40" s="305">
        <v>1.6176914535338329</v>
      </c>
      <c r="X40" s="305">
        <v>1.843128332303025</v>
      </c>
      <c r="Y40" s="306"/>
      <c r="Z40" s="305">
        <v>7.3244243989246014</v>
      </c>
      <c r="AA40" s="305">
        <v>8.8912634636404135</v>
      </c>
      <c r="AB40" s="305">
        <v>9.1729597129737179</v>
      </c>
      <c r="AC40" s="306"/>
      <c r="AD40" s="305">
        <v>9.0020606976857671</v>
      </c>
      <c r="AE40" s="305">
        <v>10.456652918182789</v>
      </c>
      <c r="AF40" s="305">
        <v>9.1648602626039786</v>
      </c>
      <c r="AG40" s="306"/>
      <c r="AH40" s="305">
        <v>6.4713142093022249</v>
      </c>
      <c r="AI40" s="305">
        <v>6.2018418900173184</v>
      </c>
      <c r="AJ40" s="305">
        <v>2.5228260029914296</v>
      </c>
      <c r="AK40" s="306"/>
      <c r="AL40" s="305">
        <v>2.5317612334898092</v>
      </c>
      <c r="AM40" s="305">
        <v>1.4508811164043867</v>
      </c>
      <c r="AN40" s="305">
        <v>1.1739203396966917</v>
      </c>
    </row>
    <row r="41" spans="1:40" x14ac:dyDescent="0.2">
      <c r="A41" s="38" t="str">
        <f t="shared" si="63"/>
        <v>Elementary occupations</v>
      </c>
      <c r="B41" s="307">
        <f t="shared" si="66"/>
        <v>14.782463622752783</v>
      </c>
      <c r="C41" s="307">
        <f t="shared" si="64"/>
        <v>12.890905199397922</v>
      </c>
      <c r="D41" s="307">
        <f>SUM(H41,L41,P41,T41,X41,AB41,AF41,AJ41,AN41)</f>
        <v>10.782858439628578</v>
      </c>
      <c r="E41" s="307"/>
      <c r="F41" s="307">
        <v>4.8596616319369026E-2</v>
      </c>
      <c r="G41" s="307">
        <v>5.4280697767457683E-2</v>
      </c>
      <c r="H41" s="307">
        <v>6.1006267910928905E-2</v>
      </c>
      <c r="I41" s="307"/>
      <c r="J41" s="307">
        <v>0.23068305198258554</v>
      </c>
      <c r="K41" s="307">
        <v>0.24932240622711799</v>
      </c>
      <c r="L41" s="307">
        <v>0.28692240913769695</v>
      </c>
      <c r="M41" s="307"/>
      <c r="N41" s="307">
        <v>0.78505760435398386</v>
      </c>
      <c r="O41" s="307">
        <v>0.78872758796957687</v>
      </c>
      <c r="P41" s="307">
        <v>0.88588721106239243</v>
      </c>
      <c r="Q41" s="308"/>
      <c r="R41" s="307">
        <v>0.46131837030074907</v>
      </c>
      <c r="S41" s="307">
        <v>0.4385790555601109</v>
      </c>
      <c r="T41" s="307">
        <v>0.51845541331800893</v>
      </c>
      <c r="U41" s="308"/>
      <c r="V41" s="307">
        <v>0.41094212635479216</v>
      </c>
      <c r="W41" s="307">
        <v>0.40844413002551</v>
      </c>
      <c r="X41" s="307">
        <v>0.43278954913637585</v>
      </c>
      <c r="Y41" s="308"/>
      <c r="Z41" s="307">
        <v>2.3304662652785084</v>
      </c>
      <c r="AA41" s="307">
        <v>1.9870169999537477</v>
      </c>
      <c r="AB41" s="307">
        <v>1.8359315736587867</v>
      </c>
      <c r="AC41" s="308"/>
      <c r="AD41" s="307">
        <v>3.74447027822406</v>
      </c>
      <c r="AE41" s="307">
        <v>3.1795549656688546</v>
      </c>
      <c r="AF41" s="307">
        <v>2.4917295481457895</v>
      </c>
      <c r="AG41" s="308"/>
      <c r="AH41" s="307">
        <v>5.0160163388618653</v>
      </c>
      <c r="AI41" s="307">
        <v>4.5192452720356524</v>
      </c>
      <c r="AJ41" s="307">
        <v>3.4253505857046935</v>
      </c>
      <c r="AK41" s="308"/>
      <c r="AL41" s="307">
        <v>1.7549129710768687</v>
      </c>
      <c r="AM41" s="307">
        <v>1.2657340841898941</v>
      </c>
      <c r="AN41" s="307">
        <v>0.8447858815539051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South East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355.38999999661502</v>
      </c>
      <c r="C50" s="305">
        <f>SUM(C51:C59)</f>
        <v>377.88499999117892</v>
      </c>
      <c r="D50" s="305">
        <f>SUM(D51:D59)</f>
        <v>406.43299999659365</v>
      </c>
      <c r="E50" s="304"/>
      <c r="F50" s="305">
        <f>SUM(F51:F59)</f>
        <v>1.4686320262300696</v>
      </c>
      <c r="G50" s="305">
        <f>SUM(G51:G59)</f>
        <v>1.8151386905050861</v>
      </c>
      <c r="H50" s="305">
        <f>SUM(H51:H59)</f>
        <v>2.7454122252819197</v>
      </c>
      <c r="I50" s="304"/>
      <c r="J50" s="305">
        <f>SUM(J51:J59)</f>
        <v>22.688024074233432</v>
      </c>
      <c r="K50" s="305">
        <f>SUM(K51:K59)</f>
        <v>28.232443147186554</v>
      </c>
      <c r="L50" s="305">
        <f>SUM(L51:L59)</f>
        <v>41.118203608467581</v>
      </c>
      <c r="M50" s="304"/>
      <c r="N50" s="305">
        <f>SUM(N51:N59)</f>
        <v>38.935873493005204</v>
      </c>
      <c r="O50" s="305">
        <f>SUM(O51:O59)</f>
        <v>42.230725952588656</v>
      </c>
      <c r="P50" s="305">
        <f>SUM(P51:P59)</f>
        <v>51.123145211291735</v>
      </c>
      <c r="Q50" s="304"/>
      <c r="R50" s="305">
        <f>SUM(R51:R59)</f>
        <v>13.794921988618647</v>
      </c>
      <c r="S50" s="305">
        <f>SUM(S51:S59)</f>
        <v>14.758518680073836</v>
      </c>
      <c r="T50" s="305">
        <f>SUM(T51:T59)</f>
        <v>18.661868594320918</v>
      </c>
      <c r="U50" s="304"/>
      <c r="V50" s="305">
        <f>SUM(V51:V59)</f>
        <v>28.65220842377018</v>
      </c>
      <c r="W50" s="305">
        <f>SUM(W51:W59)</f>
        <v>29.536516577316974</v>
      </c>
      <c r="X50" s="305">
        <f>SUM(X51:X59)</f>
        <v>34.785129082417313</v>
      </c>
      <c r="Y50" s="304"/>
      <c r="Z50" s="305">
        <f>SUM(Z51:Z59)</f>
        <v>105.1625784660401</v>
      </c>
      <c r="AA50" s="305">
        <f>SUM(AA51:AA59)</f>
        <v>109.04953938539572</v>
      </c>
      <c r="AB50" s="305">
        <f>SUM(AB51:AB59)</f>
        <v>116.54764823950657</v>
      </c>
      <c r="AC50" s="304"/>
      <c r="AD50" s="305">
        <f>SUM(AD51:AD59)</f>
        <v>80.872763148703243</v>
      </c>
      <c r="AE50" s="305">
        <f>SUM(AE51:AE59)</f>
        <v>87.051651403748735</v>
      </c>
      <c r="AF50" s="305">
        <f>SUM(AF51:AF59)</f>
        <v>88.65810864215581</v>
      </c>
      <c r="AG50" s="304"/>
      <c r="AH50" s="305">
        <f>SUM(AH51:AH59)</f>
        <v>48.369795290346119</v>
      </c>
      <c r="AI50" s="305">
        <f>SUM(AI51:AI59)</f>
        <v>51.965824024188528</v>
      </c>
      <c r="AJ50" s="305">
        <f>SUM(AJ51:AJ59)</f>
        <v>44.794828637209534</v>
      </c>
      <c r="AK50" s="304"/>
      <c r="AL50" s="305">
        <f>SUM(AL51:AL59)</f>
        <v>15.445203085668053</v>
      </c>
      <c r="AM50" s="305">
        <f>SUM(AM51:AM59)</f>
        <v>13.244642130174855</v>
      </c>
      <c r="AN50" s="305">
        <f>SUM(AN51:AN59)</f>
        <v>7.9986557559423108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54.001687098616827</v>
      </c>
      <c r="C51" s="304">
        <f t="shared" ref="C51:D51" si="68">SUM(G51,K51,O51,S51,W51,AA51,AE51,AI51,AM51)</f>
        <v>54.004158171080263</v>
      </c>
      <c r="D51" s="304">
        <f t="shared" si="68"/>
        <v>63.214589812003233</v>
      </c>
      <c r="E51" s="304"/>
      <c r="F51" s="304">
        <v>0.32037323808258406</v>
      </c>
      <c r="G51" s="304">
        <v>0.40687427894016864</v>
      </c>
      <c r="H51" s="304">
        <v>0.63045819997379826</v>
      </c>
      <c r="I51" s="304"/>
      <c r="J51" s="304">
        <v>6.4010646298664993</v>
      </c>
      <c r="K51" s="304">
        <v>7.6064300542645169</v>
      </c>
      <c r="L51" s="304">
        <v>11.509243212456459</v>
      </c>
      <c r="M51" s="304"/>
      <c r="N51" s="304">
        <v>10.078511849637373</v>
      </c>
      <c r="O51" s="304">
        <v>10.143668969782418</v>
      </c>
      <c r="P51" s="304">
        <v>11.831738637524934</v>
      </c>
      <c r="Q51" s="304"/>
      <c r="R51" s="304">
        <v>2.6671872006346562</v>
      </c>
      <c r="S51" s="304">
        <v>2.4364809922296162</v>
      </c>
      <c r="T51" s="304">
        <v>2.626461824861031</v>
      </c>
      <c r="U51" s="304"/>
      <c r="V51" s="304">
        <v>6.6200853707369989</v>
      </c>
      <c r="W51" s="304">
        <v>6.2807797188510159</v>
      </c>
      <c r="X51" s="304">
        <v>7.4371923882185813</v>
      </c>
      <c r="Y51" s="304"/>
      <c r="Z51" s="304">
        <v>13.556106830891961</v>
      </c>
      <c r="AA51" s="304">
        <v>12.712993803516671</v>
      </c>
      <c r="AB51" s="304">
        <v>15.118652012485889</v>
      </c>
      <c r="AC51" s="304"/>
      <c r="AD51" s="304">
        <v>8.1058156095946305</v>
      </c>
      <c r="AE51" s="304">
        <v>7.7117317961324465</v>
      </c>
      <c r="AF51" s="304">
        <v>7.6887549093998935</v>
      </c>
      <c r="AG51" s="304"/>
      <c r="AH51" s="304">
        <v>4.6125106685206045</v>
      </c>
      <c r="AI51" s="304">
        <v>4.5801907765995038</v>
      </c>
      <c r="AJ51" s="304">
        <v>3.7989756298060637</v>
      </c>
      <c r="AK51" s="304"/>
      <c r="AL51" s="304">
        <v>1.6400317006515184</v>
      </c>
      <c r="AM51" s="304">
        <v>2.1250077807639087</v>
      </c>
      <c r="AN51" s="304">
        <v>2.5731129972765761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50.314817828296206</v>
      </c>
      <c r="C52" s="304">
        <f t="shared" ref="C52:C59" si="70">SUM(G52,K52,O52,S52,W52,AA52,AE52,AI52,AM52)</f>
        <v>55.959430579771656</v>
      </c>
      <c r="D52" s="304">
        <f t="shared" ref="D52:D59" si="71">SUM(H52,L52,P52,T52,X52,AB52,AF52,AJ52,AN52)</f>
        <v>67.079078521150677</v>
      </c>
      <c r="E52" s="304"/>
      <c r="F52" s="304">
        <v>0.59012813318328339</v>
      </c>
      <c r="G52" s="304">
        <v>0.67560227269896345</v>
      </c>
      <c r="H52" s="304">
        <v>0.90247425579917218</v>
      </c>
      <c r="I52" s="304"/>
      <c r="J52" s="304">
        <v>9.1436385138031966</v>
      </c>
      <c r="K52" s="304">
        <v>11.798356348439171</v>
      </c>
      <c r="L52" s="304">
        <v>17.061731317905423</v>
      </c>
      <c r="M52" s="304"/>
      <c r="N52" s="304">
        <v>11.579567912008766</v>
      </c>
      <c r="O52" s="304">
        <v>11.990764982601259</v>
      </c>
      <c r="P52" s="304">
        <v>13.153366069844097</v>
      </c>
      <c r="Q52" s="304"/>
      <c r="R52" s="304">
        <v>1.5782099341670335</v>
      </c>
      <c r="S52" s="304">
        <v>1.4034643996539631</v>
      </c>
      <c r="T52" s="304">
        <v>1.7287890154046284</v>
      </c>
      <c r="U52" s="304"/>
      <c r="V52" s="304">
        <v>4.5211087684181805</v>
      </c>
      <c r="W52" s="304">
        <v>3.8441616310434821</v>
      </c>
      <c r="X52" s="304">
        <v>2.8888079828255382</v>
      </c>
      <c r="Y52" s="304"/>
      <c r="Z52" s="304">
        <v>12.705859786538054</v>
      </c>
      <c r="AA52" s="304">
        <v>14.620347086477256</v>
      </c>
      <c r="AB52" s="304">
        <v>19.244694782377778</v>
      </c>
      <c r="AC52" s="304"/>
      <c r="AD52" s="304">
        <v>6.6916343959946003</v>
      </c>
      <c r="AE52" s="304">
        <v>7.4779529472811648</v>
      </c>
      <c r="AF52" s="304">
        <v>8.1614956844254927</v>
      </c>
      <c r="AG52" s="304"/>
      <c r="AH52" s="304">
        <v>2.614129361844205</v>
      </c>
      <c r="AI52" s="304">
        <v>2.9899200377435244</v>
      </c>
      <c r="AJ52" s="304">
        <v>2.6774272365806375</v>
      </c>
      <c r="AK52" s="304"/>
      <c r="AL52" s="304">
        <v>0.89054102233888355</v>
      </c>
      <c r="AM52" s="304">
        <v>1.1588608738328625</v>
      </c>
      <c r="AN52" s="304">
        <v>1.2602921759878973</v>
      </c>
    </row>
    <row r="53" spans="1:40" x14ac:dyDescent="0.2">
      <c r="A53" s="13" t="str">
        <f t="shared" si="67"/>
        <v>Associate professional occupations</v>
      </c>
      <c r="B53" s="304">
        <f t="shared" si="69"/>
        <v>27.785751890513808</v>
      </c>
      <c r="C53" s="304">
        <f t="shared" si="70"/>
        <v>27.282368707760604</v>
      </c>
      <c r="D53" s="304">
        <f t="shared" si="71"/>
        <v>31.17384770169442</v>
      </c>
      <c r="E53" s="304"/>
      <c r="F53" s="304">
        <v>8.663890204867368E-2</v>
      </c>
      <c r="G53" s="304">
        <v>9.8229907266791802E-2</v>
      </c>
      <c r="H53" s="304">
        <v>0.1547173860063428</v>
      </c>
      <c r="I53" s="304"/>
      <c r="J53" s="304">
        <v>2.8070580924322872</v>
      </c>
      <c r="K53" s="304">
        <v>3.1848907178203154</v>
      </c>
      <c r="L53" s="304">
        <v>4.5800079516261265</v>
      </c>
      <c r="M53" s="304"/>
      <c r="N53" s="304">
        <v>4.8502168868549793</v>
      </c>
      <c r="O53" s="304">
        <v>4.8014043563647668</v>
      </c>
      <c r="P53" s="304">
        <v>5.5459096123515685</v>
      </c>
      <c r="Q53" s="304"/>
      <c r="R53" s="304">
        <v>2.2924730827690367</v>
      </c>
      <c r="S53" s="304">
        <v>2.4752101505212534</v>
      </c>
      <c r="T53" s="304">
        <v>3.148973222331497</v>
      </c>
      <c r="U53" s="304"/>
      <c r="V53" s="304">
        <v>4.0621510147612581</v>
      </c>
      <c r="W53" s="304">
        <v>3.6555294759384958</v>
      </c>
      <c r="X53" s="304">
        <v>4.0945736506534596</v>
      </c>
      <c r="Y53" s="304"/>
      <c r="Z53" s="304">
        <v>5.4794351450936372</v>
      </c>
      <c r="AA53" s="304">
        <v>4.6413802457007582</v>
      </c>
      <c r="AB53" s="304">
        <v>4.6559089180479978</v>
      </c>
      <c r="AC53" s="304"/>
      <c r="AD53" s="304">
        <v>4.6253680404059185</v>
      </c>
      <c r="AE53" s="304">
        <v>4.6438241569909788</v>
      </c>
      <c r="AF53" s="304">
        <v>5.0125527085078758</v>
      </c>
      <c r="AG53" s="304"/>
      <c r="AH53" s="304">
        <v>3.0639813025163938</v>
      </c>
      <c r="AI53" s="304">
        <v>3.2936534824434771</v>
      </c>
      <c r="AJ53" s="304">
        <v>3.1008051722678589</v>
      </c>
      <c r="AK53" s="304"/>
      <c r="AL53" s="304">
        <v>0.51842942363162625</v>
      </c>
      <c r="AM53" s="304">
        <v>0.48824621471376639</v>
      </c>
      <c r="AN53" s="304">
        <v>0.88039907990169453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31.996204295683061</v>
      </c>
      <c r="C54" s="304">
        <f t="shared" si="70"/>
        <v>32.050478626864312</v>
      </c>
      <c r="D54" s="304">
        <f t="shared" si="71"/>
        <v>30.98092623101023</v>
      </c>
      <c r="E54" s="304"/>
      <c r="F54" s="304">
        <v>0.32471874597711542</v>
      </c>
      <c r="G54" s="304">
        <v>0.42158320875072247</v>
      </c>
      <c r="H54" s="304">
        <v>0.73041841712824329</v>
      </c>
      <c r="I54" s="304"/>
      <c r="J54" s="304">
        <v>1.7149549929549168</v>
      </c>
      <c r="K54" s="304">
        <v>2.2960850419270153</v>
      </c>
      <c r="L54" s="304">
        <v>3.0362526808010601</v>
      </c>
      <c r="M54" s="304"/>
      <c r="N54" s="304">
        <v>5.2471540140717208</v>
      </c>
      <c r="O54" s="304">
        <v>6.4752034449061284</v>
      </c>
      <c r="P54" s="304">
        <v>9.2736744659046373</v>
      </c>
      <c r="Q54" s="304"/>
      <c r="R54" s="304">
        <v>3.1238042381157411</v>
      </c>
      <c r="S54" s="304">
        <v>3.4693917469202415</v>
      </c>
      <c r="T54" s="304">
        <v>4.6914817409883645</v>
      </c>
      <c r="U54" s="304"/>
      <c r="V54" s="304">
        <v>2.2498532766772361</v>
      </c>
      <c r="W54" s="304">
        <v>2.6229220748011288</v>
      </c>
      <c r="X54" s="304">
        <v>3.7597786544091916</v>
      </c>
      <c r="Y54" s="304"/>
      <c r="Z54" s="304">
        <v>5.7690669323980881</v>
      </c>
      <c r="AA54" s="304">
        <v>5.0073713596311684</v>
      </c>
      <c r="AB54" s="304">
        <v>2.4887219108546113</v>
      </c>
      <c r="AC54" s="304"/>
      <c r="AD54" s="304">
        <v>5.0324926529281395</v>
      </c>
      <c r="AE54" s="304">
        <v>4.1117807346609743</v>
      </c>
      <c r="AF54" s="304">
        <v>1.8976712125005104</v>
      </c>
      <c r="AG54" s="304"/>
      <c r="AH54" s="304">
        <v>7.1381211938796989</v>
      </c>
      <c r="AI54" s="304">
        <v>7.4622357041875702</v>
      </c>
      <c r="AJ54" s="304">
        <v>5.0635573959508342</v>
      </c>
      <c r="AK54" s="304"/>
      <c r="AL54" s="304">
        <v>1.3960382486804008</v>
      </c>
      <c r="AM54" s="304">
        <v>0.18390531107936095</v>
      </c>
      <c r="AN54" s="304">
        <v>3.9369752472776666E-2</v>
      </c>
    </row>
    <row r="55" spans="1:40" x14ac:dyDescent="0.2">
      <c r="A55" s="13" t="str">
        <f t="shared" si="67"/>
        <v>Skilled trades occupations</v>
      </c>
      <c r="B55" s="304">
        <f t="shared" si="69"/>
        <v>138.05521623426014</v>
      </c>
      <c r="C55" s="304">
        <f t="shared" si="70"/>
        <v>148.47843521103428</v>
      </c>
      <c r="D55" s="304">
        <f t="shared" si="71"/>
        <v>149.26093408644121</v>
      </c>
      <c r="E55" s="304"/>
      <c r="F55" s="304">
        <v>2.7867509690595316E-2</v>
      </c>
      <c r="G55" s="304">
        <v>3.2325271971174269E-2</v>
      </c>
      <c r="H55" s="304">
        <v>4.1779910170171256E-2</v>
      </c>
      <c r="I55" s="304"/>
      <c r="J55" s="304">
        <v>1.5064422329948266</v>
      </c>
      <c r="K55" s="304">
        <v>1.9136526603363444</v>
      </c>
      <c r="L55" s="304">
        <v>2.8143677446059385</v>
      </c>
      <c r="M55" s="304"/>
      <c r="N55" s="304">
        <v>4.9324360490187393</v>
      </c>
      <c r="O55" s="304">
        <v>6.0903922692687722</v>
      </c>
      <c r="P55" s="304">
        <v>7.8326119771302043</v>
      </c>
      <c r="Q55" s="304"/>
      <c r="R55" s="304">
        <v>3.0757680700756356</v>
      </c>
      <c r="S55" s="304">
        <v>3.6090007982018393</v>
      </c>
      <c r="T55" s="304">
        <v>4.5440198574797588</v>
      </c>
      <c r="U55" s="304"/>
      <c r="V55" s="304">
        <v>8.289677552785756</v>
      </c>
      <c r="W55" s="304">
        <v>9.5707110787550533</v>
      </c>
      <c r="X55" s="304">
        <v>12.168105245399579</v>
      </c>
      <c r="Y55" s="304"/>
      <c r="Z55" s="304">
        <v>52.448723239431303</v>
      </c>
      <c r="AA55" s="304">
        <v>53.593308660678964</v>
      </c>
      <c r="AB55" s="304">
        <v>51.14525330925985</v>
      </c>
      <c r="AC55" s="304"/>
      <c r="AD55" s="304">
        <v>41.433861597836575</v>
      </c>
      <c r="AE55" s="304">
        <v>45.535354111342919</v>
      </c>
      <c r="AF55" s="304">
        <v>46.858627061721684</v>
      </c>
      <c r="AG55" s="304"/>
      <c r="AH55" s="304">
        <v>19.100628356521831</v>
      </c>
      <c r="AI55" s="304">
        <v>21.609459060522799</v>
      </c>
      <c r="AJ55" s="304">
        <v>22.305778214218172</v>
      </c>
      <c r="AK55" s="304"/>
      <c r="AL55" s="304">
        <v>7.2398116259048759</v>
      </c>
      <c r="AM55" s="304">
        <v>6.5242312999564263</v>
      </c>
      <c r="AN55" s="304">
        <v>1.5503907664558538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1.3410488244370744</v>
      </c>
      <c r="C56" s="304">
        <f t="shared" si="70"/>
        <v>1.4141798127951328</v>
      </c>
      <c r="D56" s="304">
        <f t="shared" si="71"/>
        <v>1.5724865670440744</v>
      </c>
      <c r="E56" s="304"/>
      <c r="F56" s="304">
        <v>1.5718253823577002E-3</v>
      </c>
      <c r="G56" s="304">
        <v>1.3525920786442258E-3</v>
      </c>
      <c r="H56" s="304">
        <v>1.7697893543670016E-3</v>
      </c>
      <c r="I56" s="304"/>
      <c r="J56" s="304">
        <v>4.4102055677765352E-2</v>
      </c>
      <c r="K56" s="304">
        <v>5.2677123634623679E-2</v>
      </c>
      <c r="L56" s="304">
        <v>6.4663618245420509E-2</v>
      </c>
      <c r="M56" s="304"/>
      <c r="N56" s="304">
        <v>6.1809379290476189E-2</v>
      </c>
      <c r="O56" s="304">
        <v>6.2561651589828959E-2</v>
      </c>
      <c r="P56" s="304">
        <v>6.9169571151040152E-2</v>
      </c>
      <c r="Q56" s="304"/>
      <c r="R56" s="304">
        <v>1.1394371819360812E-2</v>
      </c>
      <c r="S56" s="304">
        <v>1.3175041433573563E-2</v>
      </c>
      <c r="T56" s="304">
        <v>1.5671423339307624E-2</v>
      </c>
      <c r="U56" s="304"/>
      <c r="V56" s="304">
        <v>4.3830907948753751E-2</v>
      </c>
      <c r="W56" s="304">
        <v>4.4438829998397038E-2</v>
      </c>
      <c r="X56" s="304">
        <v>5.1401622247084111E-2</v>
      </c>
      <c r="Y56" s="304"/>
      <c r="Z56" s="304">
        <v>0.39891423464432141</v>
      </c>
      <c r="AA56" s="304">
        <v>0.47190947011815798</v>
      </c>
      <c r="AB56" s="304">
        <v>0.59487794156586871</v>
      </c>
      <c r="AC56" s="304"/>
      <c r="AD56" s="304">
        <v>8.0766253599913906E-2</v>
      </c>
      <c r="AE56" s="304">
        <v>7.8433715247784225E-2</v>
      </c>
      <c r="AF56" s="304">
        <v>8.7726726994298065E-2</v>
      </c>
      <c r="AG56" s="304"/>
      <c r="AH56" s="304">
        <v>0.39208113749926732</v>
      </c>
      <c r="AI56" s="304">
        <v>0.35598675985787614</v>
      </c>
      <c r="AJ56" s="304">
        <v>0.36003858125616012</v>
      </c>
      <c r="AK56" s="304"/>
      <c r="AL56" s="304">
        <v>0.30657865857485778</v>
      </c>
      <c r="AM56" s="304">
        <v>0.33364462883624718</v>
      </c>
      <c r="AN56" s="304">
        <v>0.32716729289052815</v>
      </c>
    </row>
    <row r="57" spans="1:40" x14ac:dyDescent="0.2">
      <c r="A57" s="13" t="str">
        <f t="shared" si="67"/>
        <v>Sales and customer service occupations</v>
      </c>
      <c r="B57" s="304">
        <f t="shared" si="69"/>
        <v>6.019545866409783</v>
      </c>
      <c r="C57" s="304">
        <f t="shared" si="70"/>
        <v>7.0079929552264417</v>
      </c>
      <c r="D57" s="304">
        <f t="shared" si="71"/>
        <v>7.5957625518632339</v>
      </c>
      <c r="E57" s="304"/>
      <c r="F57" s="304">
        <v>2.1597640197873937E-2</v>
      </c>
      <c r="G57" s="304">
        <v>3.1576595997586734E-2</v>
      </c>
      <c r="H57" s="304">
        <v>4.8889699278308128E-2</v>
      </c>
      <c r="I57" s="304"/>
      <c r="J57" s="304">
        <v>0.43765924056607175</v>
      </c>
      <c r="K57" s="304">
        <v>0.48471018313430736</v>
      </c>
      <c r="L57" s="304">
        <v>0.57576301837384103</v>
      </c>
      <c r="M57" s="304"/>
      <c r="N57" s="304">
        <v>1.123510213319693</v>
      </c>
      <c r="O57" s="304">
        <v>1.3858066200740728</v>
      </c>
      <c r="P57" s="304">
        <v>1.7000431263350098</v>
      </c>
      <c r="Q57" s="304"/>
      <c r="R57" s="304">
        <v>0.28952527112732546</v>
      </c>
      <c r="S57" s="304">
        <v>0.37099076229419464</v>
      </c>
      <c r="T57" s="304">
        <v>0.46391714804962692</v>
      </c>
      <c r="U57" s="304"/>
      <c r="V57" s="304">
        <v>0.36095630307728244</v>
      </c>
      <c r="W57" s="304">
        <v>0.44011423338032318</v>
      </c>
      <c r="X57" s="304">
        <v>0.54029991268213851</v>
      </c>
      <c r="Y57" s="304"/>
      <c r="Z57" s="304">
        <v>2.2999411504203664</v>
      </c>
      <c r="AA57" s="304">
        <v>2.5933708955795356</v>
      </c>
      <c r="AB57" s="304">
        <v>3.0954577545430282</v>
      </c>
      <c r="AC57" s="304"/>
      <c r="AD57" s="304">
        <v>0.34979243650288527</v>
      </c>
      <c r="AE57" s="304">
        <v>0.27646322986336075</v>
      </c>
      <c r="AF57" s="304">
        <v>0.17154274863646093</v>
      </c>
      <c r="AG57" s="304"/>
      <c r="AH57" s="304">
        <v>0.62646917188646079</v>
      </c>
      <c r="AI57" s="304">
        <v>0.73179458268968289</v>
      </c>
      <c r="AJ57" s="304">
        <v>0.1435488743434406</v>
      </c>
      <c r="AK57" s="304"/>
      <c r="AL57" s="304">
        <v>0.51009443931182408</v>
      </c>
      <c r="AM57" s="304">
        <v>0.69316585221337723</v>
      </c>
      <c r="AN57" s="304">
        <v>0.85630026962138028</v>
      </c>
    </row>
    <row r="58" spans="1:40" x14ac:dyDescent="0.2">
      <c r="A58" s="13" t="str">
        <f t="shared" si="67"/>
        <v>Process, plant and machine operatives</v>
      </c>
      <c r="B58" s="304">
        <f t="shared" si="69"/>
        <v>26.846457770942752</v>
      </c>
      <c r="C58" s="304">
        <f t="shared" si="70"/>
        <v>32.681443965908414</v>
      </c>
      <c r="D58" s="304">
        <f t="shared" si="71"/>
        <v>35.011247176234463</v>
      </c>
      <c r="E58" s="304"/>
      <c r="F58" s="304">
        <v>9.3496882324706224E-2</v>
      </c>
      <c r="G58" s="304">
        <v>0.14433829148481467</v>
      </c>
      <c r="H58" s="304">
        <v>0.23070362366700323</v>
      </c>
      <c r="I58" s="304"/>
      <c r="J58" s="304">
        <v>0.35961680454215528</v>
      </c>
      <c r="K58" s="304">
        <v>0.54153425620249895</v>
      </c>
      <c r="L58" s="304">
        <v>0.92977094060858212</v>
      </c>
      <c r="M58" s="304"/>
      <c r="N58" s="304">
        <v>0.54663286517435572</v>
      </c>
      <c r="O58" s="304">
        <v>0.72573444864751646</v>
      </c>
      <c r="P58" s="304">
        <v>1.1191779770197772</v>
      </c>
      <c r="Q58" s="304"/>
      <c r="R58" s="304">
        <v>0.63761489835113638</v>
      </c>
      <c r="S58" s="304">
        <v>0.85843636654733135</v>
      </c>
      <c r="T58" s="304">
        <v>1.3224258956733816</v>
      </c>
      <c r="U58" s="304"/>
      <c r="V58" s="304">
        <v>1.4935399323293876</v>
      </c>
      <c r="W58" s="304">
        <v>1.9081491861242141</v>
      </c>
      <c r="X58" s="304">
        <v>2.4543500427273846</v>
      </c>
      <c r="Y58" s="304"/>
      <c r="Z58" s="304">
        <v>7.4064531198851933</v>
      </c>
      <c r="AA58" s="304">
        <v>9.4817131469948528</v>
      </c>
      <c r="AB58" s="304">
        <v>11.978249472307507</v>
      </c>
      <c r="AC58" s="304"/>
      <c r="AD58" s="304">
        <v>9.1156897299440356</v>
      </c>
      <c r="AE58" s="304">
        <v>11.588053263007961</v>
      </c>
      <c r="AF58" s="304">
        <v>12.831429836240645</v>
      </c>
      <c r="AG58" s="304"/>
      <c r="AH58" s="304">
        <v>5.839562208319161</v>
      </c>
      <c r="AI58" s="304">
        <v>6.1169117522668817</v>
      </c>
      <c r="AJ58" s="304">
        <v>3.7796802530670992</v>
      </c>
      <c r="AK58" s="304"/>
      <c r="AL58" s="304">
        <v>1.3538513300726218</v>
      </c>
      <c r="AM58" s="304">
        <v>1.3165732546323474</v>
      </c>
      <c r="AN58" s="304">
        <v>0.36545913492308413</v>
      </c>
    </row>
    <row r="59" spans="1:40" x14ac:dyDescent="0.2">
      <c r="A59" s="13" t="str">
        <f t="shared" si="67"/>
        <v>Elementary occupations</v>
      </c>
      <c r="B59" s="304">
        <f t="shared" si="69"/>
        <v>19.029270187455403</v>
      </c>
      <c r="C59" s="304">
        <f t="shared" si="70"/>
        <v>19.006511960737818</v>
      </c>
      <c r="D59" s="304">
        <f t="shared" si="71"/>
        <v>20.544127349152163</v>
      </c>
      <c r="E59" s="304"/>
      <c r="F59" s="304">
        <v>2.2391493428798761E-3</v>
      </c>
      <c r="G59" s="304">
        <v>3.2562713162199992E-3</v>
      </c>
      <c r="H59" s="304">
        <v>4.2009439045135079E-3</v>
      </c>
      <c r="I59" s="304"/>
      <c r="J59" s="304">
        <v>0.27348751139571614</v>
      </c>
      <c r="K59" s="304">
        <v>0.35410676142776104</v>
      </c>
      <c r="L59" s="304">
        <v>0.54640312384472645</v>
      </c>
      <c r="M59" s="304"/>
      <c r="N59" s="304">
        <v>0.51603432362910984</v>
      </c>
      <c r="O59" s="304">
        <v>0.55518920935389249</v>
      </c>
      <c r="P59" s="304">
        <v>0.59745377403046307</v>
      </c>
      <c r="Q59" s="304"/>
      <c r="R59" s="304">
        <v>0.11894492155872155</v>
      </c>
      <c r="S59" s="304">
        <v>0.12236842227182465</v>
      </c>
      <c r="T59" s="304">
        <v>0.12012846619332572</v>
      </c>
      <c r="U59" s="304"/>
      <c r="V59" s="304">
        <v>1.0110052970353283</v>
      </c>
      <c r="W59" s="304">
        <v>1.1697103484248619</v>
      </c>
      <c r="X59" s="304">
        <v>1.3906195832543538</v>
      </c>
      <c r="Y59" s="304"/>
      <c r="Z59" s="304">
        <v>5.0980780267371735</v>
      </c>
      <c r="AA59" s="304">
        <v>5.9271447166983373</v>
      </c>
      <c r="AB59" s="304">
        <v>8.2258321380640425</v>
      </c>
      <c r="AC59" s="304"/>
      <c r="AD59" s="304">
        <v>5.4373424318965391</v>
      </c>
      <c r="AE59" s="304">
        <v>5.6280574492211466</v>
      </c>
      <c r="AF59" s="304">
        <v>5.9483077537289413</v>
      </c>
      <c r="AG59" s="304"/>
      <c r="AH59" s="304">
        <v>4.9823118893584901</v>
      </c>
      <c r="AI59" s="304">
        <v>4.8256718678772188</v>
      </c>
      <c r="AJ59" s="304">
        <v>3.5650172797192736</v>
      </c>
      <c r="AK59" s="304"/>
      <c r="AL59" s="304">
        <v>1.5898266365014433</v>
      </c>
      <c r="AM59" s="304">
        <v>0.42100691414655694</v>
      </c>
      <c r="AN59" s="304">
        <v>0.14616428641252097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1293.940000016742</v>
      </c>
      <c r="C62" s="305">
        <f>SUM(C63:C71)</f>
        <v>1323.6340000451871</v>
      </c>
      <c r="D62" s="305">
        <f>SUM(D63:D71)</f>
        <v>1384.7220000093664</v>
      </c>
      <c r="E62" s="304"/>
      <c r="F62" s="305">
        <f>SUM(F63:F71)</f>
        <v>4.8431121119325242</v>
      </c>
      <c r="G62" s="305">
        <f>SUM(G63:G71)</f>
        <v>6.1527169804658728</v>
      </c>
      <c r="H62" s="305">
        <f>SUM(H63:H71)</f>
        <v>9.5192383965928808</v>
      </c>
      <c r="I62" s="304"/>
      <c r="J62" s="305">
        <f>SUM(J63:J71)</f>
        <v>60.316112346466781</v>
      </c>
      <c r="K62" s="305">
        <f>SUM(K63:K71)</f>
        <v>73.676402710198445</v>
      </c>
      <c r="L62" s="305">
        <f>SUM(L63:L71)</f>
        <v>110.14878786130598</v>
      </c>
      <c r="M62" s="304"/>
      <c r="N62" s="305">
        <f>SUM(N63:N71)</f>
        <v>202.64992333171944</v>
      </c>
      <c r="O62" s="305">
        <f>SUM(O63:O71)</f>
        <v>228.58031572809375</v>
      </c>
      <c r="P62" s="305">
        <f>SUM(P63:P71)</f>
        <v>302.6079275255255</v>
      </c>
      <c r="Q62" s="304"/>
      <c r="R62" s="305">
        <f>SUM(R63:R71)</f>
        <v>60.274596044880134</v>
      </c>
      <c r="S62" s="305">
        <f>SUM(S63:S71)</f>
        <v>66.032208159224709</v>
      </c>
      <c r="T62" s="305">
        <f>SUM(T63:T71)</f>
        <v>85.912776346281973</v>
      </c>
      <c r="U62" s="304"/>
      <c r="V62" s="305">
        <f>SUM(V63:V71)</f>
        <v>69.39486199673955</v>
      </c>
      <c r="W62" s="305">
        <f>SUM(W63:W71)</f>
        <v>74.435131451617366</v>
      </c>
      <c r="X62" s="305">
        <f>SUM(X63:X71)</f>
        <v>94.245355034541575</v>
      </c>
      <c r="Y62" s="304"/>
      <c r="Z62" s="305">
        <f>SUM(Z63:Z71)</f>
        <v>316.5497638323406</v>
      </c>
      <c r="AA62" s="305">
        <f>SUM(AA63:AA71)</f>
        <v>316.97855794710347</v>
      </c>
      <c r="AB62" s="305">
        <f>SUM(AB63:AB71)</f>
        <v>341.78647383606506</v>
      </c>
      <c r="AC62" s="304"/>
      <c r="AD62" s="305">
        <f>SUM(AD63:AD71)</f>
        <v>314.75481405096497</v>
      </c>
      <c r="AE62" s="305">
        <f>SUM(AE63:AE71)</f>
        <v>312.16348805853897</v>
      </c>
      <c r="AF62" s="305">
        <f>SUM(AF63:AF71)</f>
        <v>278.63056521407179</v>
      </c>
      <c r="AG62" s="304"/>
      <c r="AH62" s="305">
        <f>SUM(AH63:AH71)</f>
        <v>198.61936986589077</v>
      </c>
      <c r="AI62" s="305">
        <f>SUM(AI63:AI71)</f>
        <v>184.88173666007691</v>
      </c>
      <c r="AJ62" s="305">
        <f>SUM(AJ63:AJ71)</f>
        <v>105.45300708055791</v>
      </c>
      <c r="AK62" s="304"/>
      <c r="AL62" s="305">
        <f>SUM(AL63:AL71)</f>
        <v>66.537446435807283</v>
      </c>
      <c r="AM62" s="305">
        <f>SUM(AM63:AM71)</f>
        <v>60.733442349867452</v>
      </c>
      <c r="AN62" s="305">
        <f>SUM(AN63:AN71)</f>
        <v>56.417868714423705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172.24914761190539</v>
      </c>
      <c r="C63" s="304">
        <f t="shared" ref="C63:C71" si="73">SUM(G63,K63,O63,S63,W63,AA63,AE63,AI63,AM63)</f>
        <v>181.65738030243512</v>
      </c>
      <c r="D63" s="304">
        <f t="shared" ref="D63:D71" si="74">SUM(H63,L63,P63,T63,X63,AB63,AF63,AJ63,AN63)</f>
        <v>208.57640121405598</v>
      </c>
      <c r="E63" s="304"/>
      <c r="F63" s="304">
        <v>0.77509264480778894</v>
      </c>
      <c r="G63" s="304">
        <v>0.99163398018966653</v>
      </c>
      <c r="H63" s="304">
        <v>1.5807294538176753</v>
      </c>
      <c r="I63" s="304"/>
      <c r="J63" s="304">
        <v>12.447251665071191</v>
      </c>
      <c r="K63" s="304">
        <v>14.852362900499747</v>
      </c>
      <c r="L63" s="304">
        <v>22.238369517787927</v>
      </c>
      <c r="M63" s="304"/>
      <c r="N63" s="304">
        <v>43.119464575690579</v>
      </c>
      <c r="O63" s="304">
        <v>48.045165469152501</v>
      </c>
      <c r="P63" s="304">
        <v>63.732962365163644</v>
      </c>
      <c r="Q63" s="304"/>
      <c r="R63" s="304">
        <v>8.7752745756070443</v>
      </c>
      <c r="S63" s="304">
        <v>9.3131385640485576</v>
      </c>
      <c r="T63" s="304">
        <v>12.281411560355115</v>
      </c>
      <c r="U63" s="304"/>
      <c r="V63" s="304">
        <v>11.126527336741143</v>
      </c>
      <c r="W63" s="304">
        <v>11.319921135907848</v>
      </c>
      <c r="X63" s="304">
        <v>13.80404250252718</v>
      </c>
      <c r="Y63" s="304"/>
      <c r="Z63" s="304">
        <v>34.942134495640374</v>
      </c>
      <c r="AA63" s="304">
        <v>34.711780060481047</v>
      </c>
      <c r="AB63" s="304">
        <v>40.591533460115578</v>
      </c>
      <c r="AC63" s="304"/>
      <c r="AD63" s="304">
        <v>34.299832411221743</v>
      </c>
      <c r="AE63" s="304">
        <v>34.513244340093564</v>
      </c>
      <c r="AF63" s="304">
        <v>31.302558651117085</v>
      </c>
      <c r="AG63" s="304"/>
      <c r="AH63" s="304">
        <v>23.904148567989097</v>
      </c>
      <c r="AI63" s="304">
        <v>24.984294399725012</v>
      </c>
      <c r="AJ63" s="304">
        <v>19.54936084827748</v>
      </c>
      <c r="AK63" s="304"/>
      <c r="AL63" s="304">
        <v>2.8594213391364174</v>
      </c>
      <c r="AM63" s="304">
        <v>2.9258394523371996</v>
      </c>
      <c r="AN63" s="304">
        <v>3.4954328548942772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112.26813910396558</v>
      </c>
      <c r="C64" s="304">
        <f t="shared" si="73"/>
        <v>124.84260353145372</v>
      </c>
      <c r="D64" s="304">
        <f t="shared" si="74"/>
        <v>144.37041373555016</v>
      </c>
      <c r="E64" s="304"/>
      <c r="F64" s="304">
        <v>2.0630028439557524</v>
      </c>
      <c r="G64" s="304">
        <v>2.6952542910187161</v>
      </c>
      <c r="H64" s="304">
        <v>4.2113196897644132</v>
      </c>
      <c r="I64" s="304"/>
      <c r="J64" s="304">
        <v>13.488069511241612</v>
      </c>
      <c r="K64" s="304">
        <v>17.000960959281333</v>
      </c>
      <c r="L64" s="304">
        <v>24.517265624367333</v>
      </c>
      <c r="M64" s="304"/>
      <c r="N64" s="304">
        <v>31.506267897943172</v>
      </c>
      <c r="O64" s="304">
        <v>36.10893519148879</v>
      </c>
      <c r="P64" s="304">
        <v>45.771861214764471</v>
      </c>
      <c r="Q64" s="304"/>
      <c r="R64" s="304">
        <v>4.7661251822560109</v>
      </c>
      <c r="S64" s="304">
        <v>4.8911005050417646</v>
      </c>
      <c r="T64" s="304">
        <v>5.4406641271636644</v>
      </c>
      <c r="U64" s="304"/>
      <c r="V64" s="304">
        <v>6.7768324116998411</v>
      </c>
      <c r="W64" s="304">
        <v>7.210416863827259</v>
      </c>
      <c r="X64" s="304">
        <v>8.8590948643118619</v>
      </c>
      <c r="Y64" s="304"/>
      <c r="Z64" s="304">
        <v>23.421628046152922</v>
      </c>
      <c r="AA64" s="304">
        <v>25.521070543222464</v>
      </c>
      <c r="AB64" s="304">
        <v>29.544245071429096</v>
      </c>
      <c r="AC64" s="304"/>
      <c r="AD64" s="304">
        <v>17.425667915344498</v>
      </c>
      <c r="AE64" s="304">
        <v>17.497924376481418</v>
      </c>
      <c r="AF64" s="304">
        <v>14.460736798762785</v>
      </c>
      <c r="AG64" s="304"/>
      <c r="AH64" s="304">
        <v>10.61282316401309</v>
      </c>
      <c r="AI64" s="304">
        <v>11.285510010776038</v>
      </c>
      <c r="AJ64" s="304">
        <v>6.5770313651086498</v>
      </c>
      <c r="AK64" s="304"/>
      <c r="AL64" s="304">
        <v>2.2077221313586799</v>
      </c>
      <c r="AM64" s="304">
        <v>2.6314307903159384</v>
      </c>
      <c r="AN64" s="304">
        <v>4.9881949798779122</v>
      </c>
    </row>
    <row r="65" spans="1:40" x14ac:dyDescent="0.2">
      <c r="A65" s="13" t="str">
        <f t="shared" si="72"/>
        <v>Associate professional occupations</v>
      </c>
      <c r="B65" s="304">
        <f t="shared" si="75"/>
        <v>113.47841450840311</v>
      </c>
      <c r="C65" s="304">
        <f t="shared" si="73"/>
        <v>113.34419931369084</v>
      </c>
      <c r="D65" s="304">
        <f t="shared" si="74"/>
        <v>127.03349041478742</v>
      </c>
      <c r="E65" s="304"/>
      <c r="F65" s="304">
        <v>0.80338716870768956</v>
      </c>
      <c r="G65" s="304">
        <v>0.92133593882075404</v>
      </c>
      <c r="H65" s="304">
        <v>1.3299741040291697</v>
      </c>
      <c r="I65" s="304"/>
      <c r="J65" s="304">
        <v>6.9898274386210115</v>
      </c>
      <c r="K65" s="304">
        <v>7.7407348444840043</v>
      </c>
      <c r="L65" s="304">
        <v>10.594231966399803</v>
      </c>
      <c r="M65" s="304"/>
      <c r="N65" s="304">
        <v>25.278798587630575</v>
      </c>
      <c r="O65" s="304">
        <v>26.276091606692265</v>
      </c>
      <c r="P65" s="304">
        <v>32.854204522772498</v>
      </c>
      <c r="Q65" s="304"/>
      <c r="R65" s="304">
        <v>5.9965059871898214</v>
      </c>
      <c r="S65" s="304">
        <v>6.1080035447033092</v>
      </c>
      <c r="T65" s="304">
        <v>7.7352745586746456</v>
      </c>
      <c r="U65" s="304"/>
      <c r="V65" s="304">
        <v>7.6482123639637747</v>
      </c>
      <c r="W65" s="304">
        <v>7.8278208371963531</v>
      </c>
      <c r="X65" s="304">
        <v>9.7741357260688098</v>
      </c>
      <c r="Y65" s="304"/>
      <c r="Z65" s="304">
        <v>27.131577211044881</v>
      </c>
      <c r="AA65" s="304">
        <v>26.365465689735277</v>
      </c>
      <c r="AB65" s="304">
        <v>30.615898164669275</v>
      </c>
      <c r="AC65" s="304"/>
      <c r="AD65" s="304">
        <v>24.031801741172703</v>
      </c>
      <c r="AE65" s="304">
        <v>23.965631426348409</v>
      </c>
      <c r="AF65" s="304">
        <v>23.925977097176279</v>
      </c>
      <c r="AG65" s="304"/>
      <c r="AH65" s="304">
        <v>12.684607951160386</v>
      </c>
      <c r="AI65" s="304">
        <v>11.38547713315352</v>
      </c>
      <c r="AJ65" s="304">
        <v>6.1278396510759956</v>
      </c>
      <c r="AK65" s="304"/>
      <c r="AL65" s="304">
        <v>2.9136960589122594</v>
      </c>
      <c r="AM65" s="304">
        <v>2.7536382925569427</v>
      </c>
      <c r="AN65" s="304">
        <v>4.0759546239209392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117.59801246899838</v>
      </c>
      <c r="C66" s="304">
        <f t="shared" si="73"/>
        <v>114.67832233508906</v>
      </c>
      <c r="D66" s="304">
        <f t="shared" si="74"/>
        <v>113.10727691967251</v>
      </c>
      <c r="E66" s="304"/>
      <c r="F66" s="304">
        <v>0.31914358335192539</v>
      </c>
      <c r="G66" s="304">
        <v>0.44016008590659012</v>
      </c>
      <c r="H66" s="304">
        <v>0.76581509435963191</v>
      </c>
      <c r="I66" s="304"/>
      <c r="J66" s="304">
        <v>5.7989373093161287</v>
      </c>
      <c r="K66" s="304">
        <v>6.9188436925477816</v>
      </c>
      <c r="L66" s="304">
        <v>10.617055061352712</v>
      </c>
      <c r="M66" s="304"/>
      <c r="N66" s="304">
        <v>19.554092278965651</v>
      </c>
      <c r="O66" s="304">
        <v>22.036522201147772</v>
      </c>
      <c r="P66" s="304">
        <v>29.605315174937854</v>
      </c>
      <c r="Q66" s="304"/>
      <c r="R66" s="304">
        <v>6.6043791541210357</v>
      </c>
      <c r="S66" s="304">
        <v>7.3109395043937546</v>
      </c>
      <c r="T66" s="304">
        <v>9.1432284075967356</v>
      </c>
      <c r="U66" s="304"/>
      <c r="V66" s="304">
        <v>5.9304478568196481</v>
      </c>
      <c r="W66" s="304">
        <v>5.9216568522611928</v>
      </c>
      <c r="X66" s="304">
        <v>6.9066199744392938</v>
      </c>
      <c r="Y66" s="304"/>
      <c r="Z66" s="304">
        <v>29.775016284715679</v>
      </c>
      <c r="AA66" s="304">
        <v>28.507417552901494</v>
      </c>
      <c r="AB66" s="304">
        <v>27.252059440958554</v>
      </c>
      <c r="AC66" s="304"/>
      <c r="AD66" s="304">
        <v>33.249155824682987</v>
      </c>
      <c r="AE66" s="304">
        <v>32.506716353993227</v>
      </c>
      <c r="AF66" s="304">
        <v>26.01604925928606</v>
      </c>
      <c r="AG66" s="304"/>
      <c r="AH66" s="304">
        <v>14.060611001370344</v>
      </c>
      <c r="AI66" s="304">
        <v>9.2503568002709056</v>
      </c>
      <c r="AJ66" s="304">
        <v>1.5042015840920262</v>
      </c>
      <c r="AK66" s="304"/>
      <c r="AL66" s="304">
        <v>2.3062291756549822</v>
      </c>
      <c r="AM66" s="304">
        <v>1.7857092916663428</v>
      </c>
      <c r="AN66" s="304">
        <v>1.2969329226496371</v>
      </c>
    </row>
    <row r="67" spans="1:40" x14ac:dyDescent="0.2">
      <c r="A67" s="13" t="str">
        <f t="shared" si="72"/>
        <v>Skilled trades occupations</v>
      </c>
      <c r="B67" s="304">
        <f t="shared" si="75"/>
        <v>110.13468466601009</v>
      </c>
      <c r="C67" s="304">
        <f t="shared" si="73"/>
        <v>111.69953852892009</v>
      </c>
      <c r="D67" s="304">
        <f t="shared" si="74"/>
        <v>113.16885683165114</v>
      </c>
      <c r="E67" s="304"/>
      <c r="F67" s="304">
        <v>6.372538103813627E-2</v>
      </c>
      <c r="G67" s="304">
        <v>7.3723378657715041E-2</v>
      </c>
      <c r="H67" s="304">
        <v>0.11310945431096996</v>
      </c>
      <c r="I67" s="304"/>
      <c r="J67" s="304">
        <v>2.2999166460764515</v>
      </c>
      <c r="K67" s="304">
        <v>2.8628276425174244</v>
      </c>
      <c r="L67" s="304">
        <v>4.7220875575503136</v>
      </c>
      <c r="M67" s="304"/>
      <c r="N67" s="304">
        <v>7.2870845561185034</v>
      </c>
      <c r="O67" s="304">
        <v>8.8063573256649228</v>
      </c>
      <c r="P67" s="304">
        <v>11.776990989732072</v>
      </c>
      <c r="Q67" s="304"/>
      <c r="R67" s="304">
        <v>3.4615447221210478</v>
      </c>
      <c r="S67" s="304">
        <v>3.6245911969168301</v>
      </c>
      <c r="T67" s="304">
        <v>4.4740369621442335</v>
      </c>
      <c r="U67" s="304"/>
      <c r="V67" s="304">
        <v>6.2619690348387902</v>
      </c>
      <c r="W67" s="304">
        <v>6.9141859322259682</v>
      </c>
      <c r="X67" s="304">
        <v>8.6466162689569224</v>
      </c>
      <c r="Y67" s="304"/>
      <c r="Z67" s="304">
        <v>38.053799932492971</v>
      </c>
      <c r="AA67" s="304">
        <v>39.925553080173096</v>
      </c>
      <c r="AB67" s="304">
        <v>43.528767597349344</v>
      </c>
      <c r="AC67" s="304"/>
      <c r="AD67" s="304">
        <v>25.280297986533625</v>
      </c>
      <c r="AE67" s="304">
        <v>22.604422190703172</v>
      </c>
      <c r="AF67" s="304">
        <v>20.456232701197045</v>
      </c>
      <c r="AG67" s="304"/>
      <c r="AH67" s="304">
        <v>19.761387937302317</v>
      </c>
      <c r="AI67" s="304">
        <v>20.324036661638704</v>
      </c>
      <c r="AJ67" s="304">
        <v>15.652761278698209</v>
      </c>
      <c r="AK67" s="304"/>
      <c r="AL67" s="304">
        <v>7.6649584694882487</v>
      </c>
      <c r="AM67" s="304">
        <v>6.56384112042225</v>
      </c>
      <c r="AN67" s="304">
        <v>3.7982540217120202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43.325482462327997</v>
      </c>
      <c r="C68" s="304">
        <f t="shared" si="73"/>
        <v>45.281814349895853</v>
      </c>
      <c r="D68" s="304">
        <f t="shared" si="74"/>
        <v>53.577611301812972</v>
      </c>
      <c r="E68" s="304"/>
      <c r="F68" s="304">
        <v>6.2838607195365229E-2</v>
      </c>
      <c r="G68" s="304">
        <v>8.2840398684342675E-2</v>
      </c>
      <c r="H68" s="304">
        <v>0.12798942775615027</v>
      </c>
      <c r="I68" s="304"/>
      <c r="J68" s="304">
        <v>1.0641225778709273</v>
      </c>
      <c r="K68" s="304">
        <v>1.3670511081654153</v>
      </c>
      <c r="L68" s="304">
        <v>2.0629277794217469</v>
      </c>
      <c r="M68" s="304"/>
      <c r="N68" s="304">
        <v>5.9571474237846429</v>
      </c>
      <c r="O68" s="304">
        <v>6.6094174803483687</v>
      </c>
      <c r="P68" s="304">
        <v>8.5001812826229415</v>
      </c>
      <c r="Q68" s="304"/>
      <c r="R68" s="304">
        <v>4.8340712588511678</v>
      </c>
      <c r="S68" s="304">
        <v>5.516356403253261</v>
      </c>
      <c r="T68" s="304">
        <v>7.9988554547385657</v>
      </c>
      <c r="U68" s="304"/>
      <c r="V68" s="304">
        <v>4.7027722390459239</v>
      </c>
      <c r="W68" s="304">
        <v>5.3778477259116508</v>
      </c>
      <c r="X68" s="304">
        <v>7.6254036913027488</v>
      </c>
      <c r="Y68" s="304"/>
      <c r="Z68" s="304">
        <v>8.5731269815309421</v>
      </c>
      <c r="AA68" s="304">
        <v>8.5321437050020226</v>
      </c>
      <c r="AB68" s="304">
        <v>9.7081972458300427</v>
      </c>
      <c r="AC68" s="304"/>
      <c r="AD68" s="304">
        <v>10.223189212403975</v>
      </c>
      <c r="AE68" s="304">
        <v>10.190452274123651</v>
      </c>
      <c r="AF68" s="304">
        <v>10.667429751605409</v>
      </c>
      <c r="AG68" s="304"/>
      <c r="AH68" s="304">
        <v>5.1510832174236665</v>
      </c>
      <c r="AI68" s="304">
        <v>5.0906688487786198</v>
      </c>
      <c r="AJ68" s="304">
        <v>4.1156209901368301</v>
      </c>
      <c r="AK68" s="304"/>
      <c r="AL68" s="304">
        <v>2.7571309442213878</v>
      </c>
      <c r="AM68" s="304">
        <v>2.5150364056285217</v>
      </c>
      <c r="AN68" s="304">
        <v>2.7710056783985308</v>
      </c>
    </row>
    <row r="69" spans="1:40" x14ac:dyDescent="0.2">
      <c r="A69" s="13" t="str">
        <f t="shared" si="72"/>
        <v>Sales and customer service occupations</v>
      </c>
      <c r="B69" s="304">
        <f t="shared" si="75"/>
        <v>259.51023492255422</v>
      </c>
      <c r="C69" s="304">
        <f t="shared" si="73"/>
        <v>249.71370819428304</v>
      </c>
      <c r="D69" s="304">
        <f t="shared" si="74"/>
        <v>244.95970673698872</v>
      </c>
      <c r="E69" s="304"/>
      <c r="F69" s="304">
        <v>0.3531084483275202</v>
      </c>
      <c r="G69" s="304">
        <v>0.4183449284912506</v>
      </c>
      <c r="H69" s="304">
        <v>0.60371817414341333</v>
      </c>
      <c r="I69" s="304"/>
      <c r="J69" s="304">
        <v>8.2815688968654317</v>
      </c>
      <c r="K69" s="304">
        <v>9.9635525416042565</v>
      </c>
      <c r="L69" s="304">
        <v>15.059094535925809</v>
      </c>
      <c r="M69" s="304"/>
      <c r="N69" s="304">
        <v>34.667625615931961</v>
      </c>
      <c r="O69" s="304">
        <v>38.624812529348652</v>
      </c>
      <c r="P69" s="304">
        <v>51.281707015398752</v>
      </c>
      <c r="Q69" s="304"/>
      <c r="R69" s="304">
        <v>10.583127665667092</v>
      </c>
      <c r="S69" s="304">
        <v>11.450301232558301</v>
      </c>
      <c r="T69" s="304">
        <v>14.07451391870458</v>
      </c>
      <c r="U69" s="304"/>
      <c r="V69" s="304">
        <v>8.7773778446768009</v>
      </c>
      <c r="W69" s="304">
        <v>8.7062432527734064</v>
      </c>
      <c r="X69" s="304">
        <v>10.508314980274093</v>
      </c>
      <c r="Y69" s="304"/>
      <c r="Z69" s="304">
        <v>77.176559890134939</v>
      </c>
      <c r="AA69" s="304">
        <v>74.703229249702972</v>
      </c>
      <c r="AB69" s="304">
        <v>80.550935172430542</v>
      </c>
      <c r="AC69" s="304"/>
      <c r="AD69" s="304">
        <v>65.079712605945787</v>
      </c>
      <c r="AE69" s="304">
        <v>59.116417633505478</v>
      </c>
      <c r="AF69" s="304">
        <v>48.047042916026953</v>
      </c>
      <c r="AG69" s="304"/>
      <c r="AH69" s="304">
        <v>40.590856655402241</v>
      </c>
      <c r="AI69" s="304">
        <v>34.182002241481776</v>
      </c>
      <c r="AJ69" s="304">
        <v>15.409267724723492</v>
      </c>
      <c r="AK69" s="304"/>
      <c r="AL69" s="304">
        <v>14.000297299602446</v>
      </c>
      <c r="AM69" s="304">
        <v>12.54880458481696</v>
      </c>
      <c r="AN69" s="304">
        <v>9.4251122993610608</v>
      </c>
    </row>
    <row r="70" spans="1:40" x14ac:dyDescent="0.2">
      <c r="A70" s="13" t="str">
        <f t="shared" si="72"/>
        <v>Process, plant and machine operatives</v>
      </c>
      <c r="B70" s="304">
        <f t="shared" si="75"/>
        <v>98.635826297748451</v>
      </c>
      <c r="C70" s="304">
        <f t="shared" si="73"/>
        <v>107.19509373317922</v>
      </c>
      <c r="D70" s="304">
        <f t="shared" si="74"/>
        <v>106.62072540359543</v>
      </c>
      <c r="E70" s="304"/>
      <c r="F70" s="304">
        <v>0.29679022512079362</v>
      </c>
      <c r="G70" s="304">
        <v>0.39883775800661964</v>
      </c>
      <c r="H70" s="304">
        <v>0.61910370486453181</v>
      </c>
      <c r="I70" s="304"/>
      <c r="J70" s="304">
        <v>1.9620066653820862</v>
      </c>
      <c r="K70" s="304">
        <v>2.4169634517165246</v>
      </c>
      <c r="L70" s="304">
        <v>3.6378323428128274</v>
      </c>
      <c r="M70" s="304"/>
      <c r="N70" s="304">
        <v>5.6910588856547593</v>
      </c>
      <c r="O70" s="304">
        <v>6.7831302309464441</v>
      </c>
      <c r="P70" s="304">
        <v>10.426872335018928</v>
      </c>
      <c r="Q70" s="304"/>
      <c r="R70" s="304">
        <v>2.4146753872705702</v>
      </c>
      <c r="S70" s="304">
        <v>2.8607158554859504</v>
      </c>
      <c r="T70" s="304">
        <v>3.8364901222950007</v>
      </c>
      <c r="U70" s="304"/>
      <c r="V70" s="304">
        <v>4.1454809514023854</v>
      </c>
      <c r="W70" s="304">
        <v>4.8920506784702535</v>
      </c>
      <c r="X70" s="304">
        <v>6.193679001272792</v>
      </c>
      <c r="Y70" s="304"/>
      <c r="Z70" s="304">
        <v>19.71031649373742</v>
      </c>
      <c r="AA70" s="304">
        <v>22.239489717028949</v>
      </c>
      <c r="AB70" s="304">
        <v>24.543799056535999</v>
      </c>
      <c r="AC70" s="304"/>
      <c r="AD70" s="304">
        <v>30.95711387257505</v>
      </c>
      <c r="AE70" s="304">
        <v>34.922613314176466</v>
      </c>
      <c r="AF70" s="304">
        <v>34.218501213498037</v>
      </c>
      <c r="AG70" s="304"/>
      <c r="AH70" s="304">
        <v>23.698796999020544</v>
      </c>
      <c r="AI70" s="304">
        <v>23.800807185622936</v>
      </c>
      <c r="AJ70" s="304">
        <v>17.296098816770868</v>
      </c>
      <c r="AK70" s="304"/>
      <c r="AL70" s="304">
        <v>9.7595868175848413</v>
      </c>
      <c r="AM70" s="304">
        <v>8.8804855417250756</v>
      </c>
      <c r="AN70" s="304">
        <v>5.8483488105264589</v>
      </c>
    </row>
    <row r="71" spans="1:40" x14ac:dyDescent="0.2">
      <c r="A71" s="13" t="str">
        <f t="shared" si="72"/>
        <v>Elementary occupations</v>
      </c>
      <c r="B71" s="304">
        <f t="shared" si="75"/>
        <v>266.74005797482886</v>
      </c>
      <c r="C71" s="304">
        <f t="shared" si="73"/>
        <v>275.22133975623996</v>
      </c>
      <c r="D71" s="304">
        <f t="shared" si="74"/>
        <v>273.30751745125207</v>
      </c>
      <c r="E71" s="304"/>
      <c r="F71" s="304">
        <v>0.10602320942755322</v>
      </c>
      <c r="G71" s="304">
        <v>0.13058622069021794</v>
      </c>
      <c r="H71" s="304">
        <v>0.16747929354692598</v>
      </c>
      <c r="I71" s="304"/>
      <c r="J71" s="304">
        <v>7.9844116360219424</v>
      </c>
      <c r="K71" s="304">
        <v>10.553105569381959</v>
      </c>
      <c r="L71" s="304">
        <v>16.699923475687509</v>
      </c>
      <c r="M71" s="304"/>
      <c r="N71" s="304">
        <v>29.588383509999581</v>
      </c>
      <c r="O71" s="304">
        <v>35.289883693304063</v>
      </c>
      <c r="P71" s="304">
        <v>48.657832625114317</v>
      </c>
      <c r="Q71" s="304"/>
      <c r="R71" s="304">
        <v>12.838892111796348</v>
      </c>
      <c r="S71" s="304">
        <v>14.957061352822979</v>
      </c>
      <c r="T71" s="304">
        <v>20.928301234609425</v>
      </c>
      <c r="U71" s="304"/>
      <c r="V71" s="304">
        <v>14.025241957551248</v>
      </c>
      <c r="W71" s="304">
        <v>16.264988173043434</v>
      </c>
      <c r="X71" s="304">
        <v>21.927448025387857</v>
      </c>
      <c r="Y71" s="304"/>
      <c r="Z71" s="304">
        <v>57.765604496890475</v>
      </c>
      <c r="AA71" s="304">
        <v>56.472408348856099</v>
      </c>
      <c r="AB71" s="304">
        <v>55.45103862674668</v>
      </c>
      <c r="AC71" s="304"/>
      <c r="AD71" s="304">
        <v>74.20804248108459</v>
      </c>
      <c r="AE71" s="304">
        <v>76.846066149113611</v>
      </c>
      <c r="AF71" s="304">
        <v>69.536036825402149</v>
      </c>
      <c r="AG71" s="304"/>
      <c r="AH71" s="304">
        <v>48.155054372209094</v>
      </c>
      <c r="AI71" s="304">
        <v>44.578583378629396</v>
      </c>
      <c r="AJ71" s="304">
        <v>19.22082482167437</v>
      </c>
      <c r="AK71" s="304"/>
      <c r="AL71" s="304">
        <v>22.068404199848022</v>
      </c>
      <c r="AM71" s="304">
        <v>20.128656870398224</v>
      </c>
      <c r="AN71" s="304">
        <v>20.718632523082867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1607.8119999918752</v>
      </c>
      <c r="C74" s="305">
        <f>SUM(C75:C83)</f>
        <v>1668.3780000058186</v>
      </c>
      <c r="D74" s="305">
        <f>SUM(D75:D83)</f>
        <v>1772.5859999931574</v>
      </c>
      <c r="E74" s="304"/>
      <c r="F74" s="305">
        <f>SUM(F75:F83)</f>
        <v>34.030938079394268</v>
      </c>
      <c r="G74" s="305">
        <f>SUM(G75:G83)</f>
        <v>39.412517245010939</v>
      </c>
      <c r="H74" s="305">
        <f>SUM(H75:H83)</f>
        <v>50.918808592392715</v>
      </c>
      <c r="I74" s="304"/>
      <c r="J74" s="305">
        <f>SUM(J75:J83)</f>
        <v>265.51534250991961</v>
      </c>
      <c r="K74" s="305">
        <f>SUM(K75:K83)</f>
        <v>310.09479692864238</v>
      </c>
      <c r="L74" s="305">
        <f>SUM(L75:L83)</f>
        <v>401.6640032281062</v>
      </c>
      <c r="M74" s="304"/>
      <c r="N74" s="305">
        <f>SUM(N75:N83)</f>
        <v>465.97153534824332</v>
      </c>
      <c r="O74" s="305">
        <f>SUM(O75:O83)</f>
        <v>491.62617312762842</v>
      </c>
      <c r="P74" s="305">
        <f>SUM(P75:P83)</f>
        <v>544.85900425436353</v>
      </c>
      <c r="Q74" s="304"/>
      <c r="R74" s="305">
        <f>SUM(R75:R83)</f>
        <v>87.503967112993536</v>
      </c>
      <c r="S74" s="305">
        <f>SUM(S75:S83)</f>
        <v>92.879962665207358</v>
      </c>
      <c r="T74" s="305">
        <f>SUM(T75:T83)</f>
        <v>110.25482521059112</v>
      </c>
      <c r="U74" s="304"/>
      <c r="V74" s="305">
        <f>SUM(V75:V83)</f>
        <v>104.92559873395089</v>
      </c>
      <c r="W74" s="305">
        <f>SUM(W75:W83)</f>
        <v>108.0604748489213</v>
      </c>
      <c r="X74" s="305">
        <f>SUM(X75:X83)</f>
        <v>122.34305137539243</v>
      </c>
      <c r="Y74" s="304"/>
      <c r="Z74" s="305">
        <f>SUM(Z75:Z83)</f>
        <v>233.38595248447717</v>
      </c>
      <c r="AA74" s="305">
        <f>SUM(AA75:AA83)</f>
        <v>213.51010767161375</v>
      </c>
      <c r="AB74" s="305">
        <f>SUM(AB75:AB83)</f>
        <v>192.04607060197094</v>
      </c>
      <c r="AC74" s="304"/>
      <c r="AD74" s="305">
        <f>SUM(AD75:AD83)</f>
        <v>215.00894491777763</v>
      </c>
      <c r="AE74" s="305">
        <f>SUM(AE75:AE83)</f>
        <v>207.36748164183439</v>
      </c>
      <c r="AF74" s="305">
        <f>SUM(AF75:AF83)</f>
        <v>172.64341848119867</v>
      </c>
      <c r="AG74" s="304"/>
      <c r="AH74" s="305">
        <f>SUM(AH75:AH83)</f>
        <v>151.81888044921664</v>
      </c>
      <c r="AI74" s="305">
        <f>SUM(AI75:AI83)</f>
        <v>153.78912471167155</v>
      </c>
      <c r="AJ74" s="305">
        <f>SUM(AJ75:AJ83)</f>
        <v>125.30320746710419</v>
      </c>
      <c r="AK74" s="304"/>
      <c r="AL74" s="305">
        <f>SUM(AL75:AL83)</f>
        <v>49.650840355901877</v>
      </c>
      <c r="AM74" s="305">
        <f>SUM(AM75:AM83)</f>
        <v>51.637361165288688</v>
      </c>
      <c r="AN74" s="305">
        <f>SUM(AN75:AN83)</f>
        <v>52.55361078203736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250.50443940155876</v>
      </c>
      <c r="C75" s="305">
        <f t="shared" ref="C75:C83" si="77">SUM(G75,K75,O75,S75,W75,AA75,AE75,AI75,AM75)</f>
        <v>262.60737912416329</v>
      </c>
      <c r="D75" s="305">
        <f t="shared" ref="D75:D83" si="78">SUM(H75,L75,P75,T75,X75,AB75,AF75,AJ75,AN75)</f>
        <v>293.91026739000228</v>
      </c>
      <c r="E75" s="304"/>
      <c r="F75" s="304">
        <v>6.2145931416921263</v>
      </c>
      <c r="G75" s="304">
        <v>7.2022921118727306</v>
      </c>
      <c r="H75" s="304">
        <v>9.7088991687570783</v>
      </c>
      <c r="I75" s="304"/>
      <c r="J75" s="304">
        <v>42.634754072394564</v>
      </c>
      <c r="K75" s="304">
        <v>48.8625008034548</v>
      </c>
      <c r="L75" s="304">
        <v>65.562926434641923</v>
      </c>
      <c r="M75" s="304"/>
      <c r="N75" s="304">
        <v>79.985488705796286</v>
      </c>
      <c r="O75" s="304">
        <v>82.661216751748867</v>
      </c>
      <c r="P75" s="304">
        <v>93.784881697951377</v>
      </c>
      <c r="Q75" s="304"/>
      <c r="R75" s="304">
        <v>12.342110614853013</v>
      </c>
      <c r="S75" s="304">
        <v>13.206904646378543</v>
      </c>
      <c r="T75" s="304">
        <v>15.384649479999137</v>
      </c>
      <c r="U75" s="304"/>
      <c r="V75" s="304">
        <v>21.519281411418891</v>
      </c>
      <c r="W75" s="304">
        <v>22.595953064843233</v>
      </c>
      <c r="X75" s="304">
        <v>26.33870189069264</v>
      </c>
      <c r="Y75" s="304"/>
      <c r="Z75" s="304">
        <v>37.894260020868835</v>
      </c>
      <c r="AA75" s="304">
        <v>35.196241711731595</v>
      </c>
      <c r="AB75" s="304">
        <v>35.107709199700132</v>
      </c>
      <c r="AC75" s="304"/>
      <c r="AD75" s="304">
        <v>29.309151115660864</v>
      </c>
      <c r="AE75" s="304">
        <v>30.123946305791833</v>
      </c>
      <c r="AF75" s="304">
        <v>26.974580511795534</v>
      </c>
      <c r="AG75" s="304"/>
      <c r="AH75" s="304">
        <v>16.329079698162012</v>
      </c>
      <c r="AI75" s="304">
        <v>17.492547558488802</v>
      </c>
      <c r="AJ75" s="304">
        <v>14.128729994060144</v>
      </c>
      <c r="AK75" s="304"/>
      <c r="AL75" s="304">
        <v>4.2757206207121694</v>
      </c>
      <c r="AM75" s="304">
        <v>5.265776169852888</v>
      </c>
      <c r="AN75" s="304">
        <v>6.919189012404277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455.18452239830026</v>
      </c>
      <c r="C76" s="305">
        <f t="shared" si="77"/>
        <v>498.07830096847749</v>
      </c>
      <c r="D76" s="305">
        <f>SUM(H76,L76,P76,T76,X76,AB76,AF76,AJ76,AN76)</f>
        <v>549.87898768192406</v>
      </c>
      <c r="E76" s="304"/>
      <c r="F76" s="304">
        <v>18.970935844231033</v>
      </c>
      <c r="G76" s="304">
        <v>22.03002917120244</v>
      </c>
      <c r="H76" s="304">
        <v>27.504672873477595</v>
      </c>
      <c r="I76" s="304"/>
      <c r="J76" s="304">
        <v>124.69850757167242</v>
      </c>
      <c r="K76" s="304">
        <v>148.30875994932154</v>
      </c>
      <c r="L76" s="304">
        <v>189.19883118299666</v>
      </c>
      <c r="M76" s="304"/>
      <c r="N76" s="304">
        <v>176.5875170796927</v>
      </c>
      <c r="O76" s="304">
        <v>187.66081226817155</v>
      </c>
      <c r="P76" s="304">
        <v>193.94402954130408</v>
      </c>
      <c r="Q76" s="304"/>
      <c r="R76" s="304">
        <v>16.789813763228771</v>
      </c>
      <c r="S76" s="304">
        <v>17.949436268044884</v>
      </c>
      <c r="T76" s="304">
        <v>20.458247257167155</v>
      </c>
      <c r="U76" s="304"/>
      <c r="V76" s="304">
        <v>28.022181439291074</v>
      </c>
      <c r="W76" s="304">
        <v>29.097599951468055</v>
      </c>
      <c r="X76" s="304">
        <v>31.831470827816361</v>
      </c>
      <c r="Y76" s="304"/>
      <c r="Z76" s="304">
        <v>38.637301887946613</v>
      </c>
      <c r="AA76" s="304">
        <v>36.347164526906532</v>
      </c>
      <c r="AB76" s="304">
        <v>34.069278039921976</v>
      </c>
      <c r="AC76" s="304"/>
      <c r="AD76" s="304">
        <v>29.54680901086369</v>
      </c>
      <c r="AE76" s="304">
        <v>30.551030040677837</v>
      </c>
      <c r="AF76" s="304">
        <v>27.966481214392697</v>
      </c>
      <c r="AG76" s="304"/>
      <c r="AH76" s="304">
        <v>17.768343180632293</v>
      </c>
      <c r="AI76" s="304">
        <v>19.388235258431468</v>
      </c>
      <c r="AJ76" s="304">
        <v>14.372582976421331</v>
      </c>
      <c r="AK76" s="304"/>
      <c r="AL76" s="304">
        <v>4.163112620741602</v>
      </c>
      <c r="AM76" s="304">
        <v>6.7452335342531793</v>
      </c>
      <c r="AN76" s="304">
        <v>10.533393768426185</v>
      </c>
    </row>
    <row r="77" spans="1:40" x14ac:dyDescent="0.2">
      <c r="A77" s="13" t="str">
        <f t="shared" si="76"/>
        <v>Associate professional occupations</v>
      </c>
      <c r="B77" s="305">
        <f t="shared" si="79"/>
        <v>308.80726473276326</v>
      </c>
      <c r="C77" s="305">
        <f t="shared" si="77"/>
        <v>301.83415906329418</v>
      </c>
      <c r="D77" s="305">
        <f t="shared" si="78"/>
        <v>323.36463619523852</v>
      </c>
      <c r="E77" s="304"/>
      <c r="F77" s="304">
        <v>6.2325036931539053</v>
      </c>
      <c r="G77" s="304">
        <v>6.9763582797852433</v>
      </c>
      <c r="H77" s="304">
        <v>9.4004188099131625</v>
      </c>
      <c r="I77" s="304"/>
      <c r="J77" s="304">
        <v>61.592783828518812</v>
      </c>
      <c r="K77" s="304">
        <v>67.891855118687133</v>
      </c>
      <c r="L77" s="304">
        <v>87.792232624783395</v>
      </c>
      <c r="M77" s="304"/>
      <c r="N77" s="304">
        <v>110.39214740130316</v>
      </c>
      <c r="O77" s="304">
        <v>109.10130772530722</v>
      </c>
      <c r="P77" s="304">
        <v>117.95220624390352</v>
      </c>
      <c r="Q77" s="304"/>
      <c r="R77" s="304">
        <v>18.9449128987678</v>
      </c>
      <c r="S77" s="304">
        <v>18.641490003944917</v>
      </c>
      <c r="T77" s="304">
        <v>22.016052055065536</v>
      </c>
      <c r="U77" s="304"/>
      <c r="V77" s="304">
        <v>18.940201800653682</v>
      </c>
      <c r="W77" s="304">
        <v>17.504430898176231</v>
      </c>
      <c r="X77" s="304">
        <v>17.488030800890485</v>
      </c>
      <c r="Y77" s="304"/>
      <c r="Z77" s="304">
        <v>40.20886951804524</v>
      </c>
      <c r="AA77" s="304">
        <v>33.78751122058258</v>
      </c>
      <c r="AB77" s="304">
        <v>28.672548808374078</v>
      </c>
      <c r="AC77" s="304"/>
      <c r="AD77" s="304">
        <v>28.522416982028517</v>
      </c>
      <c r="AE77" s="304">
        <v>24.228330641702644</v>
      </c>
      <c r="AF77" s="304">
        <v>17.455623066884772</v>
      </c>
      <c r="AG77" s="304"/>
      <c r="AH77" s="304">
        <v>19.022474032013871</v>
      </c>
      <c r="AI77" s="304">
        <v>17.459441858239639</v>
      </c>
      <c r="AJ77" s="304">
        <v>13.409138368074027</v>
      </c>
      <c r="AK77" s="304"/>
      <c r="AL77" s="304">
        <v>4.9509545782783144</v>
      </c>
      <c r="AM77" s="304">
        <v>6.2434333168685638</v>
      </c>
      <c r="AN77" s="304">
        <v>9.1783854173495669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187.02795613548278</v>
      </c>
      <c r="C78" s="305">
        <f t="shared" si="77"/>
        <v>172.09595408032601</v>
      </c>
      <c r="D78" s="305">
        <f t="shared" si="78"/>
        <v>158.69128659936385</v>
      </c>
      <c r="E78" s="304"/>
      <c r="F78" s="304">
        <v>1.2942706404644844</v>
      </c>
      <c r="G78" s="304">
        <v>1.5152881773004716</v>
      </c>
      <c r="H78" s="304">
        <v>2.0372059945237826</v>
      </c>
      <c r="I78" s="304"/>
      <c r="J78" s="304">
        <v>15.648546940420612</v>
      </c>
      <c r="K78" s="304">
        <v>18.221985788211352</v>
      </c>
      <c r="L78" s="304">
        <v>23.702034713393044</v>
      </c>
      <c r="M78" s="304"/>
      <c r="N78" s="304">
        <v>45.494171506192302</v>
      </c>
      <c r="O78" s="304">
        <v>49.001158575283945</v>
      </c>
      <c r="P78" s="304">
        <v>61.031598371441738</v>
      </c>
      <c r="Q78" s="304"/>
      <c r="R78" s="304">
        <v>13.923205938551202</v>
      </c>
      <c r="S78" s="304">
        <v>14.145817931538808</v>
      </c>
      <c r="T78" s="304">
        <v>15.980876225814796</v>
      </c>
      <c r="U78" s="304"/>
      <c r="V78" s="304">
        <v>15.318388194668396</v>
      </c>
      <c r="W78" s="304">
        <v>15.612955794707</v>
      </c>
      <c r="X78" s="304">
        <v>17.650046750994889</v>
      </c>
      <c r="Y78" s="304"/>
      <c r="Z78" s="304">
        <v>33.32804638089916</v>
      </c>
      <c r="AA78" s="304">
        <v>26.399419020455849</v>
      </c>
      <c r="AB78" s="304">
        <v>13.805567022529569</v>
      </c>
      <c r="AC78" s="304"/>
      <c r="AD78" s="304">
        <v>35.20092771323587</v>
      </c>
      <c r="AE78" s="304">
        <v>27.503115550732364</v>
      </c>
      <c r="AF78" s="304">
        <v>14.470512140999471</v>
      </c>
      <c r="AG78" s="304"/>
      <c r="AH78" s="304">
        <v>19.394733657089976</v>
      </c>
      <c r="AI78" s="304">
        <v>12.072368013497767</v>
      </c>
      <c r="AJ78" s="304">
        <v>3.1986897341445286</v>
      </c>
      <c r="AK78" s="304"/>
      <c r="AL78" s="304">
        <v>7.4256651639607894</v>
      </c>
      <c r="AM78" s="304">
        <v>7.6238452285984488</v>
      </c>
      <c r="AN78" s="304">
        <v>6.8147556455220339</v>
      </c>
    </row>
    <row r="79" spans="1:40" x14ac:dyDescent="0.2">
      <c r="A79" s="13" t="str">
        <f t="shared" si="76"/>
        <v>Skilled trades occupations</v>
      </c>
      <c r="B79" s="305">
        <f t="shared" si="79"/>
        <v>59.341328820028828</v>
      </c>
      <c r="C79" s="305">
        <f t="shared" si="77"/>
        <v>66.259417623467911</v>
      </c>
      <c r="D79" s="305">
        <f t="shared" si="78"/>
        <v>70.737143655964445</v>
      </c>
      <c r="E79" s="304"/>
      <c r="F79" s="304">
        <v>0.33359890346132959</v>
      </c>
      <c r="G79" s="304">
        <v>0.42861670221518616</v>
      </c>
      <c r="H79" s="304">
        <v>0.5867797217783306</v>
      </c>
      <c r="I79" s="304"/>
      <c r="J79" s="304">
        <v>3.8888714125287951</v>
      </c>
      <c r="K79" s="304">
        <v>5.2687466765136506</v>
      </c>
      <c r="L79" s="304">
        <v>7.1602822062575866</v>
      </c>
      <c r="M79" s="304"/>
      <c r="N79" s="304">
        <v>9.5605947480105158</v>
      </c>
      <c r="O79" s="304">
        <v>11.38555728923521</v>
      </c>
      <c r="P79" s="304">
        <v>14.757486699486364</v>
      </c>
      <c r="Q79" s="304"/>
      <c r="R79" s="304">
        <v>3.482616829513951</v>
      </c>
      <c r="S79" s="304">
        <v>3.8762467683405886</v>
      </c>
      <c r="T79" s="304">
        <v>5.1527070160376329</v>
      </c>
      <c r="U79" s="304"/>
      <c r="V79" s="304">
        <v>4.5677833633646525</v>
      </c>
      <c r="W79" s="304">
        <v>4.8161988649161174</v>
      </c>
      <c r="X79" s="304">
        <v>5.5751496368089395</v>
      </c>
      <c r="Y79" s="304"/>
      <c r="Z79" s="304">
        <v>13.776986973458287</v>
      </c>
      <c r="AA79" s="304">
        <v>13.712514076916859</v>
      </c>
      <c r="AB79" s="304">
        <v>12.710883030206942</v>
      </c>
      <c r="AC79" s="304"/>
      <c r="AD79" s="304">
        <v>12.621325088401868</v>
      </c>
      <c r="AE79" s="304">
        <v>13.360989415309879</v>
      </c>
      <c r="AF79" s="304">
        <v>12.23763498473034</v>
      </c>
      <c r="AG79" s="304"/>
      <c r="AH79" s="304">
        <v>7.3301108693526986</v>
      </c>
      <c r="AI79" s="304">
        <v>8.2584511901336644</v>
      </c>
      <c r="AJ79" s="304">
        <v>7.0435737722705447</v>
      </c>
      <c r="AK79" s="304"/>
      <c r="AL79" s="304">
        <v>3.7794406319367329</v>
      </c>
      <c r="AM79" s="304">
        <v>5.1520966398867589</v>
      </c>
      <c r="AN79" s="304">
        <v>5.5126465883877698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109.98181233896473</v>
      </c>
      <c r="C80" s="305">
        <f t="shared" si="77"/>
        <v>114.75278275454167</v>
      </c>
      <c r="D80" s="305">
        <f t="shared" si="78"/>
        <v>120.20968933724747</v>
      </c>
      <c r="E80" s="304"/>
      <c r="F80" s="304">
        <v>0.12783997347445095</v>
      </c>
      <c r="G80" s="304">
        <v>0.16780821157589729</v>
      </c>
      <c r="H80" s="304">
        <v>0.25780823050099516</v>
      </c>
      <c r="I80" s="304"/>
      <c r="J80" s="304">
        <v>6.195335821061362</v>
      </c>
      <c r="K80" s="304">
        <v>7.9206067216574985</v>
      </c>
      <c r="L80" s="304">
        <v>10.642653154993697</v>
      </c>
      <c r="M80" s="304"/>
      <c r="N80" s="304">
        <v>17.053791936350091</v>
      </c>
      <c r="O80" s="304">
        <v>20.866120047098914</v>
      </c>
      <c r="P80" s="304">
        <v>26.712310466149745</v>
      </c>
      <c r="Q80" s="304"/>
      <c r="R80" s="304">
        <v>10.235320687360588</v>
      </c>
      <c r="S80" s="304">
        <v>11.307525069178643</v>
      </c>
      <c r="T80" s="304">
        <v>13.615965046450258</v>
      </c>
      <c r="U80" s="304"/>
      <c r="V80" s="304">
        <v>7.6805050019966883</v>
      </c>
      <c r="W80" s="304">
        <v>8.7261230684542461</v>
      </c>
      <c r="X80" s="304">
        <v>11.706650255363254</v>
      </c>
      <c r="Y80" s="304"/>
      <c r="Z80" s="304">
        <v>29.592753646467205</v>
      </c>
      <c r="AA80" s="304">
        <v>28.447685108881121</v>
      </c>
      <c r="AB80" s="304">
        <v>27.299872646532705</v>
      </c>
      <c r="AC80" s="304"/>
      <c r="AD80" s="304">
        <v>22.2694432288061</v>
      </c>
      <c r="AE80" s="304">
        <v>19.969055170401649</v>
      </c>
      <c r="AF80" s="304">
        <v>14.99390545064877</v>
      </c>
      <c r="AG80" s="304"/>
      <c r="AH80" s="304">
        <v>13.720845047744641</v>
      </c>
      <c r="AI80" s="304">
        <v>14.039004996334958</v>
      </c>
      <c r="AJ80" s="304">
        <v>11.260499806113128</v>
      </c>
      <c r="AK80" s="304"/>
      <c r="AL80" s="304">
        <v>3.1059769957036054</v>
      </c>
      <c r="AM80" s="304">
        <v>3.3088543609587524</v>
      </c>
      <c r="AN80" s="304">
        <v>3.7200242804949069</v>
      </c>
    </row>
    <row r="81" spans="1:40" x14ac:dyDescent="0.2">
      <c r="A81" s="13" t="str">
        <f t="shared" si="76"/>
        <v>Sales and customer service occupations</v>
      </c>
      <c r="B81" s="305">
        <f t="shared" si="79"/>
        <v>71.045571382264626</v>
      </c>
      <c r="C81" s="305">
        <f t="shared" si="77"/>
        <v>78.547194651274808</v>
      </c>
      <c r="D81" s="305">
        <f t="shared" si="78"/>
        <v>83.469210632943003</v>
      </c>
      <c r="E81" s="304"/>
      <c r="F81" s="304">
        <v>0.55644721653185969</v>
      </c>
      <c r="G81" s="304">
        <v>0.6962725834265121</v>
      </c>
      <c r="H81" s="304">
        <v>0.88875283720126785</v>
      </c>
      <c r="I81" s="304"/>
      <c r="J81" s="304">
        <v>5.1984800787577932</v>
      </c>
      <c r="K81" s="304">
        <v>6.5698876529462584</v>
      </c>
      <c r="L81" s="304">
        <v>8.753798638958731</v>
      </c>
      <c r="M81" s="304"/>
      <c r="N81" s="304">
        <v>15.306718987818233</v>
      </c>
      <c r="O81" s="304">
        <v>17.691851163856693</v>
      </c>
      <c r="P81" s="304">
        <v>21.260250122711092</v>
      </c>
      <c r="Q81" s="304"/>
      <c r="R81" s="304">
        <v>4.3064456771053923</v>
      </c>
      <c r="S81" s="304">
        <v>4.8858665801111805</v>
      </c>
      <c r="T81" s="304">
        <v>6.0446460109854705</v>
      </c>
      <c r="U81" s="304"/>
      <c r="V81" s="304">
        <v>4.7551572372285644</v>
      </c>
      <c r="W81" s="304">
        <v>5.4605387022116076</v>
      </c>
      <c r="X81" s="304">
        <v>6.2556328798343159</v>
      </c>
      <c r="Y81" s="304"/>
      <c r="Z81" s="304">
        <v>14.590920051411423</v>
      </c>
      <c r="AA81" s="304">
        <v>14.61289751174459</v>
      </c>
      <c r="AB81" s="304">
        <v>12.969802139831426</v>
      </c>
      <c r="AC81" s="304"/>
      <c r="AD81" s="304">
        <v>15.961078209110163</v>
      </c>
      <c r="AE81" s="304">
        <v>17.514127822785905</v>
      </c>
      <c r="AF81" s="304">
        <v>16.00522349723455</v>
      </c>
      <c r="AG81" s="304"/>
      <c r="AH81" s="304">
        <v>7.6551175184742606</v>
      </c>
      <c r="AI81" s="304">
        <v>7.5599079694168445</v>
      </c>
      <c r="AJ81" s="304">
        <v>6.331032847858312</v>
      </c>
      <c r="AK81" s="304"/>
      <c r="AL81" s="304">
        <v>2.7152064058269381</v>
      </c>
      <c r="AM81" s="304">
        <v>3.5558446647752171</v>
      </c>
      <c r="AN81" s="304">
        <v>4.960071658327835</v>
      </c>
    </row>
    <row r="82" spans="1:40" x14ac:dyDescent="0.2">
      <c r="A82" s="13" t="str">
        <f t="shared" si="76"/>
        <v>Process, plant and machine operatives</v>
      </c>
      <c r="B82" s="305">
        <f t="shared" si="79"/>
        <v>27.24479004909789</v>
      </c>
      <c r="C82" s="305">
        <f t="shared" si="77"/>
        <v>31.149024419439304</v>
      </c>
      <c r="D82" s="305">
        <f t="shared" si="78"/>
        <v>32.293183015236934</v>
      </c>
      <c r="E82" s="304"/>
      <c r="F82" s="304">
        <v>0.1081688133130016</v>
      </c>
      <c r="G82" s="304">
        <v>0.15731075433742017</v>
      </c>
      <c r="H82" s="304">
        <v>0.2023196069474735</v>
      </c>
      <c r="I82" s="304"/>
      <c r="J82" s="304">
        <v>1.5913964845878796</v>
      </c>
      <c r="K82" s="304">
        <v>2.0177978066061422</v>
      </c>
      <c r="L82" s="304">
        <v>2.8292723686245327</v>
      </c>
      <c r="M82" s="304"/>
      <c r="N82" s="304">
        <v>2.4548919376603169</v>
      </c>
      <c r="O82" s="304">
        <v>3.0679128068468007</v>
      </c>
      <c r="P82" s="304">
        <v>3.681801059495962</v>
      </c>
      <c r="Q82" s="304"/>
      <c r="R82" s="304">
        <v>0.84279882154652896</v>
      </c>
      <c r="S82" s="304">
        <v>1.0826832415884753</v>
      </c>
      <c r="T82" s="304">
        <v>1.4762103580346255</v>
      </c>
      <c r="U82" s="304"/>
      <c r="V82" s="304">
        <v>0.9730898257231424</v>
      </c>
      <c r="W82" s="304">
        <v>1.1284386052214952</v>
      </c>
      <c r="X82" s="304">
        <v>1.4038850255882922</v>
      </c>
      <c r="Y82" s="304"/>
      <c r="Z82" s="304">
        <v>7.0401742807567338</v>
      </c>
      <c r="AA82" s="304">
        <v>8.0824284362393701</v>
      </c>
      <c r="AB82" s="304">
        <v>9.809531195675973</v>
      </c>
      <c r="AC82" s="304"/>
      <c r="AD82" s="304">
        <v>5.3186051516769455</v>
      </c>
      <c r="AE82" s="304">
        <v>5.9270195973143815</v>
      </c>
      <c r="AF82" s="304">
        <v>5.7703174882398169</v>
      </c>
      <c r="AG82" s="304"/>
      <c r="AH82" s="304">
        <v>5.180630627012949</v>
      </c>
      <c r="AI82" s="304">
        <v>5.4430219402062168</v>
      </c>
      <c r="AJ82" s="304">
        <v>3.6314444843904301</v>
      </c>
      <c r="AK82" s="304"/>
      <c r="AL82" s="304">
        <v>3.7350341068203941</v>
      </c>
      <c r="AM82" s="304">
        <v>4.2424112310790001</v>
      </c>
      <c r="AN82" s="304">
        <v>3.4884014282398317</v>
      </c>
    </row>
    <row r="83" spans="1:40" x14ac:dyDescent="0.2">
      <c r="A83" s="38" t="str">
        <f t="shared" si="76"/>
        <v>Elementary occupations</v>
      </c>
      <c r="B83" s="307">
        <f t="shared" si="79"/>
        <v>138.67431473341389</v>
      </c>
      <c r="C83" s="307">
        <f t="shared" si="77"/>
        <v>143.05378732083415</v>
      </c>
      <c r="D83" s="307">
        <f t="shared" si="78"/>
        <v>140.03159548523669</v>
      </c>
      <c r="E83" s="307"/>
      <c r="F83" s="307">
        <v>0.19257985307208453</v>
      </c>
      <c r="G83" s="307">
        <v>0.23854125329503872</v>
      </c>
      <c r="H83" s="307">
        <v>0.33195134929302983</v>
      </c>
      <c r="I83" s="307"/>
      <c r="J83" s="307">
        <v>4.0666662999773591</v>
      </c>
      <c r="K83" s="307">
        <v>5.0326564112439645</v>
      </c>
      <c r="L83" s="307">
        <v>6.0219719034566461</v>
      </c>
      <c r="M83" s="307"/>
      <c r="N83" s="307">
        <v>9.1362130454197619</v>
      </c>
      <c r="O83" s="307">
        <v>10.190236500079205</v>
      </c>
      <c r="P83" s="307">
        <v>11.7344400519197</v>
      </c>
      <c r="Q83" s="307"/>
      <c r="R83" s="307">
        <v>6.6367418820662856</v>
      </c>
      <c r="S83" s="307">
        <v>7.7839921560813279</v>
      </c>
      <c r="T83" s="307">
        <v>10.125471761036501</v>
      </c>
      <c r="U83" s="307"/>
      <c r="V83" s="307">
        <v>3.1490104596058006</v>
      </c>
      <c r="W83" s="307">
        <v>3.118235898923337</v>
      </c>
      <c r="X83" s="307">
        <v>4.0934833074032548</v>
      </c>
      <c r="Y83" s="307"/>
      <c r="Z83" s="307">
        <v>18.316639724623695</v>
      </c>
      <c r="AA83" s="307">
        <v>16.924246058155276</v>
      </c>
      <c r="AB83" s="307">
        <v>17.60087851919814</v>
      </c>
      <c r="AC83" s="307"/>
      <c r="AD83" s="307">
        <v>36.259188417993649</v>
      </c>
      <c r="AE83" s="307">
        <v>38.189867097117919</v>
      </c>
      <c r="AF83" s="307">
        <v>36.769140126272724</v>
      </c>
      <c r="AG83" s="307"/>
      <c r="AH83" s="307">
        <v>45.417545818733927</v>
      </c>
      <c r="AI83" s="307">
        <v>52.07614592692218</v>
      </c>
      <c r="AJ83" s="307">
        <v>51.927515483771742</v>
      </c>
      <c r="AK83" s="307"/>
      <c r="AL83" s="307">
        <v>15.499729231921327</v>
      </c>
      <c r="AM83" s="307">
        <v>9.4998660190158741</v>
      </c>
      <c r="AN83" s="307">
        <v>1.4267429828849596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South East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1183.1339999943752</v>
      </c>
      <c r="C92" s="305">
        <f>SUM(C93:C101)</f>
        <v>1210.6139999568147</v>
      </c>
      <c r="D92" s="305">
        <f>SUM(D93:D101)</f>
        <v>1231.0369999981428</v>
      </c>
      <c r="E92" s="304"/>
      <c r="F92" s="305">
        <f>SUM(F93:F101)</f>
        <v>38.641451449810745</v>
      </c>
      <c r="G92" s="305">
        <f>SUM(G93:G101)</f>
        <v>44.349677768648448</v>
      </c>
      <c r="H92" s="305">
        <f>SUM(H93:H101)</f>
        <v>54.038796505133099</v>
      </c>
      <c r="I92" s="304"/>
      <c r="J92" s="305">
        <f>SUM(J93:J101)</f>
        <v>229.40520740566495</v>
      </c>
      <c r="K92" s="305">
        <f>SUM(K93:K101)</f>
        <v>260.78769022271933</v>
      </c>
      <c r="L92" s="305">
        <f>SUM(L93:L101)</f>
        <v>307.45128876832928</v>
      </c>
      <c r="M92" s="304"/>
      <c r="N92" s="305">
        <f>SUM(N93:N101)</f>
        <v>292.93756358488156</v>
      </c>
      <c r="O92" s="305">
        <f>SUM(O93:O101)</f>
        <v>315.08122792700385</v>
      </c>
      <c r="P92" s="305">
        <f>SUM(P93:P101)</f>
        <v>347.64078389915744</v>
      </c>
      <c r="Q92" s="304"/>
      <c r="R92" s="305">
        <f>SUM(R93:R101)</f>
        <v>112.08252059328066</v>
      </c>
      <c r="S92" s="305">
        <f>SUM(S93:S101)</f>
        <v>101.00103919258332</v>
      </c>
      <c r="T92" s="305">
        <f>SUM(T93:T101)</f>
        <v>92.102801814533024</v>
      </c>
      <c r="U92" s="304"/>
      <c r="V92" s="305">
        <f>SUM(V93:V101)</f>
        <v>58.181572458961028</v>
      </c>
      <c r="W92" s="305">
        <f>SUM(W93:W101)</f>
        <v>59.60090752561625</v>
      </c>
      <c r="X92" s="305">
        <f>SUM(X93:X101)</f>
        <v>63.0429337262891</v>
      </c>
      <c r="Y92" s="304"/>
      <c r="Z92" s="305">
        <f>SUM(Z93:Z101)</f>
        <v>228.09459136292264</v>
      </c>
      <c r="AA92" s="305">
        <f>SUM(AA93:AA101)</f>
        <v>231.10397645270521</v>
      </c>
      <c r="AB92" s="305">
        <f>SUM(AB93:AB101)</f>
        <v>229.58151655886886</v>
      </c>
      <c r="AC92" s="304"/>
      <c r="AD92" s="305">
        <f>SUM(AD93:AD101)</f>
        <v>155.51003928789311</v>
      </c>
      <c r="AE92" s="305">
        <f>SUM(AE93:AE101)</f>
        <v>145.82040422270663</v>
      </c>
      <c r="AF92" s="305">
        <f>SUM(AF93:AF101)</f>
        <v>103.00525617273631</v>
      </c>
      <c r="AG92" s="304"/>
      <c r="AH92" s="305">
        <f>SUM(AH93:AH101)</f>
        <v>57.15256947619109</v>
      </c>
      <c r="AI92" s="305">
        <f>SUM(AI93:AI101)</f>
        <v>42.812698029498698</v>
      </c>
      <c r="AJ92" s="305">
        <f>SUM(AJ93:AJ101)</f>
        <v>21.635095164458868</v>
      </c>
      <c r="AK92" s="304"/>
      <c r="AL92" s="305">
        <f>SUM(AL93:AL101)</f>
        <v>11.128484374769139</v>
      </c>
      <c r="AM92" s="305">
        <f>SUM(AM93:AM101)</f>
        <v>10.056378615332861</v>
      </c>
      <c r="AN92" s="305">
        <f>SUM(AN93:AN101)</f>
        <v>12.538527388636467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60.067498421077296</v>
      </c>
      <c r="C93" s="305">
        <f t="shared" ref="C93:D93" si="81">SUM(G93,K93,O93,S93,W93,AA93,AE93,AI93,AM93)</f>
        <v>60.466741554706189</v>
      </c>
      <c r="D93" s="305">
        <f t="shared" si="81"/>
        <v>65.593018640546447</v>
      </c>
      <c r="E93" s="304"/>
      <c r="F93" s="304">
        <v>1.3031174732431345</v>
      </c>
      <c r="G93" s="304">
        <v>1.4116306938469958</v>
      </c>
      <c r="H93" s="304">
        <v>1.7766887861507827</v>
      </c>
      <c r="I93" s="304"/>
      <c r="J93" s="304">
        <v>12.422187827679952</v>
      </c>
      <c r="K93" s="304">
        <v>13.25560960903149</v>
      </c>
      <c r="L93" s="304">
        <v>15.629942872068611</v>
      </c>
      <c r="M93" s="304"/>
      <c r="N93" s="304">
        <v>18.124126620884795</v>
      </c>
      <c r="O93" s="304">
        <v>18.753167283241972</v>
      </c>
      <c r="P93" s="304">
        <v>21.692920220195763</v>
      </c>
      <c r="Q93" s="304"/>
      <c r="R93" s="304">
        <v>10.369539816709874</v>
      </c>
      <c r="S93" s="304">
        <v>10.314440976085672</v>
      </c>
      <c r="T93" s="304">
        <v>11.075696069422579</v>
      </c>
      <c r="U93" s="304"/>
      <c r="V93" s="304">
        <v>2.7836912329764827</v>
      </c>
      <c r="W93" s="304">
        <v>2.5419884068590415</v>
      </c>
      <c r="X93" s="304">
        <v>2.5138475823754574</v>
      </c>
      <c r="Y93" s="304"/>
      <c r="Z93" s="304">
        <v>8.882583627932819</v>
      </c>
      <c r="AA93" s="304">
        <v>7.8926149273862958</v>
      </c>
      <c r="AB93" s="304">
        <v>7.167767268852427</v>
      </c>
      <c r="AC93" s="304"/>
      <c r="AD93" s="304">
        <v>3.7910596041693521</v>
      </c>
      <c r="AE93" s="304">
        <v>3.6415392393264585</v>
      </c>
      <c r="AF93" s="304">
        <v>3.0886738895418535</v>
      </c>
      <c r="AG93" s="304"/>
      <c r="AH93" s="304">
        <v>1.5282876765414071</v>
      </c>
      <c r="AI93" s="304">
        <v>1.4300734023484756</v>
      </c>
      <c r="AJ93" s="304">
        <v>1.0665491581654842</v>
      </c>
      <c r="AK93" s="304"/>
      <c r="AL93" s="304">
        <v>0.86290454093947855</v>
      </c>
      <c r="AM93" s="304">
        <v>1.2256770165797843</v>
      </c>
      <c r="AN93" s="304">
        <v>1.5809327937734994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445.29814461366192</v>
      </c>
      <c r="C94" s="305">
        <f t="shared" ref="C94:C101" si="83">SUM(G94,K94,O94,S94,W94,AA94,AE94,AI94,AM94)</f>
        <v>466.37035934306738</v>
      </c>
      <c r="D94" s="305">
        <f t="shared" ref="D94:D101" si="84">SUM(H94,L94,P94,T94,X94,AB94,AF94,AJ94,AN94)</f>
        <v>499.45501654435986</v>
      </c>
      <c r="E94" s="305"/>
      <c r="F94" s="304">
        <v>34.160370833119728</v>
      </c>
      <c r="G94" s="304">
        <v>39.129095408554669</v>
      </c>
      <c r="H94" s="304">
        <v>47.142031555023443</v>
      </c>
      <c r="I94" s="304"/>
      <c r="J94" s="304">
        <v>167.68393741210082</v>
      </c>
      <c r="K94" s="304">
        <v>188.68705206834079</v>
      </c>
      <c r="L94" s="304">
        <v>219.64097542741175</v>
      </c>
      <c r="M94" s="304"/>
      <c r="N94" s="304">
        <v>152.7684049564175</v>
      </c>
      <c r="O94" s="304">
        <v>158.25633806912035</v>
      </c>
      <c r="P94" s="304">
        <v>165.34923446920865</v>
      </c>
      <c r="Q94" s="304"/>
      <c r="R94" s="304">
        <v>29.804852941638444</v>
      </c>
      <c r="S94" s="304">
        <v>18.53879138222764</v>
      </c>
      <c r="T94" s="304">
        <v>9.6077449313655379</v>
      </c>
      <c r="U94" s="304"/>
      <c r="V94" s="304">
        <v>9.9081293782047961</v>
      </c>
      <c r="W94" s="304">
        <v>9.867956456216298</v>
      </c>
      <c r="X94" s="304">
        <v>10.366453027869095</v>
      </c>
      <c r="Y94" s="304"/>
      <c r="Z94" s="304">
        <v>25.917633700683297</v>
      </c>
      <c r="AA94" s="304">
        <v>26.231184884674217</v>
      </c>
      <c r="AB94" s="304">
        <v>27.554468894155256</v>
      </c>
      <c r="AC94" s="304"/>
      <c r="AD94" s="304">
        <v>14.879373546433927</v>
      </c>
      <c r="AE94" s="304">
        <v>14.251671685277413</v>
      </c>
      <c r="AF94" s="304">
        <v>10.646825908915712</v>
      </c>
      <c r="AG94" s="304"/>
      <c r="AH94" s="304">
        <v>8.9201985947383964</v>
      </c>
      <c r="AI94" s="304">
        <v>9.4820194548929226</v>
      </c>
      <c r="AJ94" s="304">
        <v>6.3146254506489079</v>
      </c>
      <c r="AK94" s="304"/>
      <c r="AL94" s="304">
        <v>1.2552432503249928</v>
      </c>
      <c r="AM94" s="304">
        <v>1.926249933763089</v>
      </c>
      <c r="AN94" s="304">
        <v>2.8326568797615117</v>
      </c>
    </row>
    <row r="95" spans="1:40" x14ac:dyDescent="0.2">
      <c r="A95" s="13" t="str">
        <f t="shared" si="80"/>
        <v>Associate professional occupations</v>
      </c>
      <c r="B95" s="305">
        <f t="shared" si="82"/>
        <v>171.09070702262528</v>
      </c>
      <c r="C95" s="305">
        <f t="shared" si="83"/>
        <v>173.05531062639389</v>
      </c>
      <c r="D95" s="305">
        <f t="shared" si="84"/>
        <v>181.7979707596314</v>
      </c>
      <c r="E95" s="305"/>
      <c r="F95" s="304">
        <v>1.6695771197917666</v>
      </c>
      <c r="G95" s="304">
        <v>2.0068658554598744</v>
      </c>
      <c r="H95" s="304">
        <v>2.7622863127417001</v>
      </c>
      <c r="I95" s="304"/>
      <c r="J95" s="304">
        <v>23.250405553976737</v>
      </c>
      <c r="K95" s="304">
        <v>25.973753613717761</v>
      </c>
      <c r="L95" s="304">
        <v>31.771640771473567</v>
      </c>
      <c r="M95" s="304"/>
      <c r="N95" s="304">
        <v>51.685683017093822</v>
      </c>
      <c r="O95" s="304">
        <v>56.597131914465606</v>
      </c>
      <c r="P95" s="304">
        <v>67.118565119401921</v>
      </c>
      <c r="Q95" s="304"/>
      <c r="R95" s="304">
        <v>21.38271817334606</v>
      </c>
      <c r="S95" s="304">
        <v>18.11764042211685</v>
      </c>
      <c r="T95" s="304">
        <v>15.534264581651691</v>
      </c>
      <c r="U95" s="304"/>
      <c r="V95" s="304">
        <v>10.415150930663826</v>
      </c>
      <c r="W95" s="304">
        <v>9.7015765208475599</v>
      </c>
      <c r="X95" s="304">
        <v>10.338374721754546</v>
      </c>
      <c r="Y95" s="304"/>
      <c r="Z95" s="304">
        <v>32.160182144953545</v>
      </c>
      <c r="AA95" s="304">
        <v>31.145780009830411</v>
      </c>
      <c r="AB95" s="304">
        <v>31.809581039583467</v>
      </c>
      <c r="AC95" s="304"/>
      <c r="AD95" s="304">
        <v>20.008273807494302</v>
      </c>
      <c r="AE95" s="304">
        <v>18.971284297516554</v>
      </c>
      <c r="AF95" s="304">
        <v>14.180912967983248</v>
      </c>
      <c r="AG95" s="304"/>
      <c r="AH95" s="304">
        <v>9.1108308091059307</v>
      </c>
      <c r="AI95" s="304">
        <v>8.8602569683255545</v>
      </c>
      <c r="AJ95" s="304">
        <v>5.5429729863031199</v>
      </c>
      <c r="AK95" s="304"/>
      <c r="AL95" s="304">
        <v>1.4078854661992912</v>
      </c>
      <c r="AM95" s="304">
        <v>1.68102102411371</v>
      </c>
      <c r="AN95" s="304">
        <v>2.7393722587381397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122.26799118129144</v>
      </c>
      <c r="C96" s="305">
        <f t="shared" si="83"/>
        <v>110.46978155091672</v>
      </c>
      <c r="D96" s="305">
        <f t="shared" si="84"/>
        <v>80.351993185517287</v>
      </c>
      <c r="E96" s="305"/>
      <c r="F96" s="304">
        <v>0.86960929869264803</v>
      </c>
      <c r="G96" s="304">
        <v>0.9672623332445105</v>
      </c>
      <c r="H96" s="304">
        <v>1.2860708626262674</v>
      </c>
      <c r="I96" s="304"/>
      <c r="J96" s="304">
        <v>9.6905520574244086</v>
      </c>
      <c r="K96" s="304">
        <v>11.622692096372601</v>
      </c>
      <c r="L96" s="304">
        <v>12.263420037001653</v>
      </c>
      <c r="M96" s="304"/>
      <c r="N96" s="304">
        <v>23.850837644227276</v>
      </c>
      <c r="O96" s="304">
        <v>25.831666168081561</v>
      </c>
      <c r="P96" s="304">
        <v>27.625676171929882</v>
      </c>
      <c r="Q96" s="304"/>
      <c r="R96" s="304">
        <v>14.849695572364544</v>
      </c>
      <c r="S96" s="304">
        <v>16.665839900757106</v>
      </c>
      <c r="T96" s="304">
        <v>18.074741994965198</v>
      </c>
      <c r="U96" s="304"/>
      <c r="V96" s="304">
        <v>9.1771774009092049</v>
      </c>
      <c r="W96" s="304">
        <v>9.4422810802334638</v>
      </c>
      <c r="X96" s="304">
        <v>9.3430261903074161</v>
      </c>
      <c r="Y96" s="304"/>
      <c r="Z96" s="304">
        <v>26.900917192363387</v>
      </c>
      <c r="AA96" s="304">
        <v>24.859248849062212</v>
      </c>
      <c r="AB96" s="304">
        <v>8.8424890987583868</v>
      </c>
      <c r="AC96" s="304"/>
      <c r="AD96" s="304">
        <v>23.167525861818284</v>
      </c>
      <c r="AE96" s="304">
        <v>16.582991506794279</v>
      </c>
      <c r="AF96" s="304">
        <v>2.7733267445437</v>
      </c>
      <c r="AG96" s="304"/>
      <c r="AH96" s="304">
        <v>12.278601934418756</v>
      </c>
      <c r="AI96" s="304">
        <v>4.1798544066670154</v>
      </c>
      <c r="AJ96" s="304">
        <v>2.9582816992958522E-2</v>
      </c>
      <c r="AK96" s="304"/>
      <c r="AL96" s="304">
        <v>1.4830742190729156</v>
      </c>
      <c r="AM96" s="304">
        <v>0.31794520970396761</v>
      </c>
      <c r="AN96" s="304">
        <v>0.11365926839183062</v>
      </c>
    </row>
    <row r="97" spans="1:40" x14ac:dyDescent="0.2">
      <c r="A97" s="13" t="str">
        <f t="shared" si="80"/>
        <v>Skilled trades occupations</v>
      </c>
      <c r="B97" s="305">
        <f t="shared" si="82"/>
        <v>13.148832550306503</v>
      </c>
      <c r="C97" s="305">
        <f t="shared" si="83"/>
        <v>12.435806660342235</v>
      </c>
      <c r="D97" s="305">
        <f t="shared" si="84"/>
        <v>10.630515064203024</v>
      </c>
      <c r="E97" s="304"/>
      <c r="F97" s="304">
        <v>0.13979722981494194</v>
      </c>
      <c r="G97" s="304">
        <v>0.16271319562640729</v>
      </c>
      <c r="H97" s="304">
        <v>0.19810903385393772</v>
      </c>
      <c r="I97" s="304"/>
      <c r="J97" s="304">
        <v>0.38189669742798932</v>
      </c>
      <c r="K97" s="304">
        <v>0.49107985675682519</v>
      </c>
      <c r="L97" s="304">
        <v>0.78223642245761649</v>
      </c>
      <c r="M97" s="304"/>
      <c r="N97" s="304">
        <v>1.7263999125955742</v>
      </c>
      <c r="O97" s="304">
        <v>2.0711513050299883</v>
      </c>
      <c r="P97" s="304">
        <v>2.2737932335034241</v>
      </c>
      <c r="Q97" s="304"/>
      <c r="R97" s="304">
        <v>0.70783597941499421</v>
      </c>
      <c r="S97" s="304">
        <v>0.74602186856367025</v>
      </c>
      <c r="T97" s="304">
        <v>0.83340662964879875</v>
      </c>
      <c r="U97" s="304"/>
      <c r="V97" s="304">
        <v>0.66700395591024264</v>
      </c>
      <c r="W97" s="304">
        <v>0.71716040533011283</v>
      </c>
      <c r="X97" s="304">
        <v>0.93600349243340564</v>
      </c>
      <c r="Y97" s="304"/>
      <c r="Z97" s="304">
        <v>3.091887267268679</v>
      </c>
      <c r="AA97" s="304">
        <v>2.5031168061806519</v>
      </c>
      <c r="AB97" s="304">
        <v>1.7947691840574591</v>
      </c>
      <c r="AC97" s="304"/>
      <c r="AD97" s="304">
        <v>4.0815840312596041</v>
      </c>
      <c r="AE97" s="304">
        <v>3.5287626396230491</v>
      </c>
      <c r="AF97" s="304">
        <v>2.1250869993793948</v>
      </c>
      <c r="AG97" s="304"/>
      <c r="AH97" s="304">
        <v>1.8909138715886291</v>
      </c>
      <c r="AI97" s="304">
        <v>1.7654752537284126</v>
      </c>
      <c r="AJ97" s="304">
        <v>1.429243249872056</v>
      </c>
      <c r="AK97" s="304"/>
      <c r="AL97" s="304">
        <v>0.46151360502584898</v>
      </c>
      <c r="AM97" s="304">
        <v>0.45032532950311882</v>
      </c>
      <c r="AN97" s="304">
        <v>0.25786681899693081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298.03711078653515</v>
      </c>
      <c r="C98" s="305">
        <f t="shared" si="83"/>
        <v>315.90553192994594</v>
      </c>
      <c r="D98" s="305">
        <f t="shared" si="84"/>
        <v>332.26638033110089</v>
      </c>
      <c r="E98" s="304"/>
      <c r="F98" s="304">
        <v>0.26465346325495559</v>
      </c>
      <c r="G98" s="304">
        <v>0.36772650253621142</v>
      </c>
      <c r="H98" s="304">
        <v>0.50465472419903046</v>
      </c>
      <c r="I98" s="304"/>
      <c r="J98" s="304">
        <v>13.401938199503173</v>
      </c>
      <c r="K98" s="304">
        <v>17.499233242052586</v>
      </c>
      <c r="L98" s="304">
        <v>23.435380136510371</v>
      </c>
      <c r="M98" s="304"/>
      <c r="N98" s="304">
        <v>37.553002543919732</v>
      </c>
      <c r="O98" s="304">
        <v>44.992440861314698</v>
      </c>
      <c r="P98" s="304">
        <v>53.747983515681248</v>
      </c>
      <c r="Q98" s="304"/>
      <c r="R98" s="304">
        <v>30.407567549721978</v>
      </c>
      <c r="S98" s="304">
        <v>31.643763161328199</v>
      </c>
      <c r="T98" s="304">
        <v>31.632123607964019</v>
      </c>
      <c r="U98" s="304"/>
      <c r="V98" s="304">
        <v>20.59478480373588</v>
      </c>
      <c r="W98" s="304">
        <v>22.020486464680427</v>
      </c>
      <c r="X98" s="304">
        <v>23.460963522846168</v>
      </c>
      <c r="Y98" s="304"/>
      <c r="Z98" s="304">
        <v>114.05446837683643</v>
      </c>
      <c r="AA98" s="304">
        <v>120.9947528907115</v>
      </c>
      <c r="AB98" s="304">
        <v>136.13076606801368</v>
      </c>
      <c r="AC98" s="304"/>
      <c r="AD98" s="304">
        <v>70.598409607476768</v>
      </c>
      <c r="AE98" s="304">
        <v>70.5374619043519</v>
      </c>
      <c r="AF98" s="304">
        <v>57.619878248095219</v>
      </c>
      <c r="AG98" s="304"/>
      <c r="AH98" s="304">
        <v>9.5163040851627869</v>
      </c>
      <c r="AI98" s="304">
        <v>6.170685191497685</v>
      </c>
      <c r="AJ98" s="304">
        <v>4.0231361047520648</v>
      </c>
      <c r="AK98" s="304"/>
      <c r="AL98" s="304">
        <v>1.6459821569233994</v>
      </c>
      <c r="AM98" s="304">
        <v>1.6789817114726886</v>
      </c>
      <c r="AN98" s="304">
        <v>1.7114944030391073</v>
      </c>
    </row>
    <row r="99" spans="1:40" x14ac:dyDescent="0.2">
      <c r="A99" s="13" t="str">
        <f t="shared" si="80"/>
        <v>Sales and customer service occupations</v>
      </c>
      <c r="B99" s="305">
        <f t="shared" si="82"/>
        <v>13.792059127704237</v>
      </c>
      <c r="C99" s="305">
        <f t="shared" si="83"/>
        <v>15.242729648348519</v>
      </c>
      <c r="D99" s="305">
        <f>SUM(H99,L99,P99,T99,X99,AB99,AF99,AJ99,AN99)</f>
        <v>14.947028240678621</v>
      </c>
      <c r="E99" s="304"/>
      <c r="F99" s="304">
        <v>8.6614301144440853E-2</v>
      </c>
      <c r="G99" s="304">
        <v>0.11060966089471944</v>
      </c>
      <c r="H99" s="304">
        <v>0.13417220461446783</v>
      </c>
      <c r="I99" s="304"/>
      <c r="J99" s="304">
        <v>1.5665509301647562</v>
      </c>
      <c r="K99" s="304">
        <v>1.9711914217880144</v>
      </c>
      <c r="L99" s="304">
        <v>2.2729665626628623</v>
      </c>
      <c r="M99" s="304"/>
      <c r="N99" s="304">
        <v>3.5013421517801544</v>
      </c>
      <c r="O99" s="304">
        <v>4.0887321473921432</v>
      </c>
      <c r="P99" s="304">
        <v>4.4975743195657962</v>
      </c>
      <c r="Q99" s="304"/>
      <c r="R99" s="304">
        <v>1.8568958513877236</v>
      </c>
      <c r="S99" s="304">
        <v>1.8742442316910992</v>
      </c>
      <c r="T99" s="304">
        <v>1.8409987917124191</v>
      </c>
      <c r="U99" s="304"/>
      <c r="V99" s="304">
        <v>1.2125073635865755</v>
      </c>
      <c r="W99" s="304">
        <v>1.3675458626817458</v>
      </c>
      <c r="X99" s="304">
        <v>1.4723596426461047</v>
      </c>
      <c r="Y99" s="304"/>
      <c r="Z99" s="304">
        <v>2.632248324278875</v>
      </c>
      <c r="AA99" s="304">
        <v>2.7810946763717341</v>
      </c>
      <c r="AB99" s="304">
        <v>2.5860775302923598</v>
      </c>
      <c r="AC99" s="304"/>
      <c r="AD99" s="304">
        <v>2.0347766370797253</v>
      </c>
      <c r="AE99" s="304">
        <v>2.0740466177556884</v>
      </c>
      <c r="AF99" s="304">
        <v>1.2485998234836817</v>
      </c>
      <c r="AG99" s="304"/>
      <c r="AH99" s="304">
        <v>0.63836063646237917</v>
      </c>
      <c r="AI99" s="304">
        <v>0.58148261929837963</v>
      </c>
      <c r="AJ99" s="304">
        <v>0.26502123019403662</v>
      </c>
      <c r="AK99" s="304"/>
      <c r="AL99" s="304">
        <v>0.26276293181960869</v>
      </c>
      <c r="AM99" s="304">
        <v>0.39378241047499524</v>
      </c>
      <c r="AN99" s="304">
        <v>0.62925813550689136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15.736116269862416</v>
      </c>
      <c r="C100" s="305">
        <f t="shared" si="83"/>
        <v>17.839470649637175</v>
      </c>
      <c r="D100" s="305">
        <f t="shared" si="84"/>
        <v>16.822835049361082</v>
      </c>
      <c r="E100" s="304"/>
      <c r="F100" s="304">
        <v>0.11231274312943565</v>
      </c>
      <c r="G100" s="304">
        <v>0.1544448255194471</v>
      </c>
      <c r="H100" s="304">
        <v>0.20268470411928249</v>
      </c>
      <c r="I100" s="304"/>
      <c r="J100" s="304">
        <v>0.3210081081382819</v>
      </c>
      <c r="K100" s="304">
        <v>0.46145324330614518</v>
      </c>
      <c r="L100" s="304">
        <v>0.55366472081660012</v>
      </c>
      <c r="M100" s="304"/>
      <c r="N100" s="304">
        <v>1.5180296192191758</v>
      </c>
      <c r="O100" s="304">
        <v>1.9008591676596927</v>
      </c>
      <c r="P100" s="304">
        <v>2.1547676581792201</v>
      </c>
      <c r="Q100" s="304"/>
      <c r="R100" s="304">
        <v>0.67195668665980934</v>
      </c>
      <c r="S100" s="304">
        <v>0.91042537275260582</v>
      </c>
      <c r="T100" s="304">
        <v>1.117358502124659</v>
      </c>
      <c r="U100" s="304"/>
      <c r="V100" s="304">
        <v>1.8392297837609124</v>
      </c>
      <c r="W100" s="304">
        <v>2.159394697277349</v>
      </c>
      <c r="X100" s="304">
        <v>2.6004079434343264</v>
      </c>
      <c r="Y100" s="304"/>
      <c r="Z100" s="304">
        <v>4.2067935821920983</v>
      </c>
      <c r="AA100" s="304">
        <v>4.7312089074084147</v>
      </c>
      <c r="AB100" s="304">
        <v>4.8778623540221639</v>
      </c>
      <c r="AC100" s="304"/>
      <c r="AD100" s="304">
        <v>2.772952042302907</v>
      </c>
      <c r="AE100" s="304">
        <v>2.8021712539194299</v>
      </c>
      <c r="AF100" s="304">
        <v>1.686984990823571</v>
      </c>
      <c r="AG100" s="304"/>
      <c r="AH100" s="304">
        <v>3.5202699155761712</v>
      </c>
      <c r="AI100" s="304">
        <v>3.7327936531488501</v>
      </c>
      <c r="AJ100" s="304">
        <v>2.0135892056940179</v>
      </c>
      <c r="AK100" s="304"/>
      <c r="AL100" s="304">
        <v>0.77356378888362332</v>
      </c>
      <c r="AM100" s="304">
        <v>0.98671952864524182</v>
      </c>
      <c r="AN100" s="304">
        <v>1.6155149701472402</v>
      </c>
    </row>
    <row r="101" spans="1:40" x14ac:dyDescent="0.2">
      <c r="A101" s="38" t="str">
        <f t="shared" si="80"/>
        <v>Elementary occupations</v>
      </c>
      <c r="B101" s="307">
        <f t="shared" si="82"/>
        <v>43.695540021310876</v>
      </c>
      <c r="C101" s="307">
        <f t="shared" si="83"/>
        <v>38.828267993456564</v>
      </c>
      <c r="D101" s="307">
        <f t="shared" si="84"/>
        <v>29.172242182743865</v>
      </c>
      <c r="E101" s="307"/>
      <c r="F101" s="307">
        <v>3.5398987619681833E-2</v>
      </c>
      <c r="G101" s="307">
        <v>3.9329292965611953E-2</v>
      </c>
      <c r="H101" s="307">
        <v>3.2098321804183205E-2</v>
      </c>
      <c r="I101" s="307"/>
      <c r="J101" s="307">
        <v>0.68673061924882162</v>
      </c>
      <c r="K101" s="307">
        <v>0.82562507135309005</v>
      </c>
      <c r="L101" s="307">
        <v>1.1010618179262477</v>
      </c>
      <c r="M101" s="307"/>
      <c r="N101" s="307">
        <v>2.2097371187435528</v>
      </c>
      <c r="O101" s="307">
        <v>2.5897410106978151</v>
      </c>
      <c r="P101" s="307">
        <v>3.1802691914916337</v>
      </c>
      <c r="Q101" s="307"/>
      <c r="R101" s="307">
        <v>2.0314580220372473</v>
      </c>
      <c r="S101" s="307">
        <v>2.1898718770604888</v>
      </c>
      <c r="T101" s="307">
        <v>2.3864667056781177</v>
      </c>
      <c r="U101" s="307"/>
      <c r="V101" s="307">
        <v>1.5838976092131045</v>
      </c>
      <c r="W101" s="307">
        <v>1.782517631490256</v>
      </c>
      <c r="X101" s="307">
        <v>2.0114976026225766</v>
      </c>
      <c r="Y101" s="307"/>
      <c r="Z101" s="307">
        <v>10.247877146413568</v>
      </c>
      <c r="AA101" s="307">
        <v>9.964974501079773</v>
      </c>
      <c r="AB101" s="307">
        <v>8.8177351211336497</v>
      </c>
      <c r="AC101" s="307"/>
      <c r="AD101" s="307">
        <v>14.176084149858283</v>
      </c>
      <c r="AE101" s="307">
        <v>13.430475078141862</v>
      </c>
      <c r="AF101" s="307">
        <v>9.6349665999699194</v>
      </c>
      <c r="AG101" s="307"/>
      <c r="AH101" s="307">
        <v>9.7488019525966347</v>
      </c>
      <c r="AI101" s="307">
        <v>6.6100570795913987</v>
      </c>
      <c r="AJ101" s="307">
        <v>0.95037496183622217</v>
      </c>
      <c r="AK101" s="307"/>
      <c r="AL101" s="307">
        <v>2.97555441557998</v>
      </c>
      <c r="AM101" s="307">
        <v>1.395676451076266</v>
      </c>
      <c r="AN101" s="307">
        <v>1.0577718602813173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South East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South East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South East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5.1128155655555902</v>
      </c>
      <c r="C8" s="68">
        <v>6.4301507444272765</v>
      </c>
      <c r="D8" s="68">
        <v>7.2753387174866875</v>
      </c>
      <c r="E8" s="68">
        <v>7.6190190730722485</v>
      </c>
      <c r="F8" s="68">
        <v>10.007847863790525</v>
      </c>
      <c r="G8" s="10"/>
      <c r="H8" s="68">
        <f>F8-D8</f>
        <v>2.7325091463038378</v>
      </c>
      <c r="I8" s="68">
        <f>'RD T1'!E36</f>
        <v>4.49719546450625</v>
      </c>
      <c r="J8" s="68">
        <f>SUM(H8:I8)</f>
        <v>7.2297046108100878</v>
      </c>
      <c r="L8" t="str">
        <f>A8</f>
        <v>11 Corporate managers and directors</v>
      </c>
      <c r="M8" s="68">
        <v>41.490425923151228</v>
      </c>
      <c r="N8" s="68">
        <v>55.581566408013614</v>
      </c>
      <c r="O8" s="68">
        <v>60.539130061205427</v>
      </c>
      <c r="P8" s="68">
        <v>62.546848393941822</v>
      </c>
      <c r="Q8" s="68">
        <v>81.395197435074181</v>
      </c>
      <c r="R8" s="10"/>
      <c r="S8" s="68">
        <f>Q8-O8</f>
        <v>20.856067373868754</v>
      </c>
      <c r="T8" s="68">
        <f>'RD T1'!E65</f>
        <v>36.903797864027815</v>
      </c>
      <c r="U8" s="68">
        <f>SUM(S8:T8)</f>
        <v>57.75986523789657</v>
      </c>
      <c r="W8" t="str">
        <f>A8</f>
        <v>11 Corporate managers and directors</v>
      </c>
      <c r="X8" s="68">
        <v>106.8599743304603</v>
      </c>
      <c r="Y8" s="68">
        <v>131.25052483040545</v>
      </c>
      <c r="Z8" s="68">
        <v>127.38798308918503</v>
      </c>
      <c r="AA8" s="68">
        <v>122.69104495702463</v>
      </c>
      <c r="AB8" s="68">
        <v>141.30460949402524</v>
      </c>
      <c r="AC8" s="68"/>
      <c r="AD8" s="68">
        <f>AB8-Z8</f>
        <v>13.916626404840216</v>
      </c>
      <c r="AE8" s="68">
        <f>'RD T1'!E94</f>
        <v>73.92568335795157</v>
      </c>
      <c r="AF8" s="68">
        <f>SUM(AD8:AE8)</f>
        <v>87.842309762791785</v>
      </c>
      <c r="AH8" t="str">
        <f>L8</f>
        <v>11 Corporate managers and directors</v>
      </c>
      <c r="AI8" s="68">
        <v>20.078968219101451</v>
      </c>
      <c r="AJ8" s="68">
        <v>24.352118278714975</v>
      </c>
      <c r="AK8" s="68">
        <v>24.753013204412703</v>
      </c>
      <c r="AL8" s="68">
        <v>22.739728215713985</v>
      </c>
      <c r="AM8" s="68">
        <v>25.160364772542351</v>
      </c>
      <c r="AN8" s="68"/>
      <c r="AO8" s="68">
        <f>AM8-AK8</f>
        <v>0.40735156812964846</v>
      </c>
      <c r="AP8" s="68">
        <f>'RD T1'!E123</f>
        <v>12.582862228521135</v>
      </c>
      <c r="AQ8" s="68">
        <f>SUM(AO8:AP8)</f>
        <v>12.990213796650783</v>
      </c>
      <c r="AS8" t="str">
        <f>W8</f>
        <v>11 Corporate managers and directors</v>
      </c>
      <c r="AT8" s="68">
        <v>30.240046721690263</v>
      </c>
      <c r="AU8" s="68">
        <v>36.407974532508078</v>
      </c>
      <c r="AV8" s="68">
        <v>36.361305330690705</v>
      </c>
      <c r="AW8" s="68">
        <v>32.742222941027883</v>
      </c>
      <c r="AX8" s="68">
        <v>36.388483591275559</v>
      </c>
      <c r="AY8" s="68"/>
      <c r="AZ8" s="68">
        <f>AX8-AV8</f>
        <v>2.7178260584854286E-2</v>
      </c>
      <c r="BA8" s="68">
        <f>'RD T1'!E152</f>
        <v>18.258032254799012</v>
      </c>
      <c r="BB8" s="68">
        <f>SUM(AZ8:BA8)</f>
        <v>18.285210515383866</v>
      </c>
      <c r="BD8" t="str">
        <f>AH8</f>
        <v>11 Corporate managers and directors</v>
      </c>
      <c r="BE8" s="68">
        <v>65.401877764978323</v>
      </c>
      <c r="BF8" s="68">
        <v>69.893947456025231</v>
      </c>
      <c r="BG8" s="68">
        <v>75.656344355073983</v>
      </c>
      <c r="BH8" s="68">
        <v>65.770411554003815</v>
      </c>
      <c r="BI8" s="68">
        <v>70.089645866320609</v>
      </c>
      <c r="BJ8" s="68"/>
      <c r="BK8" s="68">
        <f>BI8-BG8</f>
        <v>-5.5666984887533744</v>
      </c>
      <c r="BL8" s="68">
        <f>'RD T1'!E181</f>
        <v>30.322234432650088</v>
      </c>
      <c r="BM8" s="68">
        <f>SUM(BK8:BL8)</f>
        <v>24.755535943896714</v>
      </c>
      <c r="BO8" t="str">
        <f>AS8</f>
        <v>11 Corporate managers and directors</v>
      </c>
      <c r="BP8" s="68">
        <v>52.661685816732046</v>
      </c>
      <c r="BQ8" s="68">
        <v>58.454838567837193</v>
      </c>
      <c r="BR8" s="68">
        <v>54.700843559537482</v>
      </c>
      <c r="BS8" s="68">
        <v>47.951358029282623</v>
      </c>
      <c r="BT8" s="68">
        <v>39.835526671374886</v>
      </c>
      <c r="BU8" s="68"/>
      <c r="BV8" s="68">
        <f>BT8-BR8</f>
        <v>-14.865316888162596</v>
      </c>
      <c r="BW8" s="68">
        <f>'RD T1'!E210</f>
        <v>20.595395005678157</v>
      </c>
      <c r="BX8" s="68">
        <f>SUM(BV8:BW8)</f>
        <v>5.7300781175155606</v>
      </c>
      <c r="BZ8" t="str">
        <f>BD8</f>
        <v>11 Corporate managers and directors</v>
      </c>
      <c r="CA8" s="68">
        <v>36.008546531076128</v>
      </c>
      <c r="CB8" s="68">
        <v>36.828966727353603</v>
      </c>
      <c r="CC8" s="68">
        <v>35.821632519029713</v>
      </c>
      <c r="CD8" s="68">
        <v>34.812017323516955</v>
      </c>
      <c r="CE8" s="68">
        <v>27.097184319258282</v>
      </c>
      <c r="CF8" s="68"/>
      <c r="CG8" s="68">
        <f>CE8-CC8</f>
        <v>-8.7244481997714303</v>
      </c>
      <c r="CH8" s="68">
        <f>'RD T1'!E239</f>
        <v>13.891337164463973</v>
      </c>
      <c r="CI8" s="68">
        <f>SUM(CG8:CH8)</f>
        <v>5.1668889646925429</v>
      </c>
      <c r="CK8" t="str">
        <f>BO8</f>
        <v>11 Corporate managers and directors</v>
      </c>
      <c r="CL8" s="68">
        <v>5.5045704071334107</v>
      </c>
      <c r="CM8" s="68">
        <v>6.8649835343631906</v>
      </c>
      <c r="CN8" s="68">
        <v>6.2810491549314564</v>
      </c>
      <c r="CO8" s="68">
        <v>6.4972150764060324</v>
      </c>
      <c r="CP8" s="68">
        <v>8.1702895587872106</v>
      </c>
      <c r="CQ8" s="68"/>
      <c r="CR8" s="68">
        <f>CP8-CN8</f>
        <v>1.8892404038557542</v>
      </c>
      <c r="CS8" s="68">
        <f>'RD T1'!E268</f>
        <v>2.1062710689561337</v>
      </c>
      <c r="CT8" s="68">
        <f>SUM(CR8:CS8)</f>
        <v>3.9955114728118879</v>
      </c>
    </row>
    <row r="9" spans="1:98" x14ac:dyDescent="0.2">
      <c r="A9" s="10" t="str">
        <f>name!D5</f>
        <v>12 Other managers and proprietors</v>
      </c>
      <c r="B9" s="68">
        <v>1.8951112706633675</v>
      </c>
      <c r="C9" s="68">
        <v>2.4977693854178677</v>
      </c>
      <c r="D9" s="68">
        <v>2.5358926098511256</v>
      </c>
      <c r="E9" s="68">
        <v>3.5732668998669461</v>
      </c>
      <c r="F9" s="68">
        <v>4.9519710678843953</v>
      </c>
      <c r="H9" s="68">
        <f>F9-D9</f>
        <v>2.4160784580332697</v>
      </c>
      <c r="I9" s="68">
        <f>'RD T1'!E37</f>
        <v>2.4402529575380822</v>
      </c>
      <c r="J9" s="68">
        <f t="shared" ref="J9:J32" si="26">SUM(H9:I9)</f>
        <v>4.8563314155713524</v>
      </c>
      <c r="L9" t="str">
        <f t="shared" ref="L9:L32" si="27">A9</f>
        <v>12 Other managers and proprietors</v>
      </c>
      <c r="M9" s="68">
        <v>16.137581151868286</v>
      </c>
      <c r="N9" s="68">
        <v>20.358789401148371</v>
      </c>
      <c r="O9" s="68">
        <v>22.016910723993927</v>
      </c>
      <c r="P9" s="68">
        <v>30.935853998629803</v>
      </c>
      <c r="Q9" s="68">
        <v>43.582867865342628</v>
      </c>
      <c r="S9" s="68">
        <f t="shared" ref="S9:S32" si="28">Q9-O9</f>
        <v>21.565957141348701</v>
      </c>
      <c r="T9" s="68">
        <f>'RD T1'!E66</f>
        <v>20.938811770048719</v>
      </c>
      <c r="U9" s="68">
        <f t="shared" ref="U9:U32" si="29">SUM(S9:T9)</f>
        <v>42.50476891139742</v>
      </c>
      <c r="W9" t="str">
        <f t="shared" ref="W9:W32" si="30">A9</f>
        <v>12 Other managers and proprietors</v>
      </c>
      <c r="X9" s="68">
        <v>38.624767766801646</v>
      </c>
      <c r="Y9" s="68">
        <v>43.532609277553483</v>
      </c>
      <c r="Z9" s="68">
        <v>41.745542262633634</v>
      </c>
      <c r="AA9" s="68">
        <v>54.102593741375287</v>
      </c>
      <c r="AB9" s="68">
        <v>67.244375328040505</v>
      </c>
      <c r="AC9" s="68"/>
      <c r="AD9" s="68">
        <f t="shared" ref="AD9:AD32" si="31">AB9-Z9</f>
        <v>25.49883306540687</v>
      </c>
      <c r="AE9" s="68">
        <f>'RD T1'!E95</f>
        <v>36.617563130339327</v>
      </c>
      <c r="AF9" s="68">
        <f t="shared" ref="AF9:AF32" si="32">SUM(AD9:AE9)</f>
        <v>62.116396195746198</v>
      </c>
      <c r="AH9" t="str">
        <f t="shared" ref="AH9:AH32" si="33">L9</f>
        <v>12 Other managers and proprietors</v>
      </c>
      <c r="AI9" s="68">
        <v>10.837700743978495</v>
      </c>
      <c r="AJ9" s="68">
        <v>12.63118633704765</v>
      </c>
      <c r="AK9" s="68">
        <v>12.887692109047897</v>
      </c>
      <c r="AL9" s="68">
        <v>15.870466310865391</v>
      </c>
      <c r="AM9" s="68">
        <v>19.693257303077257</v>
      </c>
      <c r="AN9" s="68"/>
      <c r="AO9" s="68">
        <f t="shared" ref="AO9:AO32" si="34">AM9-AK9</f>
        <v>6.8055651940293593</v>
      </c>
      <c r="AP9" s="68">
        <f>'RD T1'!E124</f>
        <v>10.958671534766252</v>
      </c>
      <c r="AQ9" s="68">
        <f t="shared" ref="AQ9:AQ32" si="35">SUM(AO9:AP9)</f>
        <v>17.764236728795609</v>
      </c>
      <c r="AS9" t="str">
        <f t="shared" ref="AS9:AS32" si="36">W9</f>
        <v>12 Other managers and proprietors</v>
      </c>
      <c r="AT9" s="68">
        <v>12.45383785922057</v>
      </c>
      <c r="AU9" s="68">
        <v>13.857740157746644</v>
      </c>
      <c r="AV9" s="68">
        <v>13.644871412012071</v>
      </c>
      <c r="AW9" s="68">
        <v>17.303714285344761</v>
      </c>
      <c r="AX9" s="68">
        <v>20.845705064355332</v>
      </c>
      <c r="AY9" s="68"/>
      <c r="AZ9" s="68">
        <f t="shared" ref="AZ9:AZ32" si="37">AX9-AV9</f>
        <v>7.2008336523432614</v>
      </c>
      <c r="BA9" s="68">
        <f>'RD T1'!E153</f>
        <v>10.971352675186093</v>
      </c>
      <c r="BB9" s="68">
        <f t="shared" ref="BB9:BB32" si="38">SUM(AZ9:BA9)</f>
        <v>18.172186327529353</v>
      </c>
      <c r="BD9" t="str">
        <f t="shared" ref="BD9:BD32" si="39">AH9</f>
        <v>12 Other managers and proprietors</v>
      </c>
      <c r="BE9" s="68">
        <v>31.40739984741445</v>
      </c>
      <c r="BF9" s="68">
        <v>28.385677074491259</v>
      </c>
      <c r="BG9" s="68">
        <v>29.976434567428832</v>
      </c>
      <c r="BH9" s="68">
        <v>34.204460236120397</v>
      </c>
      <c r="BI9" s="68">
        <v>36.545649448603463</v>
      </c>
      <c r="BJ9" s="68"/>
      <c r="BK9" s="68">
        <f t="shared" ref="BK9:BK32" si="40">BI9-BG9</f>
        <v>6.5692148811746307</v>
      </c>
      <c r="BL9" s="68">
        <f>'RD T1'!E182</f>
        <v>16.939474150871007</v>
      </c>
      <c r="BM9" s="68">
        <f t="shared" ref="BM9:BM32" si="41">SUM(BK9:BL9)</f>
        <v>23.508689032045638</v>
      </c>
      <c r="BO9" t="str">
        <f t="shared" ref="BO9:BO32" si="42">AS9</f>
        <v>12 Other managers and proprietors</v>
      </c>
      <c r="BP9" s="68">
        <v>30.604393604363448</v>
      </c>
      <c r="BQ9" s="68">
        <v>30.508975187890865</v>
      </c>
      <c r="BR9" s="68">
        <v>28.867063850213238</v>
      </c>
      <c r="BS9" s="68">
        <v>35.488020041155544</v>
      </c>
      <c r="BT9" s="68">
        <v>35.118552250438306</v>
      </c>
      <c r="BU9" s="68"/>
      <c r="BV9" s="68">
        <f t="shared" ref="BV9:BV32" si="43">BT9-BR9</f>
        <v>6.2514884002250675</v>
      </c>
      <c r="BW9" s="68">
        <f>'RD T1'!E211</f>
        <v>18.621693964377137</v>
      </c>
      <c r="BX9" s="68">
        <f t="shared" ref="BX9:BX32" si="44">SUM(BV9:BW9)</f>
        <v>24.873182364602204</v>
      </c>
      <c r="BZ9" t="str">
        <f t="shared" ref="BZ9:BZ32" si="45">BD9</f>
        <v>12 Other managers and proprietors</v>
      </c>
      <c r="CA9" s="68">
        <v>19.298499289610017</v>
      </c>
      <c r="CB9" s="68">
        <v>17.663817324398092</v>
      </c>
      <c r="CC9" s="68">
        <v>15.161632819596917</v>
      </c>
      <c r="CD9" s="68">
        <v>17.759579292946082</v>
      </c>
      <c r="CE9" s="68">
        <v>14.059532188921585</v>
      </c>
      <c r="CF9" s="68"/>
      <c r="CG9" s="68">
        <f t="shared" ref="CG9:CG32" si="46">CE9-CC9</f>
        <v>-1.1021006306753325</v>
      </c>
      <c r="CH9" s="68">
        <f>'RD T1'!E240</f>
        <v>7.28909732945176</v>
      </c>
      <c r="CI9" s="68">
        <f t="shared" ref="CI9:CI32" si="47">SUM(CG9:CH9)</f>
        <v>6.1869966987764276</v>
      </c>
      <c r="CK9" t="str">
        <f t="shared" ref="CK9:CK32" si="48">BO9</f>
        <v>12 Other managers and proprietors</v>
      </c>
      <c r="CL9" s="68">
        <v>5.4931330928031112</v>
      </c>
      <c r="CM9" s="68">
        <v>5.7558363739821861</v>
      </c>
      <c r="CN9" s="68">
        <v>5.0070703815300446</v>
      </c>
      <c r="CO9" s="68">
        <v>7.2978377598156712</v>
      </c>
      <c r="CP9" s="68">
        <v>9.5836744498686688</v>
      </c>
      <c r="CQ9" s="68"/>
      <c r="CR9" s="68">
        <f t="shared" ref="CR9:CR32" si="49">CP9-CN9</f>
        <v>4.5766040683386242</v>
      </c>
      <c r="CS9" s="68">
        <f>'RD T1'!E269</f>
        <v>2.6314009429796816</v>
      </c>
      <c r="CT9" s="68">
        <f t="shared" ref="CT9:CT32" si="50">SUM(CR9:CS9)</f>
        <v>7.2080050113183063</v>
      </c>
    </row>
    <row r="10" spans="1:98" x14ac:dyDescent="0.2">
      <c r="A10" s="10" t="str">
        <f>name!D6</f>
        <v>21 Science, research, engineering and technology professionals</v>
      </c>
      <c r="B10" s="68">
        <v>14.374322202258762</v>
      </c>
      <c r="C10" s="68">
        <v>18.055836548317046</v>
      </c>
      <c r="D10" s="68">
        <v>19.152560889463722</v>
      </c>
      <c r="E10" s="68">
        <v>21.635588113111428</v>
      </c>
      <c r="F10" s="68">
        <v>26.975899211117525</v>
      </c>
      <c r="G10" s="11"/>
      <c r="H10" s="68">
        <f t="shared" ref="H10:H32" si="51">F10-D10</f>
        <v>7.8233383216538037</v>
      </c>
      <c r="I10" s="68">
        <f>'RD T1'!E38</f>
        <v>8.8349900665844938</v>
      </c>
      <c r="J10" s="68">
        <f t="shared" si="26"/>
        <v>16.658328388238296</v>
      </c>
      <c r="L10" t="str">
        <f t="shared" si="27"/>
        <v>21 Science, research, engineering and technology professionals</v>
      </c>
      <c r="M10" s="68">
        <v>58.163347121392469</v>
      </c>
      <c r="N10" s="68">
        <v>73.679192049682726</v>
      </c>
      <c r="O10" s="68">
        <v>83.452102312895789</v>
      </c>
      <c r="P10" s="68">
        <v>99.093323529964366</v>
      </c>
      <c r="Q10" s="68">
        <v>130.1493681645791</v>
      </c>
      <c r="R10" s="11"/>
      <c r="S10" s="68">
        <f t="shared" si="28"/>
        <v>46.697265851683312</v>
      </c>
      <c r="T10" s="68">
        <f>'RD T1'!E67</f>
        <v>43.165516467143291</v>
      </c>
      <c r="U10" s="68">
        <f t="shared" si="29"/>
        <v>89.862782318826604</v>
      </c>
      <c r="W10" t="str">
        <f t="shared" si="30"/>
        <v>21 Science, research, engineering and technology professionals</v>
      </c>
      <c r="X10" s="68">
        <v>113.91507652274419</v>
      </c>
      <c r="Y10" s="68">
        <v>124.67882430997398</v>
      </c>
      <c r="Z10" s="68">
        <v>123.21175665184209</v>
      </c>
      <c r="AA10" s="68">
        <v>129.39769269536214</v>
      </c>
      <c r="AB10" s="68">
        <v>136.71319396934652</v>
      </c>
      <c r="AC10" s="68"/>
      <c r="AD10" s="68">
        <f t="shared" si="31"/>
        <v>13.501437317504426</v>
      </c>
      <c r="AE10" s="68">
        <f>'RD T1'!E96</f>
        <v>52.428417927905905</v>
      </c>
      <c r="AF10" s="68">
        <f t="shared" si="32"/>
        <v>65.929855245410323</v>
      </c>
      <c r="AH10" t="str">
        <f t="shared" si="33"/>
        <v>21 Science, research, engineering and technology professionals</v>
      </c>
      <c r="AI10" s="68">
        <v>11.792411888451102</v>
      </c>
      <c r="AJ10" s="68">
        <v>13.157166509313653</v>
      </c>
      <c r="AK10" s="68">
        <v>13.608882193799557</v>
      </c>
      <c r="AL10" s="68">
        <v>14.56664006550913</v>
      </c>
      <c r="AM10" s="68">
        <v>16.664759840364809</v>
      </c>
      <c r="AN10" s="68"/>
      <c r="AO10" s="68">
        <f t="shared" si="34"/>
        <v>3.0558776465652517</v>
      </c>
      <c r="AP10" s="68">
        <f>'RD T1'!E125</f>
        <v>5.8783010896740162</v>
      </c>
      <c r="AQ10" s="68">
        <f t="shared" si="35"/>
        <v>8.9341787362392679</v>
      </c>
      <c r="AS10" t="str">
        <f t="shared" si="36"/>
        <v>21 Science, research, engineering and technology professionals</v>
      </c>
      <c r="AT10" s="68">
        <v>28.659953649233092</v>
      </c>
      <c r="AU10" s="68">
        <v>31.071192576557674</v>
      </c>
      <c r="AV10" s="68">
        <v>30.682030732337154</v>
      </c>
      <c r="AW10" s="68">
        <v>29.258199009656909</v>
      </c>
      <c r="AX10" s="68">
        <v>29.21566564279609</v>
      </c>
      <c r="AY10" s="68"/>
      <c r="AZ10" s="68">
        <f t="shared" si="37"/>
        <v>-1.466365089541064</v>
      </c>
      <c r="BA10" s="68">
        <f>'RD T1'!E154</f>
        <v>10.922252184205355</v>
      </c>
      <c r="BB10" s="68">
        <f t="shared" si="38"/>
        <v>9.4558870946642912</v>
      </c>
      <c r="BD10" t="str">
        <f t="shared" si="39"/>
        <v>21 Science, research, engineering and technology professionals</v>
      </c>
      <c r="BE10" s="68">
        <v>37.298857439864292</v>
      </c>
      <c r="BF10" s="68">
        <v>35.909394642459141</v>
      </c>
      <c r="BG10" s="68">
        <v>39.114144163310925</v>
      </c>
      <c r="BH10" s="68">
        <v>35.129588547891551</v>
      </c>
      <c r="BI10" s="68">
        <v>33.253926861389971</v>
      </c>
      <c r="BJ10" s="68"/>
      <c r="BK10" s="68">
        <f t="shared" si="40"/>
        <v>-5.8602173019209545</v>
      </c>
      <c r="BL10" s="68">
        <f>'RD T1'!E183</f>
        <v>10.018775347871324</v>
      </c>
      <c r="BM10" s="68">
        <f t="shared" si="41"/>
        <v>4.1585580459503699</v>
      </c>
      <c r="BO10" t="str">
        <f t="shared" si="42"/>
        <v>21 Science, research, engineering and technology professionals</v>
      </c>
      <c r="BP10" s="68">
        <v>27.292824523807912</v>
      </c>
      <c r="BQ10" s="68">
        <v>28.582200951498624</v>
      </c>
      <c r="BR10" s="68">
        <v>27.299000804863457</v>
      </c>
      <c r="BS10" s="68">
        <v>26.944392792262217</v>
      </c>
      <c r="BT10" s="68">
        <v>23.890250924504002</v>
      </c>
      <c r="BU10" s="68"/>
      <c r="BV10" s="68">
        <f t="shared" si="43"/>
        <v>-3.4087498803594549</v>
      </c>
      <c r="BW10" s="68">
        <f>'RD T1'!E212</f>
        <v>8.5694163223425583</v>
      </c>
      <c r="BX10" s="68">
        <f t="shared" si="44"/>
        <v>5.1606664419831034</v>
      </c>
      <c r="BZ10" t="str">
        <f t="shared" si="45"/>
        <v>21 Science, research, engineering and technology professionals</v>
      </c>
      <c r="CA10" s="68">
        <v>18.283962178758934</v>
      </c>
      <c r="CB10" s="68">
        <v>17.214212952357535</v>
      </c>
      <c r="CC10" s="68">
        <v>16.369781004867274</v>
      </c>
      <c r="CD10" s="68">
        <v>17.671112499282835</v>
      </c>
      <c r="CE10" s="68">
        <v>12.380439907751954</v>
      </c>
      <c r="CF10" s="68"/>
      <c r="CG10" s="68">
        <f t="shared" si="46"/>
        <v>-3.9893410971153198</v>
      </c>
      <c r="CH10" s="68">
        <f>'RD T1'!E241</f>
        <v>4.6238877983683686</v>
      </c>
      <c r="CI10" s="68">
        <f t="shared" si="47"/>
        <v>0.63454670125304879</v>
      </c>
      <c r="CK10" t="str">
        <f t="shared" si="48"/>
        <v>21 Science, research, engineering and technology professionals</v>
      </c>
      <c r="CL10" s="68">
        <v>2.987771242271033</v>
      </c>
      <c r="CM10" s="68">
        <v>4.0008296626479014</v>
      </c>
      <c r="CN10" s="68">
        <v>3.966735967846704</v>
      </c>
      <c r="CO10" s="68">
        <v>5.8966937520867528</v>
      </c>
      <c r="CP10" s="68">
        <v>9.0285559341177191</v>
      </c>
      <c r="CQ10" s="68"/>
      <c r="CR10" s="68">
        <f t="shared" si="49"/>
        <v>5.061819966271015</v>
      </c>
      <c r="CS10" s="68">
        <f>'RD T1'!E270</f>
        <v>1.9059900908422474</v>
      </c>
      <c r="CT10" s="68">
        <f t="shared" si="50"/>
        <v>6.9678100571132626</v>
      </c>
    </row>
    <row r="11" spans="1:98" x14ac:dyDescent="0.2">
      <c r="A11" s="10" t="str">
        <f>name!D7</f>
        <v>22 Health professionals</v>
      </c>
      <c r="B11" s="68">
        <v>8.3918158246816219</v>
      </c>
      <c r="C11" s="68">
        <v>11.660620560761064</v>
      </c>
      <c r="D11" s="68">
        <v>12.182529466811898</v>
      </c>
      <c r="E11" s="68">
        <v>14.559737425165103</v>
      </c>
      <c r="F11" s="68">
        <v>17.740065368344801</v>
      </c>
      <c r="G11" s="11"/>
      <c r="H11" s="68">
        <f t="shared" si="51"/>
        <v>5.5575359015329031</v>
      </c>
      <c r="I11" s="68">
        <f>'RD T1'!E39</f>
        <v>7.8069180533809002</v>
      </c>
      <c r="J11" s="68">
        <f t="shared" si="26"/>
        <v>13.364453954913802</v>
      </c>
      <c r="L11" t="str">
        <f t="shared" si="27"/>
        <v>22 Health professionals</v>
      </c>
      <c r="M11" s="68">
        <v>26.544260986731793</v>
      </c>
      <c r="N11" s="68">
        <v>37.255028381908218</v>
      </c>
      <c r="O11" s="68">
        <v>39.107474308668671</v>
      </c>
      <c r="P11" s="68">
        <v>46.077725979204807</v>
      </c>
      <c r="Q11" s="68">
        <v>54.675670169695842</v>
      </c>
      <c r="R11" s="11"/>
      <c r="S11" s="68">
        <f t="shared" si="28"/>
        <v>15.568195861027171</v>
      </c>
      <c r="T11" s="68">
        <f>'RD T1'!E68</f>
        <v>26.154502567617492</v>
      </c>
      <c r="U11" s="68">
        <f t="shared" si="29"/>
        <v>41.722698428644662</v>
      </c>
      <c r="W11" t="str">
        <f t="shared" si="30"/>
        <v>22 Health professionals</v>
      </c>
      <c r="X11" s="68">
        <v>58.760091989909952</v>
      </c>
      <c r="Y11" s="68">
        <v>74.382049370245127</v>
      </c>
      <c r="Z11" s="68">
        <v>73.021757778251967</v>
      </c>
      <c r="AA11" s="68">
        <v>80.590598645599627</v>
      </c>
      <c r="AB11" s="68">
        <v>88.252988494220034</v>
      </c>
      <c r="AC11" s="68"/>
      <c r="AD11" s="68">
        <f t="shared" si="31"/>
        <v>15.231230715968067</v>
      </c>
      <c r="AE11" s="68">
        <f>'RD T1'!E97</f>
        <v>47.03410532506404</v>
      </c>
      <c r="AF11" s="68">
        <f t="shared" si="32"/>
        <v>62.265336041032107</v>
      </c>
      <c r="AH11" t="str">
        <f t="shared" si="33"/>
        <v>22 Health professionals</v>
      </c>
      <c r="AI11" s="68">
        <v>30.317028284044973</v>
      </c>
      <c r="AJ11" s="68">
        <v>26.299835302736767</v>
      </c>
      <c r="AK11" s="68">
        <v>23.173866231188711</v>
      </c>
      <c r="AL11" s="68">
        <v>13.929579850169734</v>
      </c>
      <c r="AM11" s="68">
        <v>5.1861115685661057</v>
      </c>
      <c r="AN11" s="68"/>
      <c r="AO11" s="68">
        <f t="shared" si="34"/>
        <v>-17.987754662622606</v>
      </c>
      <c r="AP11" s="68">
        <f>'RD T1'!E126</f>
        <v>4.6349532554543291</v>
      </c>
      <c r="AQ11" s="68">
        <f t="shared" si="35"/>
        <v>-13.352801407168277</v>
      </c>
      <c r="AS11" t="str">
        <f t="shared" si="36"/>
        <v>22 Health professionals</v>
      </c>
      <c r="AT11" s="68">
        <v>4.3314353608490022</v>
      </c>
      <c r="AU11" s="68">
        <v>5.3121941289850696</v>
      </c>
      <c r="AV11" s="68">
        <v>5.8899043655481025</v>
      </c>
      <c r="AW11" s="68">
        <v>6.0847181444995861</v>
      </c>
      <c r="AX11" s="68">
        <v>6.5413935408101773</v>
      </c>
      <c r="AY11" s="68"/>
      <c r="AZ11" s="68">
        <f t="shared" si="37"/>
        <v>0.65148917526207484</v>
      </c>
      <c r="BA11" s="68">
        <f>'RD T1'!E155</f>
        <v>3.1984076330596096</v>
      </c>
      <c r="BB11" s="68">
        <f t="shared" si="38"/>
        <v>3.8498968083216845</v>
      </c>
      <c r="BD11" t="str">
        <f t="shared" si="39"/>
        <v>22 Health professionals</v>
      </c>
      <c r="BE11" s="68">
        <v>15.60309102971476</v>
      </c>
      <c r="BF11" s="68">
        <v>18.894949573568436</v>
      </c>
      <c r="BG11" s="68">
        <v>20.472760269634357</v>
      </c>
      <c r="BH11" s="68">
        <v>21.626420128133667</v>
      </c>
      <c r="BI11" s="68">
        <v>23.433049612185258</v>
      </c>
      <c r="BJ11" s="68"/>
      <c r="BK11" s="68">
        <f t="shared" si="40"/>
        <v>2.9602893425509009</v>
      </c>
      <c r="BL11" s="68">
        <f>'RD T1'!E184</f>
        <v>12.670837666488943</v>
      </c>
      <c r="BM11" s="68">
        <f t="shared" si="41"/>
        <v>15.631127009039844</v>
      </c>
      <c r="BO11" t="str">
        <f t="shared" si="42"/>
        <v>22 Health professionals</v>
      </c>
      <c r="BP11" s="68">
        <v>11.507650116077558</v>
      </c>
      <c r="BQ11" s="68">
        <v>13.079332544497927</v>
      </c>
      <c r="BR11" s="68">
        <v>13.023296374875242</v>
      </c>
      <c r="BS11" s="68">
        <v>13.177864637000395</v>
      </c>
      <c r="BT11" s="68">
        <v>10.472594527541668</v>
      </c>
      <c r="BU11" s="68"/>
      <c r="BV11" s="68">
        <f t="shared" si="43"/>
        <v>-2.5507018473335741</v>
      </c>
      <c r="BW11" s="68">
        <f>'RD T1'!E213</f>
        <v>5.8315311815095852</v>
      </c>
      <c r="BX11" s="68">
        <f t="shared" si="44"/>
        <v>3.2808293341760111</v>
      </c>
      <c r="BZ11" t="str">
        <f t="shared" si="45"/>
        <v>22 Health professionals</v>
      </c>
      <c r="CA11" s="68">
        <v>6.8406190825869171</v>
      </c>
      <c r="CB11" s="68">
        <v>8.3750450523095807</v>
      </c>
      <c r="CC11" s="68">
        <v>6.8608274639058813</v>
      </c>
      <c r="CD11" s="68">
        <v>7.3222269795021671</v>
      </c>
      <c r="CE11" s="68">
        <v>4.6568079531091726</v>
      </c>
      <c r="CF11" s="68"/>
      <c r="CG11" s="68">
        <f t="shared" si="46"/>
        <v>-2.2040195107967087</v>
      </c>
      <c r="CH11" s="68">
        <f>'RD T1'!E242</f>
        <v>2.7592049422796316</v>
      </c>
      <c r="CI11" s="68">
        <f t="shared" si="47"/>
        <v>0.55518543148292299</v>
      </c>
      <c r="CK11" t="str">
        <f t="shared" si="48"/>
        <v>22 Health professionals</v>
      </c>
      <c r="CL11" s="68">
        <v>0.61434515398536504</v>
      </c>
      <c r="CM11" s="68">
        <v>1.0329709271999452</v>
      </c>
      <c r="CN11" s="68">
        <v>1.0514210583007211</v>
      </c>
      <c r="CO11" s="68">
        <v>1.8821839085243917</v>
      </c>
      <c r="CP11" s="68">
        <v>3.8064942066500245</v>
      </c>
      <c r="CQ11" s="68"/>
      <c r="CR11" s="68">
        <f t="shared" si="49"/>
        <v>2.7550731483493034</v>
      </c>
      <c r="CS11" s="68">
        <f>'RD T1'!E271</f>
        <v>0.89274208459403792</v>
      </c>
      <c r="CT11" s="68">
        <f t="shared" si="50"/>
        <v>3.6478152329433415</v>
      </c>
    </row>
    <row r="12" spans="1:98" x14ac:dyDescent="0.2">
      <c r="A12" s="10" t="str">
        <f>name!D8</f>
        <v>23 Teaching and other educational professionals</v>
      </c>
      <c r="B12" s="68">
        <v>17.344075489192942</v>
      </c>
      <c r="C12" s="68">
        <v>20.205448293450516</v>
      </c>
      <c r="D12" s="68">
        <v>21.095013708384911</v>
      </c>
      <c r="E12" s="68">
        <v>23.493746638852393</v>
      </c>
      <c r="F12" s="68">
        <v>27.716913957617905</v>
      </c>
      <c r="G12" s="11"/>
      <c r="H12" s="68">
        <f t="shared" si="51"/>
        <v>6.6219002492329935</v>
      </c>
      <c r="I12" s="68">
        <f>'RD T1'!E40</f>
        <v>12.531602887901789</v>
      </c>
      <c r="J12" s="68">
        <f t="shared" si="26"/>
        <v>19.153503137134784</v>
      </c>
      <c r="L12" t="str">
        <f t="shared" si="27"/>
        <v>23 Teaching and other educational professionals</v>
      </c>
      <c r="M12" s="68">
        <v>99.992325551445077</v>
      </c>
      <c r="N12" s="68">
        <v>119.01126289849024</v>
      </c>
      <c r="O12" s="68">
        <v>120.79449589771191</v>
      </c>
      <c r="P12" s="68">
        <v>133.75875142328741</v>
      </c>
      <c r="Q12" s="68">
        <v>154.99781324940918</v>
      </c>
      <c r="R12" s="11"/>
      <c r="S12" s="68">
        <f t="shared" si="28"/>
        <v>34.203317351697265</v>
      </c>
      <c r="T12" s="68">
        <f>'RD T1'!E69</f>
        <v>74.574887904159809</v>
      </c>
      <c r="U12" s="68">
        <f t="shared" si="29"/>
        <v>108.77820525585707</v>
      </c>
      <c r="W12" t="str">
        <f t="shared" si="30"/>
        <v>23 Teaching and other educational professionals</v>
      </c>
      <c r="X12" s="68">
        <v>72.742249047044069</v>
      </c>
      <c r="Y12" s="68">
        <v>69.270847738291721</v>
      </c>
      <c r="Z12" s="68">
        <v>66.811517825685186</v>
      </c>
      <c r="AA12" s="68">
        <v>59.728424154825937</v>
      </c>
      <c r="AB12" s="68">
        <v>52.70179868501161</v>
      </c>
      <c r="AC12" s="68"/>
      <c r="AD12" s="68">
        <f t="shared" si="31"/>
        <v>-14.109719140673576</v>
      </c>
      <c r="AE12" s="68">
        <f>'RD T1'!E98</f>
        <v>30.307364245508683</v>
      </c>
      <c r="AF12" s="68">
        <f t="shared" si="32"/>
        <v>16.197645104835107</v>
      </c>
      <c r="AH12" t="str">
        <f t="shared" si="33"/>
        <v>23 Teaching and other educational professionals</v>
      </c>
      <c r="AI12" s="68">
        <v>9.6294973767846734</v>
      </c>
      <c r="AJ12" s="68">
        <v>5.9936860323614267</v>
      </c>
      <c r="AK12" s="68">
        <v>5.1972863460013059</v>
      </c>
      <c r="AL12" s="68">
        <v>3.6075362653413032</v>
      </c>
      <c r="AM12" s="68">
        <v>3.6515841418597343</v>
      </c>
      <c r="AN12" s="68"/>
      <c r="AO12" s="68">
        <f t="shared" si="34"/>
        <v>-1.5457022041415716</v>
      </c>
      <c r="AP12" s="68">
        <f>'RD T1'!E127</f>
        <v>1.157178374651074</v>
      </c>
      <c r="AQ12" s="68">
        <f t="shared" si="35"/>
        <v>-0.38852382949049757</v>
      </c>
      <c r="AS12" t="str">
        <f t="shared" si="36"/>
        <v>23 Teaching and other educational professionals</v>
      </c>
      <c r="AT12" s="68">
        <v>2.513822243997391</v>
      </c>
      <c r="AU12" s="68">
        <v>2.6201942192462173</v>
      </c>
      <c r="AV12" s="68">
        <v>2.6019654415469176</v>
      </c>
      <c r="AW12" s="68">
        <v>2.2090523959190191</v>
      </c>
      <c r="AX12" s="68">
        <v>2.0279986606276119</v>
      </c>
      <c r="AY12" s="68"/>
      <c r="AZ12" s="68">
        <f t="shared" si="37"/>
        <v>-0.57396678091930564</v>
      </c>
      <c r="BA12" s="68">
        <f>'RD T1'!E156</f>
        <v>1.0656218022721706</v>
      </c>
      <c r="BB12" s="68">
        <f t="shared" si="38"/>
        <v>0.49165502135286498</v>
      </c>
      <c r="BD12" t="str">
        <f t="shared" si="39"/>
        <v>23 Teaching and other educational professionals</v>
      </c>
      <c r="BE12" s="68">
        <v>8.7553638866086345</v>
      </c>
      <c r="BF12" s="68">
        <v>8.4235908806780309</v>
      </c>
      <c r="BG12" s="68">
        <v>9.4340806032657678</v>
      </c>
      <c r="BH12" s="68">
        <v>9.8377055274514387</v>
      </c>
      <c r="BI12" s="68">
        <v>11.78631221686811</v>
      </c>
      <c r="BJ12" s="68"/>
      <c r="BK12" s="68">
        <f t="shared" si="40"/>
        <v>2.352231613602342</v>
      </c>
      <c r="BL12" s="68">
        <f>'RD T1'!E185</f>
        <v>4.3562787707716701</v>
      </c>
      <c r="BM12" s="68">
        <f t="shared" si="41"/>
        <v>6.7085103843740121</v>
      </c>
      <c r="BO12" t="str">
        <f t="shared" si="42"/>
        <v>23 Teaching and other educational professionals</v>
      </c>
      <c r="BP12" s="68">
        <v>7.1915178608961527</v>
      </c>
      <c r="BQ12" s="68">
        <v>6.9640620541730911</v>
      </c>
      <c r="BR12" s="68">
        <v>6.9544141209016264</v>
      </c>
      <c r="BS12" s="68">
        <v>6.7649243911690604</v>
      </c>
      <c r="BT12" s="68">
        <v>6.2199038680224836</v>
      </c>
      <c r="BU12" s="68"/>
      <c r="BV12" s="68">
        <f t="shared" si="43"/>
        <v>-0.73451025287914273</v>
      </c>
      <c r="BW12" s="68">
        <f>'RD T1'!E214</f>
        <v>2.9919989984445996</v>
      </c>
      <c r="BX12" s="68">
        <f t="shared" si="44"/>
        <v>2.2574887455654569</v>
      </c>
      <c r="BZ12" t="str">
        <f t="shared" si="45"/>
        <v>23 Teaching and other educational professionals</v>
      </c>
      <c r="CA12" s="68">
        <v>4.7689391897040343</v>
      </c>
      <c r="CB12" s="68">
        <v>4.6093021369546658</v>
      </c>
      <c r="CC12" s="68">
        <v>4.3092179555759227</v>
      </c>
      <c r="CD12" s="68">
        <v>4.8669718613197626</v>
      </c>
      <c r="CE12" s="68">
        <v>4.4318522826525975</v>
      </c>
      <c r="CF12" s="68"/>
      <c r="CG12" s="68">
        <f t="shared" si="46"/>
        <v>0.12263432707667477</v>
      </c>
      <c r="CH12" s="68">
        <f>'RD T1'!E243</f>
        <v>2.0034576212844244</v>
      </c>
      <c r="CI12" s="68">
        <f t="shared" si="47"/>
        <v>2.1260919483610992</v>
      </c>
      <c r="CK12" t="str">
        <f t="shared" si="48"/>
        <v>23 Teaching and other educational professionals</v>
      </c>
      <c r="CL12" s="68">
        <v>0.65546685396345705</v>
      </c>
      <c r="CM12" s="68">
        <v>0.89511297949510349</v>
      </c>
      <c r="CN12" s="68">
        <v>0.97938169294614352</v>
      </c>
      <c r="CO12" s="68">
        <v>1.3961461473111176</v>
      </c>
      <c r="CP12" s="68">
        <v>1.7098813028187243</v>
      </c>
      <c r="CQ12" s="68"/>
      <c r="CR12" s="68">
        <f t="shared" si="49"/>
        <v>0.73049960987258078</v>
      </c>
      <c r="CS12" s="68">
        <f>'RD T1'!E272</f>
        <v>0.49898131408829477</v>
      </c>
      <c r="CT12" s="68">
        <f t="shared" si="50"/>
        <v>1.2294809239608755</v>
      </c>
    </row>
    <row r="13" spans="1:98" x14ac:dyDescent="0.2">
      <c r="A13" s="10" t="str">
        <f>name!D9</f>
        <v>24 Business, media and public service professionals</v>
      </c>
      <c r="B13" s="68">
        <v>4.9245498977865401</v>
      </c>
      <c r="C13" s="68">
        <v>6.2743030425036883</v>
      </c>
      <c r="D13" s="68">
        <v>7.1982553147885904</v>
      </c>
      <c r="E13" s="68">
        <v>9.0682098483784266</v>
      </c>
      <c r="F13" s="68">
        <v>12.297858319712853</v>
      </c>
      <c r="G13" s="11"/>
      <c r="H13" s="68">
        <f t="shared" si="51"/>
        <v>5.0996030049242629</v>
      </c>
      <c r="I13" s="68">
        <f>'RD T1'!E41</f>
        <v>4.9079020163955862</v>
      </c>
      <c r="J13" s="68">
        <f t="shared" si="26"/>
        <v>10.007505021319849</v>
      </c>
      <c r="L13" t="str">
        <f t="shared" si="27"/>
        <v>24 Business, media and public service professionals</v>
      </c>
      <c r="M13" s="68">
        <v>61.513355130306465</v>
      </c>
      <c r="N13" s="68">
        <v>79.926589742089547</v>
      </c>
      <c r="O13" s="68">
        <v>86.653636873839403</v>
      </c>
      <c r="P13" s="68">
        <v>103.59087621927878</v>
      </c>
      <c r="Q13" s="68">
        <v>130.23351363179947</v>
      </c>
      <c r="R13" s="11"/>
      <c r="S13" s="68">
        <f t="shared" si="28"/>
        <v>43.579876757960065</v>
      </c>
      <c r="T13" s="68">
        <f>'RD T1'!E70</f>
        <v>55.187327184161873</v>
      </c>
      <c r="U13" s="68">
        <f t="shared" si="29"/>
        <v>98.767203942121938</v>
      </c>
      <c r="W13" t="str">
        <f t="shared" si="30"/>
        <v>24 Business, media and public service professionals</v>
      </c>
      <c r="X13" s="68">
        <v>114.31413107425682</v>
      </c>
      <c r="Y13" s="68">
        <v>130.51619706292783</v>
      </c>
      <c r="Z13" s="68">
        <v>134.45538392496536</v>
      </c>
      <c r="AA13" s="68">
        <v>149.02012493047445</v>
      </c>
      <c r="AB13" s="68">
        <v>163.97095893435591</v>
      </c>
      <c r="AC13" s="68"/>
      <c r="AD13" s="68">
        <f t="shared" si="31"/>
        <v>29.515575009390545</v>
      </c>
      <c r="AE13" s="68">
        <f>'RD T1'!E99</f>
        <v>78.119832901439509</v>
      </c>
      <c r="AF13" s="68">
        <f t="shared" si="32"/>
        <v>107.63540791083005</v>
      </c>
      <c r="AH13" t="str">
        <f t="shared" si="33"/>
        <v>24 Business, media and public service professionals</v>
      </c>
      <c r="AI13" s="68">
        <v>12.470132353337657</v>
      </c>
      <c r="AJ13" s="68">
        <v>12.774628722715482</v>
      </c>
      <c r="AK13" s="68">
        <v>13.620672140863764</v>
      </c>
      <c r="AL13" s="68">
        <v>13.33517586760456</v>
      </c>
      <c r="AM13" s="68">
        <v>14.435342378017767</v>
      </c>
      <c r="AN13" s="68"/>
      <c r="AO13" s="68">
        <f t="shared" si="34"/>
        <v>0.81467023715400266</v>
      </c>
      <c r="AP13" s="68">
        <f>'RD T1'!E128</f>
        <v>5.2437711534918465</v>
      </c>
      <c r="AQ13" s="68">
        <f t="shared" si="35"/>
        <v>6.0584413906458492</v>
      </c>
      <c r="AS13" t="str">
        <f t="shared" si="36"/>
        <v>24 Business, media and public service professionals</v>
      </c>
      <c r="AT13" s="68">
        <v>18.224184163314007</v>
      </c>
      <c r="AU13" s="68">
        <v>20.406808361837808</v>
      </c>
      <c r="AV13" s="68">
        <v>21.268030620598843</v>
      </c>
      <c r="AW13" s="68">
        <v>23.274298608673739</v>
      </c>
      <c r="AX13" s="68">
        <v>26.356840925804114</v>
      </c>
      <c r="AY13" s="68"/>
      <c r="AZ13" s="68">
        <f t="shared" si="37"/>
        <v>5.0888103052052713</v>
      </c>
      <c r="BA13" s="68">
        <f>'RD T1'!E157</f>
        <v>11.767338029815736</v>
      </c>
      <c r="BB13" s="68">
        <f t="shared" si="38"/>
        <v>16.856148335021008</v>
      </c>
      <c r="BD13" t="str">
        <f t="shared" si="39"/>
        <v>24 Business, media and public service professionals</v>
      </c>
      <c r="BE13" s="68">
        <v>37.501630283434928</v>
      </c>
      <c r="BF13" s="68">
        <v>39.08572567598916</v>
      </c>
      <c r="BG13" s="68">
        <v>44.720093453275574</v>
      </c>
      <c r="BH13" s="68">
        <v>48.571344524466987</v>
      </c>
      <c r="BI13" s="68">
        <v>51.983160772655914</v>
      </c>
      <c r="BJ13" s="68"/>
      <c r="BK13" s="68">
        <f t="shared" si="40"/>
        <v>7.2630673193803403</v>
      </c>
      <c r="BL13" s="68">
        <f>'RD T1'!E186</f>
        <v>20.369462130301489</v>
      </c>
      <c r="BM13" s="68">
        <f t="shared" si="41"/>
        <v>27.632529449681829</v>
      </c>
      <c r="BO13" t="str">
        <f t="shared" si="42"/>
        <v>24 Business, media and public service professionals</v>
      </c>
      <c r="BP13" s="68">
        <v>26.841571322816069</v>
      </c>
      <c r="BQ13" s="68">
        <v>28.783552792838897</v>
      </c>
      <c r="BR13" s="68">
        <v>28.229478996298191</v>
      </c>
      <c r="BS13" s="68">
        <v>29.424346454770113</v>
      </c>
      <c r="BT13" s="68">
        <v>25.532429663985482</v>
      </c>
      <c r="BU13" s="68"/>
      <c r="BV13" s="68">
        <f t="shared" si="43"/>
        <v>-2.6970493323127087</v>
      </c>
      <c r="BW13" s="68">
        <f>'RD T1'!E215</f>
        <v>11.122496464422584</v>
      </c>
      <c r="BX13" s="68">
        <f t="shared" si="44"/>
        <v>8.4254471321098752</v>
      </c>
      <c r="BZ13" t="str">
        <f t="shared" si="45"/>
        <v>24 Business, media and public service professionals</v>
      </c>
      <c r="CA13" s="68">
        <v>16.638559750624434</v>
      </c>
      <c r="CB13" s="68">
        <v>17.208217078937917</v>
      </c>
      <c r="CC13" s="68">
        <v>16.700658573776405</v>
      </c>
      <c r="CD13" s="68">
        <v>17.745593068894429</v>
      </c>
      <c r="CE13" s="68">
        <v>12.072816726380074</v>
      </c>
      <c r="CF13" s="68"/>
      <c r="CG13" s="68">
        <f t="shared" si="46"/>
        <v>-4.627841847396331</v>
      </c>
      <c r="CH13" s="68">
        <f>'RD T1'!E244</f>
        <v>5.8952455872411882</v>
      </c>
      <c r="CI13" s="68">
        <f t="shared" si="47"/>
        <v>1.2674037398448572</v>
      </c>
      <c r="CK13" t="str">
        <f t="shared" si="48"/>
        <v>24 Business, media and public service professionals</v>
      </c>
      <c r="CL13" s="68">
        <v>2.8802942351435594</v>
      </c>
      <c r="CM13" s="68">
        <v>3.6941398010008766</v>
      </c>
      <c r="CN13" s="68">
        <v>3.73922876054958</v>
      </c>
      <c r="CO13" s="68">
        <v>5.0483174985901753</v>
      </c>
      <c r="CP13" s="68">
        <v>7.4500258029950457</v>
      </c>
      <c r="CQ13" s="68"/>
      <c r="CR13" s="68">
        <f t="shared" si="49"/>
        <v>3.7107970424454657</v>
      </c>
      <c r="CS13" s="68">
        <f>'RD T1'!E273</f>
        <v>1.8000427850454197</v>
      </c>
      <c r="CT13" s="68">
        <f t="shared" si="50"/>
        <v>5.5108398274908854</v>
      </c>
    </row>
    <row r="14" spans="1:98" x14ac:dyDescent="0.2">
      <c r="A14" s="10" t="str">
        <f>name!D10</f>
        <v>31 Science, engineering and technology associate professionals</v>
      </c>
      <c r="B14" s="68">
        <v>1.514724432892548</v>
      </c>
      <c r="C14" s="68">
        <v>2.1618474090797313</v>
      </c>
      <c r="D14" s="68">
        <v>2.4321956417475987</v>
      </c>
      <c r="E14" s="68">
        <v>2.610225145114847</v>
      </c>
      <c r="F14" s="68">
        <v>3.7357727309955608</v>
      </c>
      <c r="G14" s="11"/>
      <c r="H14" s="68">
        <f t="shared" si="51"/>
        <v>1.3035770892479621</v>
      </c>
      <c r="I14" s="68">
        <f>'RD T1'!E42</f>
        <v>1.4112238845473166</v>
      </c>
      <c r="J14" s="68">
        <f t="shared" si="26"/>
        <v>2.7148009737952785</v>
      </c>
      <c r="L14" t="str">
        <f t="shared" si="27"/>
        <v>31 Science, engineering and technology associate professionals</v>
      </c>
      <c r="M14" s="68">
        <v>8.6825457430029829</v>
      </c>
      <c r="N14" s="68">
        <v>11.562345113101788</v>
      </c>
      <c r="O14" s="68">
        <v>13.645237247055261</v>
      </c>
      <c r="P14" s="68">
        <v>13.001612061123625</v>
      </c>
      <c r="Q14" s="68">
        <v>16.603327372082955</v>
      </c>
      <c r="R14" s="11"/>
      <c r="S14" s="68">
        <f t="shared" si="28"/>
        <v>2.9580901250276934</v>
      </c>
      <c r="T14" s="68">
        <f>'RD T1'!E71</f>
        <v>6.3002397905108687</v>
      </c>
      <c r="U14" s="68">
        <f t="shared" si="29"/>
        <v>9.2583299155385621</v>
      </c>
      <c r="W14" t="str">
        <f t="shared" si="30"/>
        <v>31 Science, engineering and technology associate professionals</v>
      </c>
      <c r="X14" s="68">
        <v>22.538559614415306</v>
      </c>
      <c r="Y14" s="68">
        <v>27.323327240975299</v>
      </c>
      <c r="Z14" s="68">
        <v>28.13605673390299</v>
      </c>
      <c r="AA14" s="68">
        <v>25.853648392769809</v>
      </c>
      <c r="AB14" s="68">
        <v>28.927055403730364</v>
      </c>
      <c r="AC14" s="68"/>
      <c r="AD14" s="68">
        <f t="shared" si="31"/>
        <v>0.7909986698273741</v>
      </c>
      <c r="AE14" s="68">
        <f>'RD T1'!E100</f>
        <v>12.273761065755755</v>
      </c>
      <c r="AF14" s="68">
        <f t="shared" si="32"/>
        <v>13.064759735583129</v>
      </c>
      <c r="AH14" t="str">
        <f t="shared" si="33"/>
        <v>31 Science, engineering and technology associate professionals</v>
      </c>
      <c r="AI14" s="68">
        <v>3.4736400255916107</v>
      </c>
      <c r="AJ14" s="68">
        <v>4.2599206127205056</v>
      </c>
      <c r="AK14" s="68">
        <v>4.7202620979507595</v>
      </c>
      <c r="AL14" s="68">
        <v>4.7798508083161053</v>
      </c>
      <c r="AM14" s="68">
        <v>6.2565372757181041</v>
      </c>
      <c r="AN14" s="68"/>
      <c r="AO14" s="68">
        <f t="shared" si="34"/>
        <v>1.5362751777673447</v>
      </c>
      <c r="AP14" s="68">
        <f>'RD T1'!E129</f>
        <v>2.5430229391072943</v>
      </c>
      <c r="AQ14" s="68">
        <f t="shared" si="35"/>
        <v>4.0792981168746394</v>
      </c>
      <c r="AS14" t="str">
        <f t="shared" si="36"/>
        <v>31 Science, engineering and technology associate professionals</v>
      </c>
      <c r="AT14" s="68">
        <v>8.9487115703399507</v>
      </c>
      <c r="AU14" s="68">
        <v>10.011999867962356</v>
      </c>
      <c r="AV14" s="68">
        <v>10.310251796093681</v>
      </c>
      <c r="AW14" s="68">
        <v>8.4804013051723839</v>
      </c>
      <c r="AX14" s="68">
        <v>8.384663215317989</v>
      </c>
      <c r="AY14" s="68"/>
      <c r="AZ14" s="68">
        <f t="shared" si="37"/>
        <v>-1.9255885807756918</v>
      </c>
      <c r="BA14" s="68">
        <f>'RD T1'!E158</f>
        <v>3.3502258792710999</v>
      </c>
      <c r="BB14" s="68">
        <f t="shared" si="38"/>
        <v>1.4246372984954081</v>
      </c>
      <c r="BD14" t="str">
        <f t="shared" si="39"/>
        <v>31 Science, engineering and technology associate professionals</v>
      </c>
      <c r="BE14" s="68">
        <v>13.562645482592021</v>
      </c>
      <c r="BF14" s="68">
        <v>13.055373412092637</v>
      </c>
      <c r="BG14" s="68">
        <v>15.328083958315823</v>
      </c>
      <c r="BH14" s="68">
        <v>11.200681186416027</v>
      </c>
      <c r="BI14" s="68">
        <v>8.6584286695669199</v>
      </c>
      <c r="BJ14" s="68"/>
      <c r="BK14" s="68">
        <f t="shared" si="40"/>
        <v>-6.6696552887489027</v>
      </c>
      <c r="BL14" s="68">
        <f>'RD T1'!E187</f>
        <v>3.7898197843793371</v>
      </c>
      <c r="BM14" s="68">
        <f t="shared" si="41"/>
        <v>-2.8798355043695656</v>
      </c>
      <c r="BO14" t="str">
        <f t="shared" si="42"/>
        <v>31 Science, engineering and technology associate professionals</v>
      </c>
      <c r="BP14" s="68">
        <v>10.010767304357866</v>
      </c>
      <c r="BQ14" s="68">
        <v>11.247321728568977</v>
      </c>
      <c r="BR14" s="68">
        <v>11.454268227179414</v>
      </c>
      <c r="BS14" s="68">
        <v>9.6763354996719908</v>
      </c>
      <c r="BT14" s="68">
        <v>8.8767182044761572</v>
      </c>
      <c r="BU14" s="68"/>
      <c r="BV14" s="68">
        <f t="shared" si="43"/>
        <v>-2.5775500227032566</v>
      </c>
      <c r="BW14" s="68">
        <f>'RD T1'!E216</f>
        <v>3.6334931847903116</v>
      </c>
      <c r="BX14" s="68">
        <f t="shared" si="44"/>
        <v>1.055943162087055</v>
      </c>
      <c r="BZ14" t="str">
        <f t="shared" si="45"/>
        <v>31 Science, engineering and technology associate professionals</v>
      </c>
      <c r="CA14" s="68">
        <v>8.3540299222827983</v>
      </c>
      <c r="CB14" s="68">
        <v>8.5942010198377332</v>
      </c>
      <c r="CC14" s="68">
        <v>8.8940277616195331</v>
      </c>
      <c r="CD14" s="68">
        <v>7.9568501963690421</v>
      </c>
      <c r="CE14" s="68">
        <v>6.4753321112110092</v>
      </c>
      <c r="CF14" s="68"/>
      <c r="CG14" s="68">
        <f t="shared" si="46"/>
        <v>-2.418695650408524</v>
      </c>
      <c r="CH14" s="68">
        <f>'RD T1'!E245</f>
        <v>2.5692344764386243</v>
      </c>
      <c r="CI14" s="68">
        <f t="shared" si="47"/>
        <v>0.15053882603010038</v>
      </c>
      <c r="CK14" t="str">
        <f t="shared" si="48"/>
        <v>31 Science, engineering and technology associate professionals</v>
      </c>
      <c r="CL14" s="68">
        <v>1.2712568817120586</v>
      </c>
      <c r="CM14" s="68">
        <v>1.7978165252627802</v>
      </c>
      <c r="CN14" s="68">
        <v>2.1040989609617324</v>
      </c>
      <c r="CO14" s="68">
        <v>2.7148534302963516</v>
      </c>
      <c r="CP14" s="68">
        <v>4.6781857771211257</v>
      </c>
      <c r="CQ14" s="68"/>
      <c r="CR14" s="68">
        <f t="shared" si="49"/>
        <v>2.5740868161593933</v>
      </c>
      <c r="CS14" s="68">
        <f>'RD T1'!E274</f>
        <v>1.1278478793732207</v>
      </c>
      <c r="CT14" s="68">
        <f t="shared" si="50"/>
        <v>3.7019346955326142</v>
      </c>
    </row>
    <row r="15" spans="1:98" x14ac:dyDescent="0.2">
      <c r="A15" s="10" t="str">
        <f>name!D11</f>
        <v>32 Health and social care associate professionals</v>
      </c>
      <c r="B15" s="68">
        <v>0.35311474147838379</v>
      </c>
      <c r="C15" s="68">
        <v>0.45377358699480458</v>
      </c>
      <c r="D15" s="68">
        <v>0.44452144111201336</v>
      </c>
      <c r="E15" s="68">
        <v>0.56474054577133415</v>
      </c>
      <c r="F15" s="68">
        <v>0.75872412619118723</v>
      </c>
      <c r="G15" s="11"/>
      <c r="H15" s="68">
        <f t="shared" si="51"/>
        <v>0.31420268507917387</v>
      </c>
      <c r="I15" s="68">
        <f>'RD T1'!E43</f>
        <v>0.37575312699248969</v>
      </c>
      <c r="J15" s="68">
        <f t="shared" si="26"/>
        <v>0.68995581207166357</v>
      </c>
      <c r="L15" t="str">
        <f t="shared" si="27"/>
        <v>32 Health and social care associate professionals</v>
      </c>
      <c r="M15" s="68">
        <v>7.0545016562141418</v>
      </c>
      <c r="N15" s="68">
        <v>9.7603441936689954</v>
      </c>
      <c r="O15" s="68">
        <v>10.281999085320825</v>
      </c>
      <c r="P15" s="68">
        <v>12.073605176048838</v>
      </c>
      <c r="Q15" s="68">
        <v>15.408925966077241</v>
      </c>
      <c r="R15" s="11"/>
      <c r="S15" s="68">
        <f t="shared" si="28"/>
        <v>5.1269268807564163</v>
      </c>
      <c r="T15" s="68">
        <f>'RD T1'!E72</f>
        <v>7.657725747435558</v>
      </c>
      <c r="U15" s="68">
        <f t="shared" si="29"/>
        <v>12.784652628191974</v>
      </c>
      <c r="W15" t="str">
        <f t="shared" si="30"/>
        <v>32 Health and social care associate professionals</v>
      </c>
      <c r="X15" s="68">
        <v>21.431107567142835</v>
      </c>
      <c r="Y15" s="68">
        <v>26.828292562648986</v>
      </c>
      <c r="Z15" s="68">
        <v>27.053433294190299</v>
      </c>
      <c r="AA15" s="68">
        <v>29.497380788959461</v>
      </c>
      <c r="AB15" s="68">
        <v>34.299394598494537</v>
      </c>
      <c r="AC15" s="68"/>
      <c r="AD15" s="68">
        <f t="shared" si="31"/>
        <v>7.2459613043042381</v>
      </c>
      <c r="AE15" s="68">
        <f>'RD T1'!E101</f>
        <v>19.328314227507246</v>
      </c>
      <c r="AF15" s="68">
        <f t="shared" si="32"/>
        <v>26.574275531811484</v>
      </c>
      <c r="AH15" t="str">
        <f t="shared" si="33"/>
        <v>32 Health and social care associate professionals</v>
      </c>
      <c r="AI15" s="68">
        <v>14.506000208785288</v>
      </c>
      <c r="AJ15" s="68">
        <v>13.574151620750939</v>
      </c>
      <c r="AK15" s="68">
        <v>12.930683790494497</v>
      </c>
      <c r="AL15" s="68">
        <v>9.3378464333050299</v>
      </c>
      <c r="AM15" s="68">
        <v>5.6525665500253783</v>
      </c>
      <c r="AN15" s="68"/>
      <c r="AO15" s="68">
        <f t="shared" si="34"/>
        <v>-7.2781172404691183</v>
      </c>
      <c r="AP15" s="68">
        <f>'RD T1'!E130</f>
        <v>3.6600873556475642</v>
      </c>
      <c r="AQ15" s="68">
        <f t="shared" si="35"/>
        <v>-3.6180298848215542</v>
      </c>
      <c r="AS15" t="str">
        <f t="shared" si="36"/>
        <v>32 Health and social care associate professionals</v>
      </c>
      <c r="AT15" s="68">
        <v>3.4569370281342571</v>
      </c>
      <c r="AU15" s="68">
        <v>4.0588736086908863</v>
      </c>
      <c r="AV15" s="68">
        <v>4.5470295111985308</v>
      </c>
      <c r="AW15" s="68">
        <v>4.3141195863025015</v>
      </c>
      <c r="AX15" s="68">
        <v>4.6596328596566039</v>
      </c>
      <c r="AY15" s="68"/>
      <c r="AZ15" s="68">
        <f t="shared" si="37"/>
        <v>0.11260334845807307</v>
      </c>
      <c r="BA15" s="68">
        <f>'RD T1'!E159</f>
        <v>2.5367783893203373</v>
      </c>
      <c r="BB15" s="68">
        <f t="shared" si="38"/>
        <v>2.6493817377784104</v>
      </c>
      <c r="BD15" t="str">
        <f t="shared" si="39"/>
        <v>32 Health and social care associate professionals</v>
      </c>
      <c r="BE15" s="68">
        <v>12.4977946675704</v>
      </c>
      <c r="BF15" s="68">
        <v>14.798542121949358</v>
      </c>
      <c r="BG15" s="68">
        <v>16.343351471510836</v>
      </c>
      <c r="BH15" s="68">
        <v>16.016630424378302</v>
      </c>
      <c r="BI15" s="68">
        <v>18.28892721168403</v>
      </c>
      <c r="BJ15" s="68"/>
      <c r="BK15" s="68">
        <f t="shared" si="40"/>
        <v>1.9455757401731937</v>
      </c>
      <c r="BL15" s="68">
        <f>'RD T1'!E188</f>
        <v>10.001606324546396</v>
      </c>
      <c r="BM15" s="68">
        <f t="shared" si="41"/>
        <v>11.947182064719589</v>
      </c>
      <c r="BO15" t="str">
        <f t="shared" si="42"/>
        <v>32 Health and social care associate professionals</v>
      </c>
      <c r="BP15" s="68">
        <v>9.7426785462466974</v>
      </c>
      <c r="BQ15" s="68">
        <v>10.575021855519953</v>
      </c>
      <c r="BR15" s="68">
        <v>10.658972091903674</v>
      </c>
      <c r="BS15" s="68">
        <v>9.9808812692994593</v>
      </c>
      <c r="BT15" s="68">
        <v>8.162457280230706</v>
      </c>
      <c r="BU15" s="68"/>
      <c r="BV15" s="68">
        <f t="shared" si="43"/>
        <v>-2.4965148116729683</v>
      </c>
      <c r="BW15" s="68">
        <f>'RD T1'!E217</f>
        <v>4.8052558258814146</v>
      </c>
      <c r="BX15" s="68">
        <f t="shared" si="44"/>
        <v>2.3087410142084464</v>
      </c>
      <c r="BZ15" t="str">
        <f t="shared" si="45"/>
        <v>32 Health and social care associate professionals</v>
      </c>
      <c r="CA15" s="68">
        <v>4.0307556812921694</v>
      </c>
      <c r="CB15" s="68">
        <v>3.8209413438433173</v>
      </c>
      <c r="CC15" s="68">
        <v>3.228394241133429</v>
      </c>
      <c r="CD15" s="68">
        <v>2.9358593335575915</v>
      </c>
      <c r="CE15" s="68">
        <v>1.854264498728736</v>
      </c>
      <c r="CF15" s="68"/>
      <c r="CG15" s="68">
        <f t="shared" si="46"/>
        <v>-1.374129742404693</v>
      </c>
      <c r="CH15" s="68">
        <f>'RD T1'!E246</f>
        <v>1.1261458994867859</v>
      </c>
      <c r="CI15" s="68">
        <f t="shared" si="47"/>
        <v>-0.24798384291790709</v>
      </c>
      <c r="CK15" t="str">
        <f t="shared" si="48"/>
        <v>32 Health and social care associate professionals</v>
      </c>
      <c r="CL15" s="68">
        <v>0.46065119748337996</v>
      </c>
      <c r="CM15" s="68">
        <v>0.60807079812719611</v>
      </c>
      <c r="CN15" s="68">
        <v>0.63760121203432107</v>
      </c>
      <c r="CO15" s="68">
        <v>0.94494825108563407</v>
      </c>
      <c r="CP15" s="68">
        <v>1.8097382365539361</v>
      </c>
      <c r="CQ15" s="68"/>
      <c r="CR15" s="68">
        <f t="shared" si="49"/>
        <v>1.172137024519615</v>
      </c>
      <c r="CS15" s="68">
        <f>'RD T1'!E275</f>
        <v>0.46013501195312867</v>
      </c>
      <c r="CT15" s="68">
        <f t="shared" si="50"/>
        <v>1.6322720364727437</v>
      </c>
    </row>
    <row r="16" spans="1:98" x14ac:dyDescent="0.2">
      <c r="A16" s="10" t="str">
        <f>name!D12</f>
        <v>33 Protective service occupations</v>
      </c>
      <c r="B16" s="68">
        <v>0.1837835947937462</v>
      </c>
      <c r="C16" s="68">
        <v>0.18957466226889078</v>
      </c>
      <c r="D16" s="68">
        <v>0.21819565039372812</v>
      </c>
      <c r="E16" s="68">
        <v>0.31067531715966207</v>
      </c>
      <c r="F16" s="68">
        <v>0.47243170495690784</v>
      </c>
      <c r="G16" s="11"/>
      <c r="H16" s="68">
        <f t="shared" si="51"/>
        <v>0.25423605456317971</v>
      </c>
      <c r="I16" s="68">
        <f>'RD T1'!E44</f>
        <v>0.12495262098943427</v>
      </c>
      <c r="J16" s="68">
        <f t="shared" si="26"/>
        <v>0.37918867555261399</v>
      </c>
      <c r="L16" t="str">
        <f t="shared" si="27"/>
        <v>33 Protective service occupations</v>
      </c>
      <c r="M16" s="68">
        <v>2.9674316770500062</v>
      </c>
      <c r="N16" s="68">
        <v>3.3575613725698359</v>
      </c>
      <c r="O16" s="68">
        <v>4.1008478214548525</v>
      </c>
      <c r="P16" s="68">
        <v>5.6116775994277983</v>
      </c>
      <c r="Q16" s="68">
        <v>8.5580568306991314</v>
      </c>
      <c r="R16" s="11"/>
      <c r="S16" s="68">
        <f t="shared" si="28"/>
        <v>4.4572090092442789</v>
      </c>
      <c r="T16" s="68">
        <f>'RD T1'!E73</f>
        <v>2.1626823115892186</v>
      </c>
      <c r="U16" s="68">
        <f t="shared" si="29"/>
        <v>6.6198913208334975</v>
      </c>
      <c r="W16" t="str">
        <f t="shared" si="30"/>
        <v>33 Protective service occupations</v>
      </c>
      <c r="X16" s="68">
        <v>12.628864489071379</v>
      </c>
      <c r="Y16" s="68">
        <v>14.106398181174077</v>
      </c>
      <c r="Z16" s="68">
        <v>15.252181299615497</v>
      </c>
      <c r="AA16" s="68">
        <v>20.0467878765491</v>
      </c>
      <c r="AB16" s="68">
        <v>27.587693317009567</v>
      </c>
      <c r="AC16" s="68"/>
      <c r="AD16" s="68">
        <f t="shared" si="31"/>
        <v>12.33551201739407</v>
      </c>
      <c r="AE16" s="68">
        <f>'RD T1'!E102</f>
        <v>9.3084002120269016</v>
      </c>
      <c r="AF16" s="68">
        <f t="shared" si="32"/>
        <v>21.64391222942097</v>
      </c>
      <c r="AH16" t="str">
        <f t="shared" si="33"/>
        <v>33 Protective service occupations</v>
      </c>
      <c r="AI16" s="68">
        <v>3.3837759174860524</v>
      </c>
      <c r="AJ16" s="68">
        <v>3.6540206154300048</v>
      </c>
      <c r="AK16" s="68">
        <v>3.9634234747024792</v>
      </c>
      <c r="AL16" s="68">
        <v>4.9742798418859344</v>
      </c>
      <c r="AM16" s="68">
        <v>6.5095423222441235</v>
      </c>
      <c r="AN16" s="68"/>
      <c r="AO16" s="68">
        <f t="shared" si="34"/>
        <v>2.5461188475416443</v>
      </c>
      <c r="AP16" s="68">
        <f>'RD T1'!E131</f>
        <v>2.0162500108144998</v>
      </c>
      <c r="AQ16" s="68">
        <f t="shared" si="35"/>
        <v>4.5623688583561446</v>
      </c>
      <c r="AS16" t="str">
        <f t="shared" si="36"/>
        <v>33 Protective service occupations</v>
      </c>
      <c r="AT16" s="68">
        <v>3.2254826300926513</v>
      </c>
      <c r="AU16" s="68">
        <v>2.9862040010001336</v>
      </c>
      <c r="AV16" s="68">
        <v>3.1747873802468884</v>
      </c>
      <c r="AW16" s="68">
        <v>3.5554635656258831</v>
      </c>
      <c r="AX16" s="68">
        <v>4.0271244276358535</v>
      </c>
      <c r="AY16" s="68"/>
      <c r="AZ16" s="68">
        <f t="shared" si="37"/>
        <v>0.8523370473889651</v>
      </c>
      <c r="BA16" s="68">
        <f>'RD T1'!E160</f>
        <v>1.3314036521153167</v>
      </c>
      <c r="BB16" s="68">
        <f t="shared" si="38"/>
        <v>2.1837406995042818</v>
      </c>
      <c r="BD16" t="str">
        <f t="shared" si="39"/>
        <v>33 Protective service occupations</v>
      </c>
      <c r="BE16" s="68">
        <v>10.909086897639193</v>
      </c>
      <c r="BF16" s="68">
        <v>9.1754135567566006</v>
      </c>
      <c r="BG16" s="68">
        <v>10.198774320569768</v>
      </c>
      <c r="BH16" s="68">
        <v>11.623519854459056</v>
      </c>
      <c r="BI16" s="68">
        <v>11.883624599280417</v>
      </c>
      <c r="BJ16" s="68"/>
      <c r="BK16" s="68">
        <f t="shared" si="40"/>
        <v>1.6848502787106483</v>
      </c>
      <c r="BL16" s="68">
        <f>'RD T1'!E189</f>
        <v>2.971690952355901</v>
      </c>
      <c r="BM16" s="68">
        <f t="shared" si="41"/>
        <v>4.6565412310665497</v>
      </c>
      <c r="BO16" t="str">
        <f t="shared" si="42"/>
        <v>33 Protective service occupations</v>
      </c>
      <c r="BP16" s="68">
        <v>11.658910978214571</v>
      </c>
      <c r="BQ16" s="68">
        <v>11.436035675217511</v>
      </c>
      <c r="BR16" s="68">
        <v>10.926021612021326</v>
      </c>
      <c r="BS16" s="68">
        <v>12.628666965123674</v>
      </c>
      <c r="BT16" s="68">
        <v>11.169325371080241</v>
      </c>
      <c r="BU16" s="68"/>
      <c r="BV16" s="68">
        <f t="shared" si="43"/>
        <v>0.24330375905891444</v>
      </c>
      <c r="BW16" s="68">
        <f>'RD T1'!E218</f>
        <v>3.4861673535674962</v>
      </c>
      <c r="BX16" s="68">
        <f t="shared" si="44"/>
        <v>3.7294711126264106</v>
      </c>
      <c r="BZ16" t="str">
        <f t="shared" si="45"/>
        <v>33 Protective service occupations</v>
      </c>
      <c r="CA16" s="68">
        <v>6.6598790566842654</v>
      </c>
      <c r="CB16" s="68">
        <v>5.8344455615809458</v>
      </c>
      <c r="CC16" s="68">
        <v>5.7439839770782397</v>
      </c>
      <c r="CD16" s="68">
        <v>6.7228282011253651</v>
      </c>
      <c r="CE16" s="68">
        <v>5.3769815744205518</v>
      </c>
      <c r="CF16" s="68"/>
      <c r="CG16" s="68">
        <f t="shared" si="46"/>
        <v>-0.36700240265768791</v>
      </c>
      <c r="CH16" s="68">
        <f>'RD T1'!E247</f>
        <v>2.1899505586023795</v>
      </c>
      <c r="CI16" s="68">
        <f t="shared" si="47"/>
        <v>1.8229481559446916</v>
      </c>
      <c r="CK16" t="str">
        <f t="shared" si="48"/>
        <v>33 Protective service occupations</v>
      </c>
      <c r="CL16" s="68">
        <v>0.88501806399224203</v>
      </c>
      <c r="CM16" s="68">
        <v>0.79063177361508552</v>
      </c>
      <c r="CN16" s="68">
        <v>0.76466999302486449</v>
      </c>
      <c r="CO16" s="68">
        <v>0.58290241835413192</v>
      </c>
      <c r="CP16" s="68">
        <v>0.59863899757470718</v>
      </c>
      <c r="CQ16" s="68"/>
      <c r="CR16" s="68">
        <f t="shared" si="49"/>
        <v>-0.16603099545015731</v>
      </c>
      <c r="CS16" s="68">
        <f>'RD T1'!E276</f>
        <v>0.11999081037424475</v>
      </c>
      <c r="CT16" s="68">
        <f t="shared" si="50"/>
        <v>-4.6040185075912565E-2</v>
      </c>
    </row>
    <row r="17" spans="1:98" x14ac:dyDescent="0.2">
      <c r="A17" s="10" t="str">
        <f>name!D13</f>
        <v>34 Culture, media and sports occupations</v>
      </c>
      <c r="B17" s="68">
        <v>1.1380325382668988</v>
      </c>
      <c r="C17" s="68">
        <v>1.4456618448880976</v>
      </c>
      <c r="D17" s="68">
        <v>1.5547202145258954</v>
      </c>
      <c r="E17" s="68">
        <v>1.7066889510292376</v>
      </c>
      <c r="F17" s="68">
        <v>2.153633485336135</v>
      </c>
      <c r="G17" s="11"/>
      <c r="H17" s="68">
        <f t="shared" si="51"/>
        <v>0.5989132708102396</v>
      </c>
      <c r="I17" s="68">
        <f>'RD T1'!E45</f>
        <v>0.99108635543760848</v>
      </c>
      <c r="J17" s="68">
        <f t="shared" si="26"/>
        <v>1.589999626247848</v>
      </c>
      <c r="L17" t="str">
        <f t="shared" si="27"/>
        <v>34 Culture, media and sports occupations</v>
      </c>
      <c r="M17" s="68">
        <v>19.711335846774904</v>
      </c>
      <c r="N17" s="68">
        <v>20.841252797702367</v>
      </c>
      <c r="O17" s="68">
        <v>24.876173132143855</v>
      </c>
      <c r="P17" s="68">
        <v>27.679606584341432</v>
      </c>
      <c r="Q17" s="68">
        <v>35.653088003326296</v>
      </c>
      <c r="R17" s="11"/>
      <c r="S17" s="68">
        <f t="shared" si="28"/>
        <v>10.776914871182441</v>
      </c>
      <c r="T17" s="68">
        <f>'RD T1'!E74</f>
        <v>15.701732479344525</v>
      </c>
      <c r="U17" s="68">
        <f t="shared" si="29"/>
        <v>26.478647350526966</v>
      </c>
      <c r="W17" t="str">
        <f t="shared" si="30"/>
        <v>34 Culture, media and sports occupations</v>
      </c>
      <c r="X17" s="68">
        <v>45.246412842270288</v>
      </c>
      <c r="Y17" s="68">
        <v>43.396404472072639</v>
      </c>
      <c r="Z17" s="68">
        <v>43.443876693665523</v>
      </c>
      <c r="AA17" s="68">
        <v>43.477329881195331</v>
      </c>
      <c r="AB17" s="68">
        <v>47.962088791719751</v>
      </c>
      <c r="AC17" s="68"/>
      <c r="AD17" s="68">
        <f t="shared" si="31"/>
        <v>4.518212098054228</v>
      </c>
      <c r="AE17" s="68">
        <f>'RD T1'!E103</f>
        <v>21.823498062478834</v>
      </c>
      <c r="AF17" s="68">
        <f t="shared" si="32"/>
        <v>26.341710160533061</v>
      </c>
      <c r="AH17" t="str">
        <f t="shared" si="33"/>
        <v>34 Culture, media and sports occupations</v>
      </c>
      <c r="AI17" s="68">
        <v>4.9631931113273646</v>
      </c>
      <c r="AJ17" s="68">
        <v>5.0429121106296115</v>
      </c>
      <c r="AK17" s="68">
        <v>5.6289908322853695</v>
      </c>
      <c r="AL17" s="68">
        <v>5.3181641912515962</v>
      </c>
      <c r="AM17" s="68">
        <v>6.5502109448961772</v>
      </c>
      <c r="AN17" s="68"/>
      <c r="AO17" s="68">
        <f t="shared" si="34"/>
        <v>0.92122011261080772</v>
      </c>
      <c r="AP17" s="68">
        <f>'RD T1'!E132</f>
        <v>2.6128110918857756</v>
      </c>
      <c r="AQ17" s="68">
        <f t="shared" si="35"/>
        <v>3.5340312044965834</v>
      </c>
      <c r="AS17" t="str">
        <f t="shared" si="36"/>
        <v>34 Culture, media and sports occupations</v>
      </c>
      <c r="AT17" s="68">
        <v>7.3237155483271543</v>
      </c>
      <c r="AU17" s="68">
        <v>6.751065133585902</v>
      </c>
      <c r="AV17" s="68">
        <v>6.5878700472330101</v>
      </c>
      <c r="AW17" s="68">
        <v>5.9992305855022314</v>
      </c>
      <c r="AX17" s="68">
        <v>5.984612238538209</v>
      </c>
      <c r="AY17" s="68"/>
      <c r="AZ17" s="68">
        <f t="shared" si="37"/>
        <v>-0.60325780869480106</v>
      </c>
      <c r="BA17" s="68">
        <f>'RD T1'!E161</f>
        <v>2.786260791288492</v>
      </c>
      <c r="BB17" s="68">
        <f t="shared" si="38"/>
        <v>2.183002982593691</v>
      </c>
      <c r="BD17" t="str">
        <f t="shared" si="39"/>
        <v>34 Culture, media and sports occupations</v>
      </c>
      <c r="BE17" s="68">
        <v>17.462338772637818</v>
      </c>
      <c r="BF17" s="68">
        <v>13.644729195155596</v>
      </c>
      <c r="BG17" s="68">
        <v>15.078170253599399</v>
      </c>
      <c r="BH17" s="68">
        <v>13.525551480861267</v>
      </c>
      <c r="BI17" s="68">
        <v>13.400552101893069</v>
      </c>
      <c r="BJ17" s="68"/>
      <c r="BK17" s="68">
        <f t="shared" si="40"/>
        <v>-1.67761815170633</v>
      </c>
      <c r="BL17" s="68">
        <f>'RD T1'!E190</f>
        <v>4.9690689939301977</v>
      </c>
      <c r="BM17" s="68">
        <f t="shared" si="41"/>
        <v>3.2914508422238677</v>
      </c>
      <c r="BO17" t="str">
        <f t="shared" si="42"/>
        <v>34 Culture, media and sports occupations</v>
      </c>
      <c r="BP17" s="68">
        <v>10.406395269069664</v>
      </c>
      <c r="BQ17" s="68">
        <v>7.9191816983757084</v>
      </c>
      <c r="BR17" s="68">
        <v>7.1865047347532114</v>
      </c>
      <c r="BS17" s="68">
        <v>5.7825635060954967</v>
      </c>
      <c r="BT17" s="68">
        <v>3.543159518761406</v>
      </c>
      <c r="BU17" s="68"/>
      <c r="BV17" s="68">
        <f t="shared" si="43"/>
        <v>-3.6433452159918054</v>
      </c>
      <c r="BW17" s="68">
        <f>'RD T1'!E219</f>
        <v>1.9405069536162207</v>
      </c>
      <c r="BX17" s="68">
        <f t="shared" si="44"/>
        <v>-1.7028382623755847</v>
      </c>
      <c r="BZ17" t="str">
        <f t="shared" si="45"/>
        <v>34 Culture, media and sports occupations</v>
      </c>
      <c r="CA17" s="68">
        <v>7.7455600562150595</v>
      </c>
      <c r="CB17" s="68">
        <v>6.3850445864053524</v>
      </c>
      <c r="CC17" s="68">
        <v>5.7497241315095451</v>
      </c>
      <c r="CD17" s="68">
        <v>5.1968247630396363</v>
      </c>
      <c r="CE17" s="68">
        <v>3.3827488116066777</v>
      </c>
      <c r="CF17" s="68"/>
      <c r="CG17" s="68">
        <f t="shared" si="46"/>
        <v>-2.3669753199028674</v>
      </c>
      <c r="CH17" s="68">
        <f>'RD T1'!E248</f>
        <v>1.6761723397304875</v>
      </c>
      <c r="CI17" s="68">
        <f t="shared" si="47"/>
        <v>-0.69080298017237984</v>
      </c>
      <c r="CK17" t="str">
        <f t="shared" si="48"/>
        <v>34 Culture, media and sports occupations</v>
      </c>
      <c r="CL17" s="68">
        <v>1.8577888220919796</v>
      </c>
      <c r="CM17" s="68">
        <v>2.0204525776275584</v>
      </c>
      <c r="CN17" s="68">
        <v>1.9299468129037713</v>
      </c>
      <c r="CO17" s="68">
        <v>2.3309652940533363</v>
      </c>
      <c r="CP17" s="68">
        <v>3.232979375626436</v>
      </c>
      <c r="CQ17" s="68"/>
      <c r="CR17" s="68">
        <f t="shared" si="49"/>
        <v>1.3030325627226647</v>
      </c>
      <c r="CS17" s="68">
        <f>'RD T1'!E277</f>
        <v>0.75819027968979136</v>
      </c>
      <c r="CT17" s="68">
        <f t="shared" si="50"/>
        <v>2.0612228424124561</v>
      </c>
    </row>
    <row r="18" spans="1:98" x14ac:dyDescent="0.2">
      <c r="A18" s="10" t="str">
        <f>name!D14</f>
        <v>35 Business and public service associate professionals</v>
      </c>
      <c r="B18" s="68">
        <v>3.6441088352863362</v>
      </c>
      <c r="C18" s="68">
        <v>4.4173293744219713</v>
      </c>
      <c r="D18" s="68">
        <v>5.0566030254355372</v>
      </c>
      <c r="E18" s="68">
        <v>5.7312444429374034</v>
      </c>
      <c r="F18" s="68">
        <v>7.6208642534765287</v>
      </c>
      <c r="G18" s="11"/>
      <c r="H18" s="68">
        <f t="shared" si="51"/>
        <v>2.5642612280409915</v>
      </c>
      <c r="I18" s="68">
        <f>'RD T1'!E46</f>
        <v>3.0574381845457284</v>
      </c>
      <c r="J18" s="68">
        <f t="shared" si="26"/>
        <v>5.6216994125867199</v>
      </c>
      <c r="L18" t="str">
        <f t="shared" si="27"/>
        <v>35 Business and public service associate professionals</v>
      </c>
      <c r="M18" s="68">
        <v>36.682536605459248</v>
      </c>
      <c r="N18" s="68">
        <v>45.214885202198964</v>
      </c>
      <c r="O18" s="68">
        <v>48.296117620796373</v>
      </c>
      <c r="P18" s="68">
        <v>53.031812603061987</v>
      </c>
      <c r="Q18" s="68">
        <v>65.827287904053676</v>
      </c>
      <c r="R18" s="11"/>
      <c r="S18" s="68">
        <f t="shared" si="28"/>
        <v>17.531170283257303</v>
      </c>
      <c r="T18" s="68">
        <f>'RD T1'!E75</f>
        <v>28.032399348482532</v>
      </c>
      <c r="U18" s="68">
        <f t="shared" si="29"/>
        <v>45.563569631739838</v>
      </c>
      <c r="W18" t="str">
        <f t="shared" si="30"/>
        <v>35 Business and public service associate professionals</v>
      </c>
      <c r="X18" s="68">
        <v>85.645080267076622</v>
      </c>
      <c r="Y18" s="68">
        <v>94.534885303215432</v>
      </c>
      <c r="Z18" s="68">
        <v>93.737195915819683</v>
      </c>
      <c r="AA18" s="68">
        <v>92.429301697495418</v>
      </c>
      <c r="AB18" s="68">
        <v>99.211058644121252</v>
      </c>
      <c r="AC18" s="68"/>
      <c r="AD18" s="68">
        <f t="shared" si="31"/>
        <v>5.4738627283015688</v>
      </c>
      <c r="AE18" s="68">
        <f>'RD T1'!E104</f>
        <v>47.621705167402901</v>
      </c>
      <c r="AF18" s="68">
        <f t="shared" si="32"/>
        <v>53.09556789570447</v>
      </c>
      <c r="AH18" t="str">
        <f t="shared" si="33"/>
        <v>35 Business and public service associate professionals</v>
      </c>
      <c r="AI18" s="68">
        <v>21.918418805498188</v>
      </c>
      <c r="AJ18" s="68">
        <v>24.386526113273753</v>
      </c>
      <c r="AK18" s="68">
        <v>25.238642498034068</v>
      </c>
      <c r="AL18" s="68">
        <v>24.7394581358752</v>
      </c>
      <c r="AM18" s="68">
        <v>27.503296394177355</v>
      </c>
      <c r="AN18" s="68"/>
      <c r="AO18" s="68">
        <f t="shared" si="34"/>
        <v>2.2646538961432867</v>
      </c>
      <c r="AP18" s="68">
        <f>'RD T1'!E133</f>
        <v>12.442331643017408</v>
      </c>
      <c r="AQ18" s="68">
        <f t="shared" si="35"/>
        <v>14.706985539160694</v>
      </c>
      <c r="AS18" t="str">
        <f t="shared" si="36"/>
        <v>35 Business and public service associate professionals</v>
      </c>
      <c r="AT18" s="68">
        <v>20.590972387001933</v>
      </c>
      <c r="AU18" s="68">
        <v>22.782938070561809</v>
      </c>
      <c r="AV18" s="68">
        <v>23.229655890473918</v>
      </c>
      <c r="AW18" s="68">
        <v>22.421434382154661</v>
      </c>
      <c r="AX18" s="68">
        <v>24.652689230727663</v>
      </c>
      <c r="AY18" s="68"/>
      <c r="AZ18" s="68">
        <f t="shared" si="37"/>
        <v>1.4230333402537454</v>
      </c>
      <c r="BA18" s="68">
        <f>'RD T1'!E162</f>
        <v>11.120255784071992</v>
      </c>
      <c r="BB18" s="68">
        <f t="shared" si="38"/>
        <v>12.543289124325737</v>
      </c>
      <c r="BD18" t="str">
        <f t="shared" si="39"/>
        <v>35 Business and public service associate professionals</v>
      </c>
      <c r="BE18" s="68">
        <v>56.808897336500266</v>
      </c>
      <c r="BF18" s="68">
        <v>55.066999280028703</v>
      </c>
      <c r="BG18" s="68">
        <v>60.864105615783856</v>
      </c>
      <c r="BH18" s="68">
        <v>54.660063755768469</v>
      </c>
      <c r="BI18" s="68">
        <v>53.325388366628019</v>
      </c>
      <c r="BJ18" s="68"/>
      <c r="BK18" s="68">
        <f t="shared" si="40"/>
        <v>-7.5387172491558374</v>
      </c>
      <c r="BL18" s="68">
        <f>'RD T1'!E191</f>
        <v>23.739409432619986</v>
      </c>
      <c r="BM18" s="68">
        <f t="shared" si="41"/>
        <v>16.200692183464149</v>
      </c>
      <c r="BO18" t="str">
        <f t="shared" si="42"/>
        <v>35 Business and public service associate professionals</v>
      </c>
      <c r="BP18" s="68">
        <v>46.393942611068539</v>
      </c>
      <c r="BQ18" s="68">
        <v>46.120292934191383</v>
      </c>
      <c r="BR18" s="68">
        <v>44.495434529992714</v>
      </c>
      <c r="BS18" s="68">
        <v>40.119633390811366</v>
      </c>
      <c r="BT18" s="68">
        <v>33.6230531459478</v>
      </c>
      <c r="BU18" s="68"/>
      <c r="BV18" s="68">
        <f t="shared" si="43"/>
        <v>-10.872381384044914</v>
      </c>
      <c r="BW18" s="68">
        <f>'RD T1'!E220</f>
        <v>14.762055992805013</v>
      </c>
      <c r="BX18" s="68">
        <f t="shared" si="44"/>
        <v>3.8896746087600995</v>
      </c>
      <c r="BZ18" t="str">
        <f t="shared" si="45"/>
        <v>35 Business and public service associate professionals</v>
      </c>
      <c r="CA18" s="68">
        <v>28.362946522077248</v>
      </c>
      <c r="CB18" s="68">
        <v>26.501190632563286</v>
      </c>
      <c r="CC18" s="68">
        <v>24.322601333249615</v>
      </c>
      <c r="CD18" s="68">
        <v>21.486489679593433</v>
      </c>
      <c r="CE18" s="68">
        <v>13.513425919187871</v>
      </c>
      <c r="CF18" s="68"/>
      <c r="CG18" s="68">
        <f t="shared" si="46"/>
        <v>-10.809175414061745</v>
      </c>
      <c r="CH18" s="68">
        <f>'RD T1'!E249</f>
        <v>6.6401352692259366</v>
      </c>
      <c r="CI18" s="68">
        <f t="shared" si="47"/>
        <v>-4.1690401448358081</v>
      </c>
      <c r="CK18" t="str">
        <f t="shared" si="48"/>
        <v>35 Business and public service associate professionals</v>
      </c>
      <c r="CL18" s="68">
        <v>4.6585984850077296</v>
      </c>
      <c r="CM18" s="68">
        <v>5.2885901882722592</v>
      </c>
      <c r="CN18" s="68">
        <v>5.2851041516128072</v>
      </c>
      <c r="CO18" s="68">
        <v>5.8115609309674197</v>
      </c>
      <c r="CP18" s="68">
        <v>8.3040390190542421</v>
      </c>
      <c r="CQ18" s="68"/>
      <c r="CR18" s="68">
        <f t="shared" si="49"/>
        <v>3.0189348674414349</v>
      </c>
      <c r="CS18" s="68">
        <f>'RD T1'!E278</f>
        <v>1.9092320870595252</v>
      </c>
      <c r="CT18" s="68">
        <f t="shared" si="50"/>
        <v>4.9281669545009601</v>
      </c>
    </row>
    <row r="19" spans="1:98" x14ac:dyDescent="0.2">
      <c r="A19" s="10" t="str">
        <f>name!D15</f>
        <v>41 Administrative occupations</v>
      </c>
      <c r="B19" s="68">
        <v>1.920435494522527</v>
      </c>
      <c r="C19" s="68">
        <v>2.2058773691190812</v>
      </c>
      <c r="D19" s="68">
        <v>2.6668553455444108</v>
      </c>
      <c r="E19" s="68">
        <v>3.0466316610815989</v>
      </c>
      <c r="F19" s="68">
        <v>4.1729980014251096</v>
      </c>
      <c r="G19" s="11"/>
      <c r="H19" s="68">
        <f t="shared" si="51"/>
        <v>1.5061426558806987</v>
      </c>
      <c r="I19" s="68">
        <f>'RD T1'!E47</f>
        <v>1.8020276024843092</v>
      </c>
      <c r="J19" s="68">
        <f t="shared" si="26"/>
        <v>3.3081702583650081</v>
      </c>
      <c r="L19" t="str">
        <f t="shared" si="27"/>
        <v>41 Administrative occupations</v>
      </c>
      <c r="M19" s="68">
        <v>22.233006634868151</v>
      </c>
      <c r="N19" s="68">
        <v>26.757236915889397</v>
      </c>
      <c r="O19" s="68">
        <v>28.996379180722798</v>
      </c>
      <c r="P19" s="68">
        <v>32.414273444518301</v>
      </c>
      <c r="Q19" s="68">
        <v>41.712585438331118</v>
      </c>
      <c r="R19" s="11"/>
      <c r="S19" s="68">
        <f t="shared" si="28"/>
        <v>12.71620625760832</v>
      </c>
      <c r="T19" s="68">
        <f>'RD T1'!E76</f>
        <v>18.905795538738069</v>
      </c>
      <c r="U19" s="68">
        <f t="shared" si="29"/>
        <v>31.622001796346389</v>
      </c>
      <c r="W19" t="str">
        <f t="shared" si="30"/>
        <v>41 Administrative occupations</v>
      </c>
      <c r="X19" s="68">
        <v>74.708015769319942</v>
      </c>
      <c r="Y19" s="68">
        <v>80.458116295250534</v>
      </c>
      <c r="Z19" s="68">
        <v>83.350424757641377</v>
      </c>
      <c r="AA19" s="68">
        <v>85.254263137817915</v>
      </c>
      <c r="AB19" s="68">
        <v>97.660773066785794</v>
      </c>
      <c r="AC19" s="68"/>
      <c r="AD19" s="68">
        <f t="shared" si="31"/>
        <v>14.310348309144416</v>
      </c>
      <c r="AE19" s="68">
        <f>'RD T1'!E105</f>
        <v>49.203304506894426</v>
      </c>
      <c r="AF19" s="68">
        <f t="shared" si="32"/>
        <v>63.513652816038842</v>
      </c>
      <c r="AH19" t="str">
        <f t="shared" si="33"/>
        <v>41 Administrative occupations</v>
      </c>
      <c r="AI19" s="68">
        <v>27.646936160037615</v>
      </c>
      <c r="AJ19" s="68">
        <v>30.202655242664083</v>
      </c>
      <c r="AK19" s="68">
        <v>31.99051058679937</v>
      </c>
      <c r="AL19" s="68">
        <v>32.149770284061212</v>
      </c>
      <c r="AM19" s="68">
        <v>35.991408316988533</v>
      </c>
      <c r="AN19" s="68"/>
      <c r="AO19" s="68">
        <f t="shared" si="34"/>
        <v>4.0008977301891626</v>
      </c>
      <c r="AP19" s="68">
        <f>'RD T1'!E134</f>
        <v>19.388415170056469</v>
      </c>
      <c r="AQ19" s="68">
        <f t="shared" si="35"/>
        <v>23.389312900245631</v>
      </c>
      <c r="AS19" t="str">
        <f t="shared" si="36"/>
        <v>41 Administrative occupations</v>
      </c>
      <c r="AT19" s="68">
        <v>25.497569150147097</v>
      </c>
      <c r="AU19" s="68">
        <v>27.375778516869588</v>
      </c>
      <c r="AV19" s="68">
        <v>28.75106667956517</v>
      </c>
      <c r="AW19" s="68">
        <v>27.731620577762097</v>
      </c>
      <c r="AX19" s="68">
        <v>31.369573716219229</v>
      </c>
      <c r="AY19" s="68"/>
      <c r="AZ19" s="68">
        <f t="shared" si="37"/>
        <v>2.6185070366540586</v>
      </c>
      <c r="BA19" s="68">
        <f>'RD T1'!E163</f>
        <v>15.889401997016115</v>
      </c>
      <c r="BB19" s="68">
        <f t="shared" si="38"/>
        <v>18.507909033670174</v>
      </c>
      <c r="BD19" t="str">
        <f t="shared" si="39"/>
        <v>41 Administrative occupations</v>
      </c>
      <c r="BE19" s="68">
        <v>82.759747177531679</v>
      </c>
      <c r="BF19" s="68">
        <v>75.640832321196015</v>
      </c>
      <c r="BG19" s="68">
        <v>82.459504031354641</v>
      </c>
      <c r="BH19" s="68">
        <v>69.701985865046638</v>
      </c>
      <c r="BI19" s="68">
        <v>52.918569933722225</v>
      </c>
      <c r="BJ19" s="68"/>
      <c r="BK19" s="68">
        <f t="shared" si="40"/>
        <v>-29.540934097632416</v>
      </c>
      <c r="BL19" s="68">
        <f>'RD T1'!E192</f>
        <v>32.266357932154662</v>
      </c>
      <c r="BM19" s="68">
        <f t="shared" si="41"/>
        <v>2.7254238345222461</v>
      </c>
      <c r="BO19" t="str">
        <f t="shared" si="42"/>
        <v>41 Administrative occupations</v>
      </c>
      <c r="BP19" s="68">
        <v>93.463345262310256</v>
      </c>
      <c r="BQ19" s="68">
        <v>82.547474827111913</v>
      </c>
      <c r="BR19" s="68">
        <v>82.573345736369234</v>
      </c>
      <c r="BS19" s="68">
        <v>69.072264086582152</v>
      </c>
      <c r="BT19" s="68">
        <v>45.574767326407773</v>
      </c>
      <c r="BU19" s="68"/>
      <c r="BV19" s="68">
        <f t="shared" si="43"/>
        <v>-36.998578409961461</v>
      </c>
      <c r="BW19" s="68">
        <f>'RD T1'!E221</f>
        <v>26.051116823611942</v>
      </c>
      <c r="BX19" s="68">
        <f t="shared" si="44"/>
        <v>-10.947461586349519</v>
      </c>
      <c r="BZ19" t="str">
        <f t="shared" si="45"/>
        <v>41 Administrative occupations</v>
      </c>
      <c r="CA19" s="68">
        <v>51.747711975710793</v>
      </c>
      <c r="CB19" s="68">
        <v>45.615887308941538</v>
      </c>
      <c r="CC19" s="68">
        <v>39.23323429125697</v>
      </c>
      <c r="CD19" s="68">
        <v>27.640617737656751</v>
      </c>
      <c r="CE19" s="68">
        <v>9.4595119591763339</v>
      </c>
      <c r="CF19" s="68"/>
      <c r="CG19" s="68">
        <f t="shared" si="46"/>
        <v>-29.773722332080638</v>
      </c>
      <c r="CH19" s="68">
        <f>'RD T1'!E250</f>
        <v>8.3339242216677381</v>
      </c>
      <c r="CI19" s="68">
        <f t="shared" si="47"/>
        <v>-21.439798110412902</v>
      </c>
      <c r="CK19" t="str">
        <f t="shared" si="48"/>
        <v>41 Administrative occupations</v>
      </c>
      <c r="CL19" s="68">
        <v>9.1073806616656263</v>
      </c>
      <c r="CM19" s="68">
        <v>9.8971934968873168</v>
      </c>
      <c r="CN19" s="68">
        <v>9.2911271856735489</v>
      </c>
      <c r="CO19" s="68">
        <v>6.9723441550480176</v>
      </c>
      <c r="CP19" s="68">
        <v>6.3894962284850854</v>
      </c>
      <c r="CQ19" s="68"/>
      <c r="CR19" s="68">
        <f t="shared" si="49"/>
        <v>-2.9016309571884635</v>
      </c>
      <c r="CS19" s="68">
        <f>'RD T1'!E279</f>
        <v>1.9260495525349233</v>
      </c>
      <c r="CT19" s="68">
        <f t="shared" si="50"/>
        <v>-0.97558140465354026</v>
      </c>
    </row>
    <row r="20" spans="1:98" x14ac:dyDescent="0.2">
      <c r="A20" s="10" t="str">
        <f>name!D16</f>
        <v>42 Secretarial and related occupations</v>
      </c>
      <c r="B20" s="68">
        <v>0.19829574211517581</v>
      </c>
      <c r="C20" s="68">
        <v>0.25984929994473982</v>
      </c>
      <c r="D20" s="68">
        <v>0.26333011546021362</v>
      </c>
      <c r="E20" s="68">
        <v>0.42029209004900331</v>
      </c>
      <c r="F20" s="68">
        <v>0.81025115520557012</v>
      </c>
      <c r="G20" s="11"/>
      <c r="H20" s="68">
        <f t="shared" si="51"/>
        <v>0.54692103974535655</v>
      </c>
      <c r="I20" s="68">
        <f>'RD T1'!E48</f>
        <v>0.34278684761188161</v>
      </c>
      <c r="J20" s="68">
        <f t="shared" si="26"/>
        <v>0.88970788735723816</v>
      </c>
      <c r="L20" t="str">
        <f t="shared" si="27"/>
        <v>42 Secretarial and related occupations</v>
      </c>
      <c r="M20" s="68">
        <v>4.6550891244814689</v>
      </c>
      <c r="N20" s="68">
        <v>5.3666422671811755</v>
      </c>
      <c r="O20" s="68">
        <v>5.6300194841876925</v>
      </c>
      <c r="P20" s="68">
        <v>8.5207063609582772</v>
      </c>
      <c r="Q20" s="68">
        <v>10.503587781444189</v>
      </c>
      <c r="R20" s="11"/>
      <c r="S20" s="68">
        <f t="shared" si="28"/>
        <v>4.8735682972564964</v>
      </c>
      <c r="T20" s="68">
        <f>'RD T1'!E77</f>
        <v>5.1948059376339053</v>
      </c>
      <c r="U20" s="68">
        <f t="shared" si="29"/>
        <v>10.068374234890403</v>
      </c>
      <c r="W20" t="str">
        <f t="shared" si="30"/>
        <v>42 Secretarial and related occupations</v>
      </c>
      <c r="X20" s="68">
        <v>16.104313161306827</v>
      </c>
      <c r="Y20" s="68">
        <v>16.484218550646741</v>
      </c>
      <c r="Z20" s="68">
        <v>16.695800622645592</v>
      </c>
      <c r="AA20" s="68">
        <v>23.845233260757311</v>
      </c>
      <c r="AB20" s="68">
        <v>35.835155137071958</v>
      </c>
      <c r="AC20" s="68"/>
      <c r="AD20" s="68">
        <f t="shared" si="31"/>
        <v>19.139354514426365</v>
      </c>
      <c r="AE20" s="68">
        <f>'RD T1'!E106</f>
        <v>16.207419888321194</v>
      </c>
      <c r="AF20" s="68">
        <f t="shared" si="32"/>
        <v>35.346774402747556</v>
      </c>
      <c r="AH20" t="str">
        <f t="shared" si="33"/>
        <v>42 Secretarial and related occupations</v>
      </c>
      <c r="AI20" s="68">
        <v>8.0077811333094431</v>
      </c>
      <c r="AJ20" s="68">
        <v>8.2089679045031101</v>
      </c>
      <c r="AK20" s="68">
        <v>8.4618524162095419</v>
      </c>
      <c r="AL20" s="68">
        <v>11.36654587835832</v>
      </c>
      <c r="AM20" s="68">
        <v>13.965100888181578</v>
      </c>
      <c r="AN20" s="68"/>
      <c r="AO20" s="68">
        <f t="shared" si="34"/>
        <v>5.5032484719720358</v>
      </c>
      <c r="AP20" s="68">
        <f>'RD T1'!E135</f>
        <v>7.0179470563052284</v>
      </c>
      <c r="AQ20" s="68">
        <f t="shared" si="35"/>
        <v>12.521195528277264</v>
      </c>
      <c r="AS20" t="str">
        <f t="shared" si="36"/>
        <v>42 Secretarial and related occupations</v>
      </c>
      <c r="AT20" s="68">
        <v>6.5291971126836978</v>
      </c>
      <c r="AU20" s="68">
        <v>6.4957320962722713</v>
      </c>
      <c r="AV20" s="68">
        <v>6.6759917790853143</v>
      </c>
      <c r="AW20" s="68">
        <v>8.5142969581796653</v>
      </c>
      <c r="AX20" s="68">
        <v>9.0295550523779671</v>
      </c>
      <c r="AY20" s="68"/>
      <c r="AZ20" s="68">
        <f t="shared" si="37"/>
        <v>2.3535632732926528</v>
      </c>
      <c r="BA20" s="68">
        <f>'RD T1'!E164</f>
        <v>4.812043764013775</v>
      </c>
      <c r="BB20" s="68">
        <f t="shared" si="38"/>
        <v>7.1656070373064278</v>
      </c>
      <c r="BD20" t="str">
        <f t="shared" si="39"/>
        <v>42 Secretarial and related occupations</v>
      </c>
      <c r="BE20" s="68">
        <v>22.806845122402276</v>
      </c>
      <c r="BF20" s="68">
        <v>20.016948024414788</v>
      </c>
      <c r="BG20" s="68">
        <v>20.835517685865614</v>
      </c>
      <c r="BH20" s="68">
        <v>21.568871194170072</v>
      </c>
      <c r="BI20" s="68">
        <v>4.6599873692854823</v>
      </c>
      <c r="BJ20" s="68"/>
      <c r="BK20" s="68">
        <f t="shared" si="40"/>
        <v>-16.175530316580133</v>
      </c>
      <c r="BL20" s="68">
        <f>'RD T1'!E193</f>
        <v>7.6708822924073514</v>
      </c>
      <c r="BM20" s="68">
        <f t="shared" si="41"/>
        <v>-8.5046480241727807</v>
      </c>
      <c r="BO20" t="str">
        <f t="shared" si="42"/>
        <v>42 Secretarial and related occupations</v>
      </c>
      <c r="BP20" s="68">
        <v>30.632404279694537</v>
      </c>
      <c r="BQ20" s="68">
        <v>22.962347930353531</v>
      </c>
      <c r="BR20" s="68">
        <v>22.279073193004564</v>
      </c>
      <c r="BS20" s="68">
        <v>18.288808585039771</v>
      </c>
      <c r="BT20" s="68">
        <v>3.8459016168042295</v>
      </c>
      <c r="BU20" s="68"/>
      <c r="BV20" s="68">
        <f t="shared" si="43"/>
        <v>-18.433171576200333</v>
      </c>
      <c r="BW20" s="68">
        <f>'RD T1'!E222</f>
        <v>5.9827650376781705</v>
      </c>
      <c r="BX20" s="68">
        <f t="shared" si="44"/>
        <v>-12.450406538522163</v>
      </c>
      <c r="BZ20" t="str">
        <f t="shared" si="45"/>
        <v>42 Secretarial and related occupations</v>
      </c>
      <c r="CA20" s="68">
        <v>23.960201974477442</v>
      </c>
      <c r="CB20" s="68">
        <v>21.31177875380142</v>
      </c>
      <c r="CC20" s="68">
        <v>17.383794953259418</v>
      </c>
      <c r="CD20" s="68">
        <v>7.7499746289546723</v>
      </c>
      <c r="CE20" s="68">
        <v>0.94810881125777546</v>
      </c>
      <c r="CF20" s="68"/>
      <c r="CG20" s="68">
        <f t="shared" si="46"/>
        <v>-16.435686142001643</v>
      </c>
      <c r="CH20" s="68">
        <f>'RD T1'!E251</f>
        <v>2.8761453636508794</v>
      </c>
      <c r="CI20" s="68">
        <f t="shared" si="47"/>
        <v>-13.559540778350764</v>
      </c>
      <c r="CK20" t="str">
        <f t="shared" si="48"/>
        <v>42 Secretarial and related occupations</v>
      </c>
      <c r="CL20" s="68">
        <v>4.2438677849115942</v>
      </c>
      <c r="CM20" s="68">
        <v>4.5984958776934901</v>
      </c>
      <c r="CN20" s="68">
        <v>4.3115138732091429</v>
      </c>
      <c r="CO20" s="68">
        <v>3.9390524917464447</v>
      </c>
      <c r="CP20" s="68">
        <v>2.5548994337336448</v>
      </c>
      <c r="CQ20" s="68"/>
      <c r="CR20" s="68">
        <f t="shared" si="49"/>
        <v>-1.7566144394754981</v>
      </c>
      <c r="CS20" s="68">
        <f>'RD T1'!E280</f>
        <v>1.2018283762267292</v>
      </c>
      <c r="CT20" s="68">
        <f t="shared" si="50"/>
        <v>-0.55478606324876889</v>
      </c>
    </row>
    <row r="21" spans="1:98" x14ac:dyDescent="0.2">
      <c r="A21" s="10" t="str">
        <f>name!D17</f>
        <v>51 Skilled agricultural and related trades</v>
      </c>
      <c r="B21" s="68">
        <v>0.14087551212219021</v>
      </c>
      <c r="C21" s="68">
        <v>0.18028618529694648</v>
      </c>
      <c r="D21" s="68">
        <v>0.16553424381815446</v>
      </c>
      <c r="E21" s="68">
        <v>0.19964997950570726</v>
      </c>
      <c r="F21" s="68">
        <v>0.257052119656133</v>
      </c>
      <c r="G21" s="11"/>
      <c r="H21" s="68">
        <f t="shared" si="51"/>
        <v>9.1517875837978546E-2</v>
      </c>
      <c r="I21" s="68">
        <f>'RD T1'!E49</f>
        <v>0.15252371866478068</v>
      </c>
      <c r="J21" s="68">
        <f t="shared" si="26"/>
        <v>0.24404159450275922</v>
      </c>
      <c r="L21" t="str">
        <f t="shared" si="27"/>
        <v>51 Skilled agricultural and related trades</v>
      </c>
      <c r="M21" s="68">
        <v>0.88540838443961645</v>
      </c>
      <c r="N21" s="68">
        <v>1.134271000736627</v>
      </c>
      <c r="O21" s="68">
        <v>0.88188780569067393</v>
      </c>
      <c r="P21" s="68">
        <v>0.98349791955568733</v>
      </c>
      <c r="Q21" s="68">
        <v>1.2930266488381059</v>
      </c>
      <c r="R21" s="11"/>
      <c r="S21" s="68">
        <f t="shared" si="28"/>
        <v>0.41113884314743199</v>
      </c>
      <c r="T21" s="68">
        <f>'RD T1'!E78</f>
        <v>0.62556141315268499</v>
      </c>
      <c r="U21" s="68">
        <f t="shared" si="29"/>
        <v>1.0367002563001169</v>
      </c>
      <c r="W21" t="str">
        <f t="shared" si="30"/>
        <v>51 Skilled agricultural and related trades</v>
      </c>
      <c r="X21" s="68">
        <v>6.8219594854592369</v>
      </c>
      <c r="Y21" s="68">
        <v>7.8200812349269988</v>
      </c>
      <c r="Z21" s="68">
        <v>7.2890377779431654</v>
      </c>
      <c r="AA21" s="68">
        <v>8.5518344190820788</v>
      </c>
      <c r="AB21" s="68">
        <v>12.334859296842046</v>
      </c>
      <c r="AC21" s="68"/>
      <c r="AD21" s="68">
        <f t="shared" si="31"/>
        <v>5.0458215188988804</v>
      </c>
      <c r="AE21" s="68">
        <f>'RD T1'!E107</f>
        <v>6.5816194926362881</v>
      </c>
      <c r="AF21" s="68">
        <f t="shared" si="32"/>
        <v>11.627441011535169</v>
      </c>
      <c r="AH21" t="str">
        <f t="shared" si="33"/>
        <v>51 Skilled agricultural and related trades</v>
      </c>
      <c r="AI21" s="68">
        <v>2.9784845717118511</v>
      </c>
      <c r="AJ21" s="68">
        <v>3.669198423322686</v>
      </c>
      <c r="AK21" s="68">
        <v>2.8602518890403656</v>
      </c>
      <c r="AL21" s="68">
        <v>3.2865153690739546</v>
      </c>
      <c r="AM21" s="68">
        <v>4.4116176874383797</v>
      </c>
      <c r="AN21" s="68"/>
      <c r="AO21" s="68">
        <f t="shared" si="34"/>
        <v>1.551365798398014</v>
      </c>
      <c r="AP21" s="68">
        <f>'RD T1'!E136</f>
        <v>2.6020756418211275</v>
      </c>
      <c r="AQ21" s="68">
        <f t="shared" si="35"/>
        <v>4.153441440219142</v>
      </c>
      <c r="AS21" t="str">
        <f t="shared" si="36"/>
        <v>51 Skilled agricultural and related trades</v>
      </c>
      <c r="AT21" s="68">
        <v>4.0219323899273078</v>
      </c>
      <c r="AU21" s="68">
        <v>5.5600195389759559</v>
      </c>
      <c r="AV21" s="68">
        <v>4.2226983736076038</v>
      </c>
      <c r="AW21" s="68">
        <v>4.4822294767173867</v>
      </c>
      <c r="AX21" s="68">
        <v>6.0709453881307676</v>
      </c>
      <c r="AY21" s="68"/>
      <c r="AZ21" s="68">
        <f t="shared" si="37"/>
        <v>1.8482470145231638</v>
      </c>
      <c r="BA21" s="68">
        <f>'RD T1'!E165</f>
        <v>3.2346878616729793</v>
      </c>
      <c r="BB21" s="68">
        <f t="shared" si="38"/>
        <v>5.082934876196143</v>
      </c>
      <c r="BD21" t="str">
        <f t="shared" si="39"/>
        <v>51 Skilled agricultural and related trades</v>
      </c>
      <c r="BE21" s="68">
        <v>7.602186562586656</v>
      </c>
      <c r="BF21" s="68">
        <v>7.6709194492506105</v>
      </c>
      <c r="BG21" s="68">
        <v>6.1345019436141515</v>
      </c>
      <c r="BH21" s="68">
        <v>5.9039870629810682</v>
      </c>
      <c r="BI21" s="68">
        <v>6.0013277392199083</v>
      </c>
      <c r="BJ21" s="68"/>
      <c r="BK21" s="68">
        <f t="shared" si="40"/>
        <v>-0.13317420439424321</v>
      </c>
      <c r="BL21" s="68">
        <f>'RD T1'!E194</f>
        <v>3.2069275376710382</v>
      </c>
      <c r="BM21" s="68">
        <f t="shared" si="41"/>
        <v>3.073753333276795</v>
      </c>
      <c r="BO21" t="str">
        <f t="shared" si="42"/>
        <v>51 Skilled agricultural and related trades</v>
      </c>
      <c r="BP21" s="68">
        <v>10.950716787451926</v>
      </c>
      <c r="BQ21" s="68">
        <v>12.339560059613786</v>
      </c>
      <c r="BR21" s="68">
        <v>8.5769901325395406</v>
      </c>
      <c r="BS21" s="68">
        <v>8.8433346611530812</v>
      </c>
      <c r="BT21" s="68">
        <v>9.0100787838995018</v>
      </c>
      <c r="BU21" s="68"/>
      <c r="BV21" s="68">
        <f t="shared" si="43"/>
        <v>0.43308865135996122</v>
      </c>
      <c r="BW21" s="68">
        <f>'RD T1'!E223</f>
        <v>4.6528600161422204</v>
      </c>
      <c r="BX21" s="68">
        <f t="shared" si="44"/>
        <v>5.0859486675021817</v>
      </c>
      <c r="BZ21" t="str">
        <f t="shared" si="45"/>
        <v>51 Skilled agricultural and related trades</v>
      </c>
      <c r="CA21" s="68">
        <v>9.3378469834002722</v>
      </c>
      <c r="CB21" s="68">
        <v>8.937736110046778</v>
      </c>
      <c r="CC21" s="68">
        <v>7.1962616153162662</v>
      </c>
      <c r="CD21" s="68">
        <v>7.3560046169935491</v>
      </c>
      <c r="CE21" s="68">
        <v>8.7647168126355819</v>
      </c>
      <c r="CF21" s="68"/>
      <c r="CG21" s="68">
        <f t="shared" si="46"/>
        <v>1.5684551973193157</v>
      </c>
      <c r="CH21" s="68">
        <f>'RD T1'!E252</f>
        <v>3.5218768397079869</v>
      </c>
      <c r="CI21" s="68">
        <f t="shared" si="47"/>
        <v>5.0903320370273022</v>
      </c>
      <c r="CK21" t="str">
        <f t="shared" si="48"/>
        <v>51 Skilled agricultural and related trades</v>
      </c>
      <c r="CL21" s="68">
        <v>4.5997493562335663</v>
      </c>
      <c r="CM21" s="68">
        <v>5.8319113908716975</v>
      </c>
      <c r="CN21" s="68">
        <v>3.6715567097327213</v>
      </c>
      <c r="CO21" s="68">
        <v>4.1094869869313495</v>
      </c>
      <c r="CP21" s="68">
        <v>2.6396282434978908</v>
      </c>
      <c r="CQ21" s="68"/>
      <c r="CR21" s="68">
        <f t="shared" si="49"/>
        <v>-1.0319284662348305</v>
      </c>
      <c r="CS21" s="68">
        <f>'RD T1'!E281</f>
        <v>1.1140980188061627</v>
      </c>
      <c r="CT21" s="68">
        <f t="shared" si="50"/>
        <v>8.2169552571332183E-2</v>
      </c>
    </row>
    <row r="22" spans="1:98" x14ac:dyDescent="0.2">
      <c r="A22" s="10" t="str">
        <f>name!D18</f>
        <v>52 Skilled metal, electrical and electronic trades</v>
      </c>
      <c r="B22" s="68">
        <v>0.1689374614784869</v>
      </c>
      <c r="C22" s="68">
        <v>0.1883405231232364</v>
      </c>
      <c r="D22" s="68">
        <v>0.20728057453025284</v>
      </c>
      <c r="E22" s="68">
        <v>0.22221155755610772</v>
      </c>
      <c r="F22" s="68">
        <v>0.30186294569973743</v>
      </c>
      <c r="G22" s="11"/>
      <c r="H22" s="68">
        <f t="shared" si="51"/>
        <v>9.4582371169484591E-2</v>
      </c>
      <c r="I22" s="68">
        <f>'RD T1'!E50</f>
        <v>0.11121358577884714</v>
      </c>
      <c r="J22" s="68">
        <f t="shared" si="26"/>
        <v>0.20579595694833175</v>
      </c>
      <c r="L22" t="str">
        <f t="shared" si="27"/>
        <v>52 Skilled metal, electrical and electronic trades</v>
      </c>
      <c r="M22" s="68">
        <v>3.3106936643915184</v>
      </c>
      <c r="N22" s="68">
        <v>4.0387656405415342</v>
      </c>
      <c r="O22" s="68">
        <v>3.7480315095809669</v>
      </c>
      <c r="P22" s="68">
        <v>5.3674550733750959</v>
      </c>
      <c r="Q22" s="68">
        <v>8.5603985606005963</v>
      </c>
      <c r="R22" s="11"/>
      <c r="S22" s="68">
        <f t="shared" si="28"/>
        <v>4.8123670510196295</v>
      </c>
      <c r="T22" s="68">
        <f>'RD T1'!E79</f>
        <v>3.1691552495875235</v>
      </c>
      <c r="U22" s="68">
        <f t="shared" si="29"/>
        <v>7.9815223006071534</v>
      </c>
      <c r="W22" t="str">
        <f t="shared" si="30"/>
        <v>52 Skilled metal, electrical and electronic trades</v>
      </c>
      <c r="X22" s="68">
        <v>9.5752970794556482</v>
      </c>
      <c r="Y22" s="68">
        <v>10.925205946792202</v>
      </c>
      <c r="Z22" s="68">
        <v>9.0499921905247103</v>
      </c>
      <c r="AA22" s="68">
        <v>10.847587880240145</v>
      </c>
      <c r="AB22" s="68">
        <v>13.705915749738994</v>
      </c>
      <c r="AC22" s="68"/>
      <c r="AD22" s="68">
        <f t="shared" si="31"/>
        <v>4.6559235592142834</v>
      </c>
      <c r="AE22" s="68">
        <f>'RD T1'!E108</f>
        <v>5.8875964896637383</v>
      </c>
      <c r="AF22" s="68">
        <f t="shared" si="32"/>
        <v>10.543520048878023</v>
      </c>
      <c r="AH22" t="str">
        <f t="shared" si="33"/>
        <v>52 Skilled metal, electrical and electronic trades</v>
      </c>
      <c r="AI22" s="68">
        <v>3.2960313659179286</v>
      </c>
      <c r="AJ22" s="68">
        <v>3.9214174675499471</v>
      </c>
      <c r="AK22" s="68">
        <v>3.3372967202929953</v>
      </c>
      <c r="AL22" s="68">
        <v>3.4843704468766075</v>
      </c>
      <c r="AM22" s="68">
        <v>4.2756657402498481</v>
      </c>
      <c r="AN22" s="68"/>
      <c r="AO22" s="68">
        <f t="shared" si="34"/>
        <v>0.93836901995685285</v>
      </c>
      <c r="AP22" s="68">
        <f>'RD T1'!E137</f>
        <v>1.7315998817517597</v>
      </c>
      <c r="AQ22" s="68">
        <f t="shared" si="35"/>
        <v>2.6699689017086126</v>
      </c>
      <c r="AS22" t="str">
        <f t="shared" si="36"/>
        <v>52 Skilled metal, electrical and electronic trades</v>
      </c>
      <c r="AT22" s="68">
        <v>13.063455562337884</v>
      </c>
      <c r="AU22" s="68">
        <v>14.986180393445272</v>
      </c>
      <c r="AV22" s="68">
        <v>13.21331700870628</v>
      </c>
      <c r="AW22" s="68">
        <v>13.68118401061062</v>
      </c>
      <c r="AX22" s="68">
        <v>16.471952792058982</v>
      </c>
      <c r="AY22" s="68"/>
      <c r="AZ22" s="68">
        <f t="shared" si="37"/>
        <v>3.2586357833527018</v>
      </c>
      <c r="BA22" s="68">
        <f>'RD T1'!E166</f>
        <v>6.7833864240516739</v>
      </c>
      <c r="BB22" s="68">
        <f t="shared" si="38"/>
        <v>10.042022207404376</v>
      </c>
      <c r="BD22" t="str">
        <f t="shared" si="39"/>
        <v>52 Skilled metal, electrical and electronic trades</v>
      </c>
      <c r="BE22" s="68">
        <v>62.600708690458724</v>
      </c>
      <c r="BF22" s="68">
        <v>62.19073655304063</v>
      </c>
      <c r="BG22" s="68">
        <v>58.364285850055985</v>
      </c>
      <c r="BH22" s="68">
        <v>57.803324599292857</v>
      </c>
      <c r="BI22" s="68">
        <v>56.273913122399215</v>
      </c>
      <c r="BJ22" s="68"/>
      <c r="BK22" s="68">
        <f t="shared" si="40"/>
        <v>-2.0903727276567707</v>
      </c>
      <c r="BL22" s="68">
        <f>'RD T1'!E195</f>
        <v>19.897283963050086</v>
      </c>
      <c r="BM22" s="68">
        <f t="shared" si="41"/>
        <v>17.806911235393315</v>
      </c>
      <c r="BO22" t="str">
        <f t="shared" si="42"/>
        <v>52 Skilled metal, electrical and electronic trades</v>
      </c>
      <c r="BP22" s="68">
        <v>36.770229536480457</v>
      </c>
      <c r="BQ22" s="68">
        <v>40.77774655029954</v>
      </c>
      <c r="BR22" s="68">
        <v>32.689639779234746</v>
      </c>
      <c r="BS22" s="68">
        <v>31.51225912573663</v>
      </c>
      <c r="BT22" s="68">
        <v>27.07791997170715</v>
      </c>
      <c r="BU22" s="68"/>
      <c r="BV22" s="68">
        <f t="shared" si="43"/>
        <v>-5.6117198075275958</v>
      </c>
      <c r="BW22" s="68">
        <f>'RD T1'!E224</f>
        <v>10.899149275862003</v>
      </c>
      <c r="BX22" s="68">
        <f t="shared" si="44"/>
        <v>5.2874294683344072</v>
      </c>
      <c r="BZ22" t="str">
        <f t="shared" si="45"/>
        <v>52 Skilled metal, electrical and electronic trades</v>
      </c>
      <c r="CA22" s="68">
        <v>21.100306852784083</v>
      </c>
      <c r="CB22" s="68">
        <v>18.323784033425646</v>
      </c>
      <c r="CC22" s="68">
        <v>15.215819891380235</v>
      </c>
      <c r="CD22" s="68">
        <v>15.640611187782117</v>
      </c>
      <c r="CE22" s="68">
        <v>9.1007343976345769</v>
      </c>
      <c r="CF22" s="68"/>
      <c r="CG22" s="68">
        <f t="shared" si="46"/>
        <v>-6.1150854937456582</v>
      </c>
      <c r="CH22" s="68">
        <f>'RD T1'!E253</f>
        <v>4.8774453288250692</v>
      </c>
      <c r="CI22" s="68">
        <f t="shared" si="47"/>
        <v>-1.237640164920589</v>
      </c>
      <c r="CK22" t="str">
        <f t="shared" si="48"/>
        <v>52 Skilled metal, electrical and electronic trades</v>
      </c>
      <c r="CL22" s="68">
        <v>5.6648181055833247</v>
      </c>
      <c r="CM22" s="68">
        <v>6.5944327479861355</v>
      </c>
      <c r="CN22" s="68">
        <v>5.1971571838039807</v>
      </c>
      <c r="CO22" s="68">
        <v>6.0787320050079972</v>
      </c>
      <c r="CP22" s="68">
        <v>4.548911531681223</v>
      </c>
      <c r="CQ22" s="68"/>
      <c r="CR22" s="68">
        <f t="shared" si="49"/>
        <v>-0.64824565212275775</v>
      </c>
      <c r="CS22" s="68">
        <f>'RD T1'!E282</f>
        <v>1.676436701227151</v>
      </c>
      <c r="CT22" s="68">
        <f t="shared" si="50"/>
        <v>1.0281910491043933</v>
      </c>
    </row>
    <row r="23" spans="1:98" x14ac:dyDescent="0.2">
      <c r="A23" s="10" t="str">
        <f>name!D19</f>
        <v>53 Skilled construction and building trades</v>
      </c>
      <c r="B23" s="68">
        <v>0.10058187983888761</v>
      </c>
      <c r="C23" s="68">
        <v>6.8759691984755331E-2</v>
      </c>
      <c r="D23" s="68">
        <v>5.8649098840308313E-2</v>
      </c>
      <c r="E23" s="68">
        <v>8.858468219210508E-2</v>
      </c>
      <c r="F23" s="68">
        <v>9.555188068767502E-2</v>
      </c>
      <c r="G23" s="11"/>
      <c r="H23" s="68">
        <f t="shared" si="51"/>
        <v>3.6902781847366707E-2</v>
      </c>
      <c r="I23" s="68">
        <f>'RD T1'!E51</f>
        <v>4.0913756366583606E-2</v>
      </c>
      <c r="J23" s="68">
        <f t="shared" si="26"/>
        <v>7.781653821395032E-2</v>
      </c>
      <c r="L23" t="str">
        <f t="shared" si="27"/>
        <v>53 Skilled construction and building trades</v>
      </c>
      <c r="M23" s="68">
        <v>1.5273547751196992</v>
      </c>
      <c r="N23" s="68">
        <v>1.7364960750136906</v>
      </c>
      <c r="O23" s="68">
        <v>1.722657603076879</v>
      </c>
      <c r="P23" s="68">
        <v>2.0540134796113296</v>
      </c>
      <c r="Q23" s="68">
        <v>2.5498407444444755</v>
      </c>
      <c r="R23" s="11"/>
      <c r="S23" s="68">
        <f t="shared" si="28"/>
        <v>0.82718314136759652</v>
      </c>
      <c r="T23" s="68">
        <f>'RD T1'!E80</f>
        <v>1.1013827099237921</v>
      </c>
      <c r="U23" s="68">
        <f t="shared" si="29"/>
        <v>1.9285658512913886</v>
      </c>
      <c r="W23" t="str">
        <f t="shared" si="30"/>
        <v>53 Skilled construction and building trades</v>
      </c>
      <c r="X23" s="68">
        <v>5.539529921690697</v>
      </c>
      <c r="Y23" s="68">
        <v>5.717014989708006</v>
      </c>
      <c r="Z23" s="68">
        <v>5.117070319015057</v>
      </c>
      <c r="AA23" s="68">
        <v>6.0616237965553861</v>
      </c>
      <c r="AB23" s="68">
        <v>6.8659219083697076</v>
      </c>
      <c r="AC23" s="68"/>
      <c r="AD23" s="68">
        <f t="shared" si="31"/>
        <v>1.7488515893546506</v>
      </c>
      <c r="AE23" s="68">
        <f>'RD T1'!E109</f>
        <v>3.3036482535719158</v>
      </c>
      <c r="AF23" s="68">
        <f t="shared" si="32"/>
        <v>5.0524998429265668</v>
      </c>
      <c r="AH23" t="str">
        <f t="shared" si="33"/>
        <v>53 Skilled construction and building trades</v>
      </c>
      <c r="AI23" s="68">
        <v>3.3079734634322508</v>
      </c>
      <c r="AJ23" s="68">
        <v>3.9574421516067382</v>
      </c>
      <c r="AK23" s="68">
        <v>3.4841197035934739</v>
      </c>
      <c r="AL23" s="68">
        <v>3.9922177534384549</v>
      </c>
      <c r="AM23" s="68">
        <v>4.607290497906674</v>
      </c>
      <c r="AN23" s="68"/>
      <c r="AO23" s="68">
        <f t="shared" si="34"/>
        <v>1.1231707943132001</v>
      </c>
      <c r="AP23" s="68">
        <f>'RD T1'!E138</f>
        <v>2.3945190017875775</v>
      </c>
      <c r="AQ23" s="68">
        <f t="shared" si="35"/>
        <v>3.5176897961007776</v>
      </c>
      <c r="AS23" t="str">
        <f t="shared" si="36"/>
        <v>53 Skilled construction and building trades</v>
      </c>
      <c r="AT23" s="68">
        <v>4.8230756799094188</v>
      </c>
      <c r="AU23" s="68">
        <v>4.9618289119785741</v>
      </c>
      <c r="AV23" s="68">
        <v>4.6876220946803606</v>
      </c>
      <c r="AW23" s="68">
        <v>5.5695698746879128</v>
      </c>
      <c r="AX23" s="68">
        <v>5.9393034897919508</v>
      </c>
      <c r="AY23" s="68"/>
      <c r="AZ23" s="68">
        <f t="shared" si="37"/>
        <v>1.2516813951115902</v>
      </c>
      <c r="BA23" s="68">
        <f>'RD T1'!E167</f>
        <v>3.1182799223911344</v>
      </c>
      <c r="BB23" s="68">
        <f t="shared" si="38"/>
        <v>4.3699613175027245</v>
      </c>
      <c r="BD23" t="str">
        <f t="shared" si="39"/>
        <v>53 Skilled construction and building trades</v>
      </c>
      <c r="BE23" s="68">
        <v>47.573960364976699</v>
      </c>
      <c r="BF23" s="68">
        <v>42.304476605839582</v>
      </c>
      <c r="BG23" s="68">
        <v>40.821418184909135</v>
      </c>
      <c r="BH23" s="68">
        <v>40.418325916561344</v>
      </c>
      <c r="BI23" s="68">
        <v>34.965389990691634</v>
      </c>
      <c r="BJ23" s="68"/>
      <c r="BK23" s="68">
        <f t="shared" si="40"/>
        <v>-5.856028194217501</v>
      </c>
      <c r="BL23" s="68">
        <f>'RD T1'!E196</f>
        <v>14.492877698151856</v>
      </c>
      <c r="BM23" s="68">
        <f t="shared" si="41"/>
        <v>8.6368495039343554</v>
      </c>
      <c r="BO23" t="str">
        <f t="shared" si="42"/>
        <v>53 Skilled construction and building trades</v>
      </c>
      <c r="BP23" s="68">
        <v>39.137746727589395</v>
      </c>
      <c r="BQ23" s="68">
        <v>43.938634172351946</v>
      </c>
      <c r="BR23" s="68">
        <v>36.642449331186022</v>
      </c>
      <c r="BS23" s="68">
        <v>40.494773444720906</v>
      </c>
      <c r="BT23" s="68">
        <v>39.573959157918424</v>
      </c>
      <c r="BU23" s="68"/>
      <c r="BV23" s="68">
        <f t="shared" si="43"/>
        <v>2.9315098267324018</v>
      </c>
      <c r="BW23" s="68">
        <f>'RD T1'!E225</f>
        <v>17.430467621397163</v>
      </c>
      <c r="BX23" s="68">
        <f t="shared" si="44"/>
        <v>20.361977448129565</v>
      </c>
      <c r="BZ23" t="str">
        <f t="shared" si="45"/>
        <v>53 Skilled construction and building trades</v>
      </c>
      <c r="CA23" s="68">
        <v>22.651560824551925</v>
      </c>
      <c r="CB23" s="68">
        <v>19.328213777080435</v>
      </c>
      <c r="CC23" s="68">
        <v>17.298392623678509</v>
      </c>
      <c r="CD23" s="68">
        <v>19.253209937676061</v>
      </c>
      <c r="CE23" s="68">
        <v>18.222129935941155</v>
      </c>
      <c r="CF23" s="68"/>
      <c r="CG23" s="68">
        <f t="shared" si="46"/>
        <v>0.9237373122626451</v>
      </c>
      <c r="CH23" s="68">
        <f>'RD T1'!E254</f>
        <v>7.3776896717220755</v>
      </c>
      <c r="CI23" s="68">
        <f t="shared" si="47"/>
        <v>8.3014269839847206</v>
      </c>
      <c r="CK23" t="str">
        <f t="shared" si="48"/>
        <v>53 Skilled construction and building trades</v>
      </c>
      <c r="CL23" s="68">
        <v>9.873648390669695</v>
      </c>
      <c r="CM23" s="68">
        <v>9.4209547468218808</v>
      </c>
      <c r="CN23" s="68">
        <v>7.5487210781693204</v>
      </c>
      <c r="CO23" s="68">
        <v>6.8430136513883593</v>
      </c>
      <c r="CP23" s="68">
        <v>2.2635622036763992</v>
      </c>
      <c r="CQ23" s="68"/>
      <c r="CR23" s="68">
        <f t="shared" si="49"/>
        <v>-5.2851588744929217</v>
      </c>
      <c r="CS23" s="68">
        <f>'RD T1'!E283</f>
        <v>1.3888783321667129</v>
      </c>
      <c r="CT23" s="68">
        <f t="shared" si="50"/>
        <v>-3.8962805423262088</v>
      </c>
    </row>
    <row r="24" spans="1:98" x14ac:dyDescent="0.2">
      <c r="A24" s="10" t="str">
        <f>name!D20</f>
        <v>54 Textiles, printing and other skilled trades</v>
      </c>
      <c r="B24" s="68">
        <v>0.30949412597798759</v>
      </c>
      <c r="C24" s="68">
        <v>0.33742387445478556</v>
      </c>
      <c r="D24" s="68">
        <v>0.36670388105556939</v>
      </c>
      <c r="E24" s="68">
        <v>0.46830563198916692</v>
      </c>
      <c r="F24" s="68">
        <v>0.63705696483980023</v>
      </c>
      <c r="G24" s="11"/>
      <c r="H24" s="68">
        <f t="shared" si="51"/>
        <v>0.27035308378423084</v>
      </c>
      <c r="I24" s="68">
        <f>'RD T1'!E52</f>
        <v>0.26874368676877025</v>
      </c>
      <c r="J24" s="68">
        <f t="shared" si="26"/>
        <v>0.53909677055300109</v>
      </c>
      <c r="L24" t="str">
        <f t="shared" si="27"/>
        <v>54 Textiles, printing and other skilled trades</v>
      </c>
      <c r="M24" s="68">
        <v>3.0064261371227623</v>
      </c>
      <c r="N24" s="68">
        <v>3.4390172234926695</v>
      </c>
      <c r="O24" s="68">
        <v>3.6950322934004678</v>
      </c>
      <c r="P24" s="68">
        <v>4.6297039497691621</v>
      </c>
      <c r="Q24" s="68">
        <v>6.700888995366709</v>
      </c>
      <c r="R24" s="11"/>
      <c r="S24" s="68">
        <f t="shared" si="28"/>
        <v>3.0058567019662412</v>
      </c>
      <c r="T24" s="68">
        <f>'RD T1'!E81</f>
        <v>2.9321944424952262</v>
      </c>
      <c r="U24" s="68">
        <f t="shared" si="29"/>
        <v>5.9380511444614674</v>
      </c>
      <c r="W24" t="str">
        <f t="shared" si="30"/>
        <v>54 Textiles, printing and other skilled trades</v>
      </c>
      <c r="X24" s="68">
        <v>9.4771093657229546</v>
      </c>
      <c r="Y24" s="68">
        <v>9.8950722988076141</v>
      </c>
      <c r="Z24" s="68">
        <v>9.2446406455586398</v>
      </c>
      <c r="AA24" s="68">
        <v>11.2162562712743</v>
      </c>
      <c r="AB24" s="68">
        <v>14.516823564720088</v>
      </c>
      <c r="AC24" s="68"/>
      <c r="AD24" s="68">
        <f t="shared" si="31"/>
        <v>5.2721829191614482</v>
      </c>
      <c r="AE24" s="68">
        <f>'RD T1'!E110</f>
        <v>6.7751412120347725</v>
      </c>
      <c r="AF24" s="68">
        <f t="shared" si="32"/>
        <v>12.04732413119622</v>
      </c>
      <c r="AH24" t="str">
        <f t="shared" si="33"/>
        <v>54 Textiles, printing and other skilled trades</v>
      </c>
      <c r="AI24" s="68">
        <v>3.5290458405058551</v>
      </c>
      <c r="AJ24" s="68">
        <v>3.5110976362954283</v>
      </c>
      <c r="AK24" s="68">
        <v>3.3634678004103011</v>
      </c>
      <c r="AL24" s="68">
        <v>3.5833122786533056</v>
      </c>
      <c r="AM24" s="68">
        <v>4.4486102749279981</v>
      </c>
      <c r="AN24" s="68"/>
      <c r="AO24" s="68">
        <f t="shared" si="34"/>
        <v>1.085142474517697</v>
      </c>
      <c r="AP24" s="68">
        <f>'RD T1'!E139</f>
        <v>2.1006894911209182</v>
      </c>
      <c r="AQ24" s="68">
        <f t="shared" si="35"/>
        <v>3.1858319656386151</v>
      </c>
      <c r="AS24" t="str">
        <f t="shared" si="36"/>
        <v>54 Textiles, printing and other skilled trades</v>
      </c>
      <c r="AT24" s="68">
        <v>4.2556370063592661</v>
      </c>
      <c r="AU24" s="68">
        <v>4.2985489021801246</v>
      </c>
      <c r="AV24" s="68">
        <v>4.1149233831238847</v>
      </c>
      <c r="AW24" s="68">
        <v>4.7637764713177901</v>
      </c>
      <c r="AX24" s="68">
        <v>5.8940679928148221</v>
      </c>
      <c r="AY24" s="68"/>
      <c r="AZ24" s="68">
        <f t="shared" si="37"/>
        <v>1.7791446096909374</v>
      </c>
      <c r="BA24" s="68">
        <f>'RD T1'!E168</f>
        <v>2.7344544807235351</v>
      </c>
      <c r="BB24" s="68">
        <f t="shared" si="38"/>
        <v>4.5135990904144725</v>
      </c>
      <c r="BD24" t="str">
        <f t="shared" si="39"/>
        <v>54 Textiles, printing and other skilled trades</v>
      </c>
      <c r="BE24" s="68">
        <v>27.769004587073617</v>
      </c>
      <c r="BF24" s="68">
        <v>25.490583023808625</v>
      </c>
      <c r="BG24" s="68">
        <v>24.557757741825512</v>
      </c>
      <c r="BH24" s="68">
        <v>26.556229199645106</v>
      </c>
      <c r="BI24" s="68">
        <v>29.325735670625996</v>
      </c>
      <c r="BJ24" s="68"/>
      <c r="BK24" s="68">
        <f t="shared" si="40"/>
        <v>4.7679779288004838</v>
      </c>
      <c r="BL24" s="68">
        <f>'RD T1'!E197</f>
        <v>11.275184693592802</v>
      </c>
      <c r="BM24" s="68">
        <f t="shared" si="41"/>
        <v>16.043162622393286</v>
      </c>
      <c r="BO24" t="str">
        <f t="shared" si="42"/>
        <v>54 Textiles, printing and other skilled trades</v>
      </c>
      <c r="BP24" s="68">
        <v>27.370063261809275</v>
      </c>
      <c r="BQ24" s="68">
        <v>23.444440268037944</v>
      </c>
      <c r="BR24" s="68">
        <v>21.169046146379664</v>
      </c>
      <c r="BS24" s="68">
        <v>18.935167342041971</v>
      </c>
      <c r="BT24" s="68">
        <v>16.789835718071892</v>
      </c>
      <c r="BU24" s="68"/>
      <c r="BV24" s="68">
        <f t="shared" si="43"/>
        <v>-4.379210428307772</v>
      </c>
      <c r="BW24" s="68">
        <f>'RD T1'!E226</f>
        <v>7.1913186108604572</v>
      </c>
      <c r="BX24" s="68">
        <f t="shared" si="44"/>
        <v>2.8121081825526852</v>
      </c>
      <c r="BZ24" t="str">
        <f t="shared" si="45"/>
        <v>54 Textiles, printing and other skilled trades</v>
      </c>
      <c r="CA24" s="68">
        <v>24.535420601154623</v>
      </c>
      <c r="CB24" s="68">
        <v>20.816893125766388</v>
      </c>
      <c r="CC24" s="68">
        <v>17.870184694850913</v>
      </c>
      <c r="CD24" s="68">
        <v>18.488427944291512</v>
      </c>
      <c r="CE24" s="68">
        <v>15.665536528932973</v>
      </c>
      <c r="CF24" s="68"/>
      <c r="CG24" s="68">
        <f t="shared" si="46"/>
        <v>-2.2046481659179396</v>
      </c>
      <c r="CH24" s="68">
        <f>'RD T1'!E255</f>
        <v>6.4033567226046042</v>
      </c>
      <c r="CI24" s="68">
        <f t="shared" si="47"/>
        <v>4.1987085566866647</v>
      </c>
      <c r="CK24" t="str">
        <f t="shared" si="48"/>
        <v>54 Textiles, printing and other skilled trades</v>
      </c>
      <c r="CL24" s="68">
        <v>8.0648730610377495</v>
      </c>
      <c r="CM24" s="68">
        <v>7.6716847245746358</v>
      </c>
      <c r="CN24" s="68">
        <v>6.6352212864428592</v>
      </c>
      <c r="CO24" s="68">
        <v>5.1696078444954088</v>
      </c>
      <c r="CP24" s="68">
        <v>3.5411104411605563</v>
      </c>
      <c r="CQ24" s="68"/>
      <c r="CR24" s="68">
        <f t="shared" si="49"/>
        <v>-3.094110845282303</v>
      </c>
      <c r="CS24" s="68">
        <f>'RD T1'!E284</f>
        <v>1.2833798449726956</v>
      </c>
      <c r="CT24" s="68">
        <f t="shared" si="50"/>
        <v>-1.8107310003096073</v>
      </c>
    </row>
    <row r="25" spans="1:98" x14ac:dyDescent="0.2">
      <c r="A25" s="10" t="str">
        <f>name!D21</f>
        <v>61 Caring personal service occupations</v>
      </c>
      <c r="B25" s="68">
        <v>0.27927059768318963</v>
      </c>
      <c r="C25" s="68">
        <v>0.34600127616296572</v>
      </c>
      <c r="D25" s="68">
        <v>0.34949482218865063</v>
      </c>
      <c r="E25" s="68">
        <v>0.47638882843925479</v>
      </c>
      <c r="F25" s="68">
        <v>0.66287737716684902</v>
      </c>
      <c r="G25" s="11"/>
      <c r="H25" s="68">
        <f t="shared" si="51"/>
        <v>0.31338255497819839</v>
      </c>
      <c r="I25" s="68">
        <f>'RD T1'!E53</f>
        <v>0.28964626746567135</v>
      </c>
      <c r="J25" s="68">
        <f t="shared" si="26"/>
        <v>0.60302882244386979</v>
      </c>
      <c r="L25" t="str">
        <f t="shared" si="27"/>
        <v>61 Caring personal service occupations</v>
      </c>
      <c r="M25" s="68">
        <v>12.593403835239966</v>
      </c>
      <c r="N25" s="68">
        <v>17.302002069245592</v>
      </c>
      <c r="O25" s="68">
        <v>17.515917831075981</v>
      </c>
      <c r="P25" s="68">
        <v>22.970858696962285</v>
      </c>
      <c r="Q25" s="68">
        <v>30.941980301379676</v>
      </c>
      <c r="R25" s="11"/>
      <c r="S25" s="68">
        <f t="shared" si="28"/>
        <v>13.426062470303695</v>
      </c>
      <c r="T25" s="68">
        <f>'RD T1'!E82</f>
        <v>14.830656649921387</v>
      </c>
      <c r="U25" s="68">
        <f t="shared" si="29"/>
        <v>28.256719120225082</v>
      </c>
      <c r="W25" t="str">
        <f t="shared" si="30"/>
        <v>61 Caring personal service occupations</v>
      </c>
      <c r="X25" s="68">
        <v>41.077879386473398</v>
      </c>
      <c r="Y25" s="68">
        <v>49.741489659499628</v>
      </c>
      <c r="Z25" s="68">
        <v>46.949214649839384</v>
      </c>
      <c r="AA25" s="68">
        <v>55.743430882585557</v>
      </c>
      <c r="AB25" s="68">
        <v>66.093821557630037</v>
      </c>
      <c r="AC25" s="68"/>
      <c r="AD25" s="68">
        <f t="shared" si="31"/>
        <v>19.144606907790653</v>
      </c>
      <c r="AE25" s="68">
        <f>'RD T1'!E111</f>
        <v>37.08419881591113</v>
      </c>
      <c r="AF25" s="68">
        <f t="shared" si="32"/>
        <v>56.228805723701782</v>
      </c>
      <c r="AH25" t="str">
        <f t="shared" si="33"/>
        <v>61 Caring personal service occupations</v>
      </c>
      <c r="AI25" s="68">
        <v>36.167809089865159</v>
      </c>
      <c r="AJ25" s="68">
        <v>38.820738466725089</v>
      </c>
      <c r="AK25" s="68">
        <v>37.063819381626708</v>
      </c>
      <c r="AL25" s="68">
        <v>39.19519950900996</v>
      </c>
      <c r="AM25" s="68">
        <v>41.004380675509744</v>
      </c>
      <c r="AN25" s="68"/>
      <c r="AO25" s="68">
        <f t="shared" si="34"/>
        <v>3.9405612938830359</v>
      </c>
      <c r="AP25" s="68">
        <f>'RD T1'!E140</f>
        <v>22.774001721466664</v>
      </c>
      <c r="AQ25" s="68">
        <f t="shared" si="35"/>
        <v>26.7145630153497</v>
      </c>
      <c r="AS25" t="str">
        <f t="shared" si="36"/>
        <v>61 Caring personal service occupations</v>
      </c>
      <c r="AT25" s="68">
        <v>19.743211551354701</v>
      </c>
      <c r="AU25" s="68">
        <v>22.876147257969766</v>
      </c>
      <c r="AV25" s="68">
        <v>22.034691443486711</v>
      </c>
      <c r="AW25" s="68">
        <v>23.546056043880139</v>
      </c>
      <c r="AX25" s="68">
        <v>25.219351429285421</v>
      </c>
      <c r="AY25" s="68"/>
      <c r="AZ25" s="68">
        <f t="shared" si="37"/>
        <v>3.1846599857987101</v>
      </c>
      <c r="BA25" s="68">
        <f>'RD T1'!E169</f>
        <v>14.037293915810748</v>
      </c>
      <c r="BB25" s="68">
        <f t="shared" si="38"/>
        <v>17.22195390160946</v>
      </c>
      <c r="BD25" t="str">
        <f t="shared" si="39"/>
        <v>61 Caring personal service occupations</v>
      </c>
      <c r="BE25" s="68">
        <v>112.52581894836368</v>
      </c>
      <c r="BF25" s="68">
        <v>121.88294179755742</v>
      </c>
      <c r="BG25" s="68">
        <v>121.7069582691871</v>
      </c>
      <c r="BH25" s="68">
        <v>129.69584694841345</v>
      </c>
      <c r="BI25" s="68">
        <v>147.28844437398141</v>
      </c>
      <c r="BJ25" s="68"/>
      <c r="BK25" s="68">
        <f t="shared" si="40"/>
        <v>25.581486104794308</v>
      </c>
      <c r="BL25" s="68">
        <f>'RD T1'!E198</f>
        <v>76.37328926305608</v>
      </c>
      <c r="BM25" s="68">
        <f t="shared" si="41"/>
        <v>101.95477536785039</v>
      </c>
      <c r="BO25" t="str">
        <f t="shared" si="42"/>
        <v>61 Caring personal service occupations</v>
      </c>
      <c r="BP25" s="68">
        <v>86.43291860367701</v>
      </c>
      <c r="BQ25" s="68">
        <v>83.420965908946584</v>
      </c>
      <c r="BR25" s="68">
        <v>76.137131262075499</v>
      </c>
      <c r="BS25" s="68">
        <v>76.504584244303715</v>
      </c>
      <c r="BT25" s="68">
        <v>63.495457119542095</v>
      </c>
      <c r="BU25" s="68"/>
      <c r="BV25" s="68">
        <f t="shared" si="43"/>
        <v>-12.641674142533404</v>
      </c>
      <c r="BW25" s="68">
        <f>'RD T1'!E227</f>
        <v>33.637934068607706</v>
      </c>
      <c r="BX25" s="68">
        <f t="shared" si="44"/>
        <v>20.996259926074302</v>
      </c>
      <c r="BZ25" t="str">
        <f t="shared" si="45"/>
        <v>61 Caring personal service occupations</v>
      </c>
      <c r="CA25" s="68">
        <v>27.3685089729704</v>
      </c>
      <c r="CB25" s="68">
        <v>16.888848020657733</v>
      </c>
      <c r="CC25" s="68">
        <v>13.970293775879142</v>
      </c>
      <c r="CD25" s="68">
        <v>11.452178405032834</v>
      </c>
      <c r="CE25" s="68">
        <v>9.6980097153274336</v>
      </c>
      <c r="CF25" s="68"/>
      <c r="CG25" s="68">
        <f t="shared" si="46"/>
        <v>-4.2722840605517085</v>
      </c>
      <c r="CH25" s="68">
        <f>'RD T1'!E256</f>
        <v>3.6122036517068592</v>
      </c>
      <c r="CI25" s="68">
        <f t="shared" si="47"/>
        <v>-0.66008040884484931</v>
      </c>
      <c r="CK25" t="str">
        <f t="shared" si="48"/>
        <v>61 Caring personal service occupations</v>
      </c>
      <c r="CL25" s="68">
        <v>3.6156612075694703</v>
      </c>
      <c r="CM25" s="68">
        <v>3.0862223117950998</v>
      </c>
      <c r="CN25" s="68">
        <v>3.0413021168593937</v>
      </c>
      <c r="CO25" s="68">
        <v>3.8830292296461324</v>
      </c>
      <c r="CP25" s="68">
        <v>4.910183044399397</v>
      </c>
      <c r="CQ25" s="68"/>
      <c r="CR25" s="68">
        <f t="shared" si="49"/>
        <v>1.8688809275400033</v>
      </c>
      <c r="CS25" s="68">
        <f>'RD T1'!E285</f>
        <v>1.056931958493516</v>
      </c>
      <c r="CT25" s="68">
        <f t="shared" si="50"/>
        <v>2.9258128860335191</v>
      </c>
    </row>
    <row r="26" spans="1:98" x14ac:dyDescent="0.2">
      <c r="A26" s="10" t="str">
        <f>name!D22</f>
        <v>62 Leisure, travel and related personal service occupations</v>
      </c>
      <c r="B26" s="68">
        <v>0.14259599781830493</v>
      </c>
      <c r="C26" s="68">
        <v>0.20547386519491589</v>
      </c>
      <c r="D26" s="68">
        <v>0.22381851122477808</v>
      </c>
      <c r="E26" s="68">
        <v>0.26963975389405359</v>
      </c>
      <c r="F26" s="68">
        <v>0.36149808552477358</v>
      </c>
      <c r="G26" s="11"/>
      <c r="H26" s="68">
        <f t="shared" si="51"/>
        <v>0.1376795742999955</v>
      </c>
      <c r="I26" s="68">
        <f>'RD T1'!E54</f>
        <v>0.16467645958865657</v>
      </c>
      <c r="J26" s="68">
        <f t="shared" si="26"/>
        <v>0.30235603388865206</v>
      </c>
      <c r="L26" t="str">
        <f t="shared" si="27"/>
        <v>62 Leisure, travel and related personal service occupations</v>
      </c>
      <c r="M26" s="68">
        <v>2.545573573433463</v>
      </c>
      <c r="N26" s="68">
        <v>3.2984679357154669</v>
      </c>
      <c r="O26" s="68">
        <v>3.1408850989200441</v>
      </c>
      <c r="P26" s="68">
        <v>3.8767749756693899</v>
      </c>
      <c r="Q26" s="68">
        <v>5.1898042479600894</v>
      </c>
      <c r="R26" s="11"/>
      <c r="S26" s="68">
        <f t="shared" si="28"/>
        <v>2.0489191490400454</v>
      </c>
      <c r="T26" s="68">
        <f>'RD T1'!E83</f>
        <v>2.3851979143551052</v>
      </c>
      <c r="U26" s="68">
        <f t="shared" si="29"/>
        <v>4.434117063395151</v>
      </c>
      <c r="W26" t="str">
        <f t="shared" si="30"/>
        <v>62 Leisure, travel and related personal service occupations</v>
      </c>
      <c r="X26" s="68">
        <v>12.377173063590725</v>
      </c>
      <c r="Y26" s="68">
        <v>15.691341875864653</v>
      </c>
      <c r="Z26" s="68">
        <v>14.064699873229342</v>
      </c>
      <c r="AA26" s="68">
        <v>17.095405878483476</v>
      </c>
      <c r="AB26" s="68">
        <v>22.922886001861603</v>
      </c>
      <c r="AC26" s="68"/>
      <c r="AD26" s="68">
        <f t="shared" si="31"/>
        <v>8.8581861286322603</v>
      </c>
      <c r="AE26" s="68">
        <f>'RD T1'!E112</f>
        <v>11.350681259407937</v>
      </c>
      <c r="AF26" s="68">
        <f t="shared" si="32"/>
        <v>20.208867388040197</v>
      </c>
      <c r="AH26" t="str">
        <f t="shared" si="33"/>
        <v>62 Leisure, travel and related personal service occupations</v>
      </c>
      <c r="AI26" s="68">
        <v>7.5297624341356242</v>
      </c>
      <c r="AJ26" s="68">
        <v>9.2916261585545659</v>
      </c>
      <c r="AK26" s="68">
        <v>8.486683490509666</v>
      </c>
      <c r="AL26" s="68">
        <v>9.4416590218619447</v>
      </c>
      <c r="AM26" s="68">
        <v>12.44557461804213</v>
      </c>
      <c r="AN26" s="68"/>
      <c r="AO26" s="68">
        <f t="shared" si="34"/>
        <v>3.9588911275324641</v>
      </c>
      <c r="AP26" s="68">
        <f>'RD T1'!E141</f>
        <v>6.3147794617013142</v>
      </c>
      <c r="AQ26" s="68">
        <f t="shared" si="35"/>
        <v>10.273670589233777</v>
      </c>
      <c r="AS26" t="str">
        <f t="shared" si="36"/>
        <v>62 Leisure, travel and related personal service occupations</v>
      </c>
      <c r="AT26" s="68">
        <v>9.1190548504024225</v>
      </c>
      <c r="AU26" s="68">
        <v>11.482565183135868</v>
      </c>
      <c r="AV26" s="68">
        <v>11.313896387944872</v>
      </c>
      <c r="AW26" s="68">
        <v>13.040004355837493</v>
      </c>
      <c r="AX26" s="68">
        <v>18.013535892723485</v>
      </c>
      <c r="AY26" s="68"/>
      <c r="AZ26" s="68">
        <f t="shared" si="37"/>
        <v>6.699639504778613</v>
      </c>
      <c r="BA26" s="68">
        <f>'RD T1'!E170</f>
        <v>9.0465840265636004</v>
      </c>
      <c r="BB26" s="68">
        <f t="shared" si="38"/>
        <v>15.746223531342213</v>
      </c>
      <c r="BD26" t="str">
        <f t="shared" si="39"/>
        <v>62 Leisure, travel and related personal service occupations</v>
      </c>
      <c r="BE26" s="68">
        <v>33.23561083917766</v>
      </c>
      <c r="BF26" s="68">
        <v>31.858887896855734</v>
      </c>
      <c r="BG26" s="68">
        <v>31.098767203844144</v>
      </c>
      <c r="BH26" s="68">
        <v>29.209307063303843</v>
      </c>
      <c r="BI26" s="68">
        <v>26.85154777304227</v>
      </c>
      <c r="BJ26" s="68"/>
      <c r="BK26" s="68">
        <f t="shared" si="40"/>
        <v>-4.2472194308018736</v>
      </c>
      <c r="BL26" s="68">
        <f>'RD T1'!E199</f>
        <v>13.262882243889806</v>
      </c>
      <c r="BM26" s="68">
        <f t="shared" si="41"/>
        <v>9.0156628130879319</v>
      </c>
      <c r="BO26" t="str">
        <f t="shared" si="42"/>
        <v>62 Leisure, travel and related personal service occupations</v>
      </c>
      <c r="BP26" s="68">
        <v>32.038328771477921</v>
      </c>
      <c r="BQ26" s="68">
        <v>29.972430679540789</v>
      </c>
      <c r="BR26" s="68">
        <v>27.024270475050709</v>
      </c>
      <c r="BS26" s="68">
        <v>24.492702132351848</v>
      </c>
      <c r="BT26" s="68">
        <v>19.881785901570954</v>
      </c>
      <c r="BU26" s="68"/>
      <c r="BV26" s="68">
        <f t="shared" si="43"/>
        <v>-7.1424845734797557</v>
      </c>
      <c r="BW26" s="68">
        <f>'RD T1'!E228</f>
        <v>10.399711026819544</v>
      </c>
      <c r="BX26" s="68">
        <f t="shared" si="44"/>
        <v>3.2572264533397881</v>
      </c>
      <c r="BZ26" t="str">
        <f t="shared" si="45"/>
        <v>62 Leisure, travel and related personal service occupations</v>
      </c>
      <c r="CA26" s="68">
        <v>19.372250574929645</v>
      </c>
      <c r="CB26" s="68">
        <v>19.678643588831825</v>
      </c>
      <c r="CC26" s="68">
        <v>16.001125600656813</v>
      </c>
      <c r="CD26" s="68">
        <v>15.816584100679382</v>
      </c>
      <c r="CE26" s="68">
        <v>11.748118731563929</v>
      </c>
      <c r="CF26" s="68"/>
      <c r="CG26" s="68">
        <f t="shared" si="46"/>
        <v>-4.2530068690928839</v>
      </c>
      <c r="CH26" s="68">
        <f>'RD T1'!E257</f>
        <v>6.0387501922189379</v>
      </c>
      <c r="CI26" s="68">
        <f t="shared" si="47"/>
        <v>1.785743323126054</v>
      </c>
      <c r="CK26" t="str">
        <f t="shared" si="48"/>
        <v>62 Leisure, travel and related personal service occupations</v>
      </c>
      <c r="CL26" s="68">
        <v>5.762485072779052</v>
      </c>
      <c r="CM26" s="68">
        <v>6.0101934405893429</v>
      </c>
      <c r="CN26" s="68">
        <v>5.1088480750286678</v>
      </c>
      <c r="CO26" s="68">
        <v>4.5763192132053927</v>
      </c>
      <c r="CP26" s="68">
        <v>4.5233447842617442</v>
      </c>
      <c r="CQ26" s="68"/>
      <c r="CR26" s="68">
        <f t="shared" si="49"/>
        <v>-0.58550329076692353</v>
      </c>
      <c r="CS26" s="68">
        <f>'RD T1'!E286</f>
        <v>1.3504927925718124</v>
      </c>
      <c r="CT26" s="68">
        <f t="shared" si="50"/>
        <v>0.76498950180488889</v>
      </c>
    </row>
    <row r="27" spans="1:98" x14ac:dyDescent="0.2">
      <c r="A27" s="10" t="str">
        <f>name!D23</f>
        <v>63 Community and civil enforcement occupations</v>
      </c>
      <c r="B27" s="68">
        <v>1.1206724569605102E-2</v>
      </c>
      <c r="C27" s="68">
        <v>1.1365868804619031E-2</v>
      </c>
      <c r="D27" s="68">
        <v>1.2914344423776801E-2</v>
      </c>
      <c r="E27" s="68">
        <v>1.421104470443923E-2</v>
      </c>
      <c r="F27" s="68">
        <v>1.9864089039869165E-2</v>
      </c>
      <c r="G27" s="11"/>
      <c r="H27" s="68">
        <f t="shared" si="51"/>
        <v>6.9497446160923636E-3</v>
      </c>
      <c r="I27" s="68">
        <f>'RD T1'!E55</f>
        <v>8.850842480167008E-3</v>
      </c>
      <c r="J27" s="68">
        <f t="shared" si="26"/>
        <v>1.5800587096259373E-2</v>
      </c>
      <c r="L27" t="str">
        <f t="shared" si="27"/>
        <v>63 Community and civil enforcement occupations</v>
      </c>
      <c r="M27" s="68">
        <v>0.1915035750645786</v>
      </c>
      <c r="N27" s="68">
        <v>0.18658432244665146</v>
      </c>
      <c r="O27" s="68">
        <v>0.27239412654303607</v>
      </c>
      <c r="P27" s="68">
        <v>0.24420927959166125</v>
      </c>
      <c r="Q27" s="68">
        <v>0.34602602065474464</v>
      </c>
      <c r="R27" s="11"/>
      <c r="S27" s="68">
        <f t="shared" si="28"/>
        <v>7.3631894111708562E-2</v>
      </c>
      <c r="T27" s="68">
        <f>'RD T1'!E84</f>
        <v>0.15056330970915779</v>
      </c>
      <c r="U27" s="68">
        <f t="shared" si="29"/>
        <v>0.22419520382086636</v>
      </c>
      <c r="W27" t="str">
        <f t="shared" si="30"/>
        <v>63 Community and civil enforcement occupations</v>
      </c>
      <c r="X27" s="68">
        <v>0.85527304289927519</v>
      </c>
      <c r="Y27" s="68">
        <v>0.89685175375474879</v>
      </c>
      <c r="Z27" s="68">
        <v>0.99175120266940098</v>
      </c>
      <c r="AA27" s="68">
        <v>1.0621739312714091</v>
      </c>
      <c r="AB27" s="68">
        <v>1.2935031858399968</v>
      </c>
      <c r="AC27" s="68"/>
      <c r="AD27" s="68">
        <f t="shared" si="31"/>
        <v>0.30175198317059582</v>
      </c>
      <c r="AE27" s="68">
        <f>'RD T1'!E113</f>
        <v>0.70960973756002454</v>
      </c>
      <c r="AF27" s="68">
        <f t="shared" si="32"/>
        <v>1.0113617207306205</v>
      </c>
      <c r="AH27" t="str">
        <f t="shared" si="33"/>
        <v>63 Community and civil enforcement occupations</v>
      </c>
      <c r="AI27" s="68">
        <v>0.24142606372934458</v>
      </c>
      <c r="AJ27" s="68">
        <v>0.23256641461663632</v>
      </c>
      <c r="AK27" s="68">
        <v>0.30632147796198672</v>
      </c>
      <c r="AL27" s="68">
        <v>0.25453684275997251</v>
      </c>
      <c r="AM27" s="68">
        <v>0.30319773546359746</v>
      </c>
      <c r="AN27" s="68"/>
      <c r="AO27" s="68">
        <f t="shared" si="34"/>
        <v>-3.1237424983892592E-3</v>
      </c>
      <c r="AP27" s="68">
        <f>'RD T1'!E142</f>
        <v>0.16160712929513116</v>
      </c>
      <c r="AQ27" s="68">
        <f t="shared" si="35"/>
        <v>0.1584833867967419</v>
      </c>
      <c r="AS27" t="str">
        <f t="shared" si="36"/>
        <v>63 Community and civil enforcement occupations</v>
      </c>
      <c r="AT27" s="68">
        <v>0.24300789502730058</v>
      </c>
      <c r="AU27" s="68">
        <v>0.21256827993047331</v>
      </c>
      <c r="AV27" s="68">
        <v>0.2700744229879824</v>
      </c>
      <c r="AW27" s="68">
        <v>0.21221300521864697</v>
      </c>
      <c r="AX27" s="68">
        <v>0.22836800293069096</v>
      </c>
      <c r="AY27" s="68"/>
      <c r="AZ27" s="68">
        <f t="shared" si="37"/>
        <v>-4.1706420057291443E-2</v>
      </c>
      <c r="BA27" s="68">
        <f>'RD T1'!E171</f>
        <v>0.13055677101136043</v>
      </c>
      <c r="BB27" s="68">
        <f t="shared" si="38"/>
        <v>8.8850350954068985E-2</v>
      </c>
      <c r="BD27" t="str">
        <f t="shared" si="39"/>
        <v>63 Community and civil enforcement occupations</v>
      </c>
      <c r="BE27" s="68">
        <v>0.92708176401116305</v>
      </c>
      <c r="BF27" s="68">
        <v>0.60400590856246728</v>
      </c>
      <c r="BG27" s="68">
        <v>0.91986158518817907</v>
      </c>
      <c r="BH27" s="68">
        <v>0.59431660752601667</v>
      </c>
      <c r="BI27" s="68">
        <v>0.62806135858090528</v>
      </c>
      <c r="BJ27" s="68"/>
      <c r="BK27" s="68">
        <f t="shared" si="40"/>
        <v>-0.29180022660727378</v>
      </c>
      <c r="BL27" s="68">
        <f>'RD T1'!E200</f>
        <v>0.23799813058966277</v>
      </c>
      <c r="BM27" s="68">
        <f t="shared" si="41"/>
        <v>-5.3802096017611017E-2</v>
      </c>
      <c r="BO27" t="str">
        <f t="shared" si="42"/>
        <v>63 Community and civil enforcement occupations</v>
      </c>
      <c r="BP27" s="68">
        <v>1.1845033024917431</v>
      </c>
      <c r="BQ27" s="68">
        <v>1.0195501429067126</v>
      </c>
      <c r="BR27" s="68">
        <v>1.2380647525431134</v>
      </c>
      <c r="BS27" s="68">
        <v>0.91700285871202913</v>
      </c>
      <c r="BT27" s="68">
        <v>0.87959427420446701</v>
      </c>
      <c r="BU27" s="68"/>
      <c r="BV27" s="68">
        <f t="shared" si="43"/>
        <v>-0.35847047833864643</v>
      </c>
      <c r="BW27" s="68">
        <f>'RD T1'!E229</f>
        <v>0.38304210937086408</v>
      </c>
      <c r="BX27" s="68">
        <f t="shared" si="44"/>
        <v>2.4571631032217656E-2</v>
      </c>
      <c r="BZ27" t="str">
        <f t="shared" si="45"/>
        <v>63 Community and civil enforcement occupations</v>
      </c>
      <c r="CA27" s="68">
        <v>1.0048520759399817</v>
      </c>
      <c r="CB27" s="68">
        <v>0.81068134771908218</v>
      </c>
      <c r="CC27" s="68">
        <v>0.9858225396435657</v>
      </c>
      <c r="CD27" s="68">
        <v>0.79614726515781065</v>
      </c>
      <c r="CE27" s="68">
        <v>0.68307499201189825</v>
      </c>
      <c r="CF27" s="68"/>
      <c r="CG27" s="68">
        <f t="shared" si="46"/>
        <v>-0.30274754763166745</v>
      </c>
      <c r="CH27" s="68">
        <f>'RD T1'!E258</f>
        <v>0.3049014512684487</v>
      </c>
      <c r="CI27" s="68">
        <f t="shared" si="47"/>
        <v>2.1539036367812514E-3</v>
      </c>
      <c r="CK27" t="str">
        <f t="shared" si="48"/>
        <v>63 Community and civil enforcement occupations</v>
      </c>
      <c r="CL27" s="68">
        <v>0.27227607787708435</v>
      </c>
      <c r="CM27" s="68">
        <v>0.20293011370949182</v>
      </c>
      <c r="CN27" s="68">
        <v>0.27397396097326765</v>
      </c>
      <c r="CO27" s="68">
        <v>0.15613448820539697</v>
      </c>
      <c r="CP27" s="68">
        <v>0.12894733186297233</v>
      </c>
      <c r="CQ27" s="68"/>
      <c r="CR27" s="68">
        <f t="shared" si="49"/>
        <v>-0.14502662911029532</v>
      </c>
      <c r="CS27" s="68">
        <f>'RD T1'!E287</f>
        <v>3.7810283580936764E-2</v>
      </c>
      <c r="CT27" s="68">
        <f t="shared" si="50"/>
        <v>-0.10721634552935855</v>
      </c>
    </row>
    <row r="28" spans="1:98" x14ac:dyDescent="0.2">
      <c r="A28" s="10" t="str">
        <f>name!D24</f>
        <v>71 Sales occupations</v>
      </c>
      <c r="B28" s="68">
        <v>0.7536558777194351</v>
      </c>
      <c r="C28" s="68">
        <v>0.87503370694605609</v>
      </c>
      <c r="D28" s="68">
        <v>0.80850171342392352</v>
      </c>
      <c r="E28" s="68">
        <v>0.88660163515298096</v>
      </c>
      <c r="F28" s="68">
        <v>1.1212192634551583</v>
      </c>
      <c r="G28" s="11"/>
      <c r="H28" s="68">
        <f t="shared" si="51"/>
        <v>0.3127175500312348</v>
      </c>
      <c r="I28" s="68">
        <f>'RD T1'!E56</f>
        <v>0.45060823972526876</v>
      </c>
      <c r="J28" s="68">
        <f t="shared" si="26"/>
        <v>0.76332578975650356</v>
      </c>
      <c r="L28" t="str">
        <f t="shared" si="27"/>
        <v>71 Sales occupations</v>
      </c>
      <c r="M28" s="68">
        <v>9.5701195220200113</v>
      </c>
      <c r="N28" s="68">
        <v>11.460443607876817</v>
      </c>
      <c r="O28" s="68">
        <v>12.569496348832029</v>
      </c>
      <c r="P28" s="68">
        <v>14.193283307858142</v>
      </c>
      <c r="Q28" s="68">
        <v>19.694086984214277</v>
      </c>
      <c r="R28" s="11"/>
      <c r="S28" s="68">
        <f t="shared" si="28"/>
        <v>7.1245906353822477</v>
      </c>
      <c r="T28" s="68">
        <f>'RD T1'!E85</f>
        <v>7.623360096368347</v>
      </c>
      <c r="U28" s="68">
        <f t="shared" si="29"/>
        <v>14.747950731750596</v>
      </c>
      <c r="W28" t="str">
        <f t="shared" si="30"/>
        <v>71 Sales occupations</v>
      </c>
      <c r="X28" s="68">
        <v>37.969594396598445</v>
      </c>
      <c r="Y28" s="68">
        <v>42.374735005959934</v>
      </c>
      <c r="Z28" s="68">
        <v>43.523936963212535</v>
      </c>
      <c r="AA28" s="68">
        <v>45.897680717086168</v>
      </c>
      <c r="AB28" s="68">
        <v>57.254166481274197</v>
      </c>
      <c r="AC28" s="68"/>
      <c r="AD28" s="68">
        <f t="shared" si="31"/>
        <v>13.730229518061662</v>
      </c>
      <c r="AE28" s="68">
        <f>'RD T1'!E114</f>
        <v>26.068870533740526</v>
      </c>
      <c r="AF28" s="68">
        <f t="shared" si="32"/>
        <v>39.799100051802185</v>
      </c>
      <c r="AH28" t="str">
        <f t="shared" si="33"/>
        <v>71 Sales occupations</v>
      </c>
      <c r="AI28" s="68">
        <v>12.426884603260032</v>
      </c>
      <c r="AJ28" s="68">
        <v>12.909937024959348</v>
      </c>
      <c r="AK28" s="68">
        <v>13.307356789515236</v>
      </c>
      <c r="AL28" s="68">
        <v>13.193033852225815</v>
      </c>
      <c r="AM28" s="68">
        <v>15.447296996994204</v>
      </c>
      <c r="AN28" s="68"/>
      <c r="AO28" s="68">
        <f t="shared" si="34"/>
        <v>2.1399402074789684</v>
      </c>
      <c r="AP28" s="68">
        <f>'RD T1'!E143</f>
        <v>7.2887479308506089</v>
      </c>
      <c r="AQ28" s="68">
        <f t="shared" si="35"/>
        <v>9.4286881383295764</v>
      </c>
      <c r="AS28" t="str">
        <f t="shared" si="36"/>
        <v>71 Sales occupations</v>
      </c>
      <c r="AT28" s="68">
        <v>10.697383291793104</v>
      </c>
      <c r="AU28" s="68">
        <v>10.85743702329901</v>
      </c>
      <c r="AV28" s="68">
        <v>11.05231208163895</v>
      </c>
      <c r="AW28" s="68">
        <v>10.602274640172745</v>
      </c>
      <c r="AX28" s="68">
        <v>12.310904554424752</v>
      </c>
      <c r="AY28" s="68"/>
      <c r="AZ28" s="68">
        <f t="shared" si="37"/>
        <v>1.2585924727858018</v>
      </c>
      <c r="BA28" s="68">
        <f>'RD T1'!E172</f>
        <v>5.0501883488726831</v>
      </c>
      <c r="BB28" s="68">
        <f t="shared" si="38"/>
        <v>6.3087808216584849</v>
      </c>
      <c r="BD28" t="str">
        <f t="shared" si="39"/>
        <v>71 Sales occupations</v>
      </c>
      <c r="BE28" s="68">
        <v>78.197232572033073</v>
      </c>
      <c r="BF28" s="68">
        <v>74.060115501159174</v>
      </c>
      <c r="BG28" s="68">
        <v>81.30329303907898</v>
      </c>
      <c r="BH28" s="68">
        <v>75.773703416724217</v>
      </c>
      <c r="BI28" s="68">
        <v>78.096268846292787</v>
      </c>
      <c r="BJ28" s="68"/>
      <c r="BK28" s="68">
        <f t="shared" si="40"/>
        <v>-3.2070241927861929</v>
      </c>
      <c r="BL28" s="68">
        <f>'RD T1'!E201</f>
        <v>33.897695764967963</v>
      </c>
      <c r="BM28" s="68">
        <f t="shared" si="41"/>
        <v>30.69067157218177</v>
      </c>
      <c r="BO28" t="str">
        <f t="shared" si="42"/>
        <v>71 Sales occupations</v>
      </c>
      <c r="BP28" s="68">
        <v>78.422229763860074</v>
      </c>
      <c r="BQ28" s="68">
        <v>70.66689011567891</v>
      </c>
      <c r="BR28" s="68">
        <v>67.589220821696159</v>
      </c>
      <c r="BS28" s="68">
        <v>58.966196578226906</v>
      </c>
      <c r="BT28" s="68">
        <v>46.257370225885566</v>
      </c>
      <c r="BU28" s="68"/>
      <c r="BV28" s="68">
        <f t="shared" si="43"/>
        <v>-21.331850595810593</v>
      </c>
      <c r="BW28" s="68">
        <f>'RD T1'!E230</f>
        <v>23.515807411553268</v>
      </c>
      <c r="BX28" s="68">
        <f t="shared" si="44"/>
        <v>2.1839568157426754</v>
      </c>
      <c r="BZ28" t="str">
        <f t="shared" si="45"/>
        <v>71 Sales occupations</v>
      </c>
      <c r="CA28" s="68">
        <v>52.99280179395808</v>
      </c>
      <c r="CB28" s="68">
        <v>49.220285939103213</v>
      </c>
      <c r="CC28" s="68">
        <v>43.258375919033966</v>
      </c>
      <c r="CD28" s="68">
        <v>35.247989311628913</v>
      </c>
      <c r="CE28" s="68">
        <v>14.505193706269162</v>
      </c>
      <c r="CF28" s="68"/>
      <c r="CG28" s="68">
        <f t="shared" si="46"/>
        <v>-28.753182212764806</v>
      </c>
      <c r="CH28" s="68">
        <f>'RD T1'!E259</f>
        <v>9.7055618450369483</v>
      </c>
      <c r="CI28" s="68">
        <f t="shared" si="47"/>
        <v>-19.047620367727859</v>
      </c>
      <c r="CK28" t="str">
        <f t="shared" si="48"/>
        <v>71 Sales occupations</v>
      </c>
      <c r="CL28" s="68">
        <v>17.748595552865975</v>
      </c>
      <c r="CM28" s="68">
        <v>17.351405011829254</v>
      </c>
      <c r="CN28" s="68">
        <v>15.457003282810669</v>
      </c>
      <c r="CO28" s="68">
        <v>13.449341241112805</v>
      </c>
      <c r="CP28" s="68">
        <v>10.700660692479861</v>
      </c>
      <c r="CQ28" s="68"/>
      <c r="CR28" s="68">
        <f t="shared" si="49"/>
        <v>-4.7563425903308083</v>
      </c>
      <c r="CS28" s="68">
        <f>'RD T1'!E288</f>
        <v>3.0857418841345057</v>
      </c>
      <c r="CT28" s="68">
        <f t="shared" si="50"/>
        <v>-1.6706007061963026</v>
      </c>
    </row>
    <row r="29" spans="1:98" x14ac:dyDescent="0.2">
      <c r="A29" s="10" t="str">
        <f>name!D25</f>
        <v>72 Customer service occupations</v>
      </c>
      <c r="B29" s="68">
        <v>0.24128724921989997</v>
      </c>
      <c r="C29" s="68">
        <v>0.28518030640534431</v>
      </c>
      <c r="D29" s="68">
        <v>0.32986102626682851</v>
      </c>
      <c r="E29" s="68">
        <v>0.48948930005943209</v>
      </c>
      <c r="F29" s="68">
        <v>0.67910994692862059</v>
      </c>
      <c r="G29" s="11"/>
      <c r="H29" s="68">
        <f>F29-D29</f>
        <v>0.34924892066179208</v>
      </c>
      <c r="I29" s="68">
        <f>'RD T1'!E57</f>
        <v>0.24552121782519337</v>
      </c>
      <c r="J29" s="68">
        <f t="shared" si="26"/>
        <v>0.59477013848698546</v>
      </c>
      <c r="L29" t="str">
        <f t="shared" si="27"/>
        <v>72 Customer service occupations</v>
      </c>
      <c r="M29" s="68">
        <v>2.8798486718755125</v>
      </c>
      <c r="N29" s="68">
        <v>3.7064998412822274</v>
      </c>
      <c r="O29" s="68">
        <v>3.9008144328492884</v>
      </c>
      <c r="P29" s="68">
        <v>5.8778863511000727</v>
      </c>
      <c r="Q29" s="68">
        <v>8.2207255515040778</v>
      </c>
      <c r="R29" s="11"/>
      <c r="S29" s="68">
        <f t="shared" si="28"/>
        <v>4.3199111186547894</v>
      </c>
      <c r="T29" s="68">
        <f>'RD T1'!E86</f>
        <v>3.1611840431739502</v>
      </c>
      <c r="U29" s="68">
        <f t="shared" si="29"/>
        <v>7.4810951618287396</v>
      </c>
      <c r="W29" t="str">
        <f t="shared" si="30"/>
        <v>72 Customer service occupations</v>
      </c>
      <c r="X29" s="68">
        <v>11.563405161598363</v>
      </c>
      <c r="Y29" s="68">
        <v>13.615816667069533</v>
      </c>
      <c r="Z29" s="68">
        <v>13.973816371260604</v>
      </c>
      <c r="AA29" s="68">
        <v>18.963716199118402</v>
      </c>
      <c r="AB29" s="68">
        <v>24.884044795330858</v>
      </c>
      <c r="AC29" s="68"/>
      <c r="AD29" s="68">
        <f t="shared" si="31"/>
        <v>10.910228424070255</v>
      </c>
      <c r="AE29" s="68">
        <f>'RD T1'!E115</f>
        <v>10.39687592259485</v>
      </c>
      <c r="AF29" s="68">
        <f t="shared" si="32"/>
        <v>21.307104346665106</v>
      </c>
      <c r="AH29" t="str">
        <f t="shared" si="33"/>
        <v>72 Customer service occupations</v>
      </c>
      <c r="AI29" s="68">
        <v>3.5629595631528015</v>
      </c>
      <c r="AJ29" s="68">
        <v>4.398872866316168</v>
      </c>
      <c r="AK29" s="68">
        <v>4.8771097904927618</v>
      </c>
      <c r="AL29" s="68">
        <v>6.6087384053341083</v>
      </c>
      <c r="AM29" s="68">
        <v>8.3808604442059806</v>
      </c>
      <c r="AN29" s="68"/>
      <c r="AO29" s="68">
        <f t="shared" si="34"/>
        <v>3.5037506537132188</v>
      </c>
      <c r="AP29" s="68">
        <f>'RD T1'!E144</f>
        <v>3.8193339998359623</v>
      </c>
      <c r="AQ29" s="68">
        <f t="shared" si="35"/>
        <v>7.3230846535491807</v>
      </c>
      <c r="AS29" t="str">
        <f t="shared" si="36"/>
        <v>72 Customer service occupations</v>
      </c>
      <c r="AT29" s="68">
        <v>4.3332878257188048</v>
      </c>
      <c r="AU29" s="68">
        <v>5.0127200281947175</v>
      </c>
      <c r="AV29" s="68">
        <v>5.1105107877597487</v>
      </c>
      <c r="AW29" s="68">
        <v>6.5107317870027224</v>
      </c>
      <c r="AX29" s="68">
        <v>7.6379518805576048</v>
      </c>
      <c r="AY29" s="68"/>
      <c r="AZ29" s="68">
        <f t="shared" si="37"/>
        <v>2.5274410927978561</v>
      </c>
      <c r="BA29" s="68">
        <f>'RD T1'!E173</f>
        <v>3.3852734830510043</v>
      </c>
      <c r="BB29" s="68">
        <f t="shared" si="38"/>
        <v>5.9127145758488604</v>
      </c>
      <c r="BD29" t="str">
        <f t="shared" si="39"/>
        <v>72 Customer service occupations</v>
      </c>
      <c r="BE29" s="68">
        <v>17.334697561479434</v>
      </c>
      <c r="BF29" s="68">
        <v>17.508834688647628</v>
      </c>
      <c r="BG29" s="68">
        <v>18.882187559900903</v>
      </c>
      <c r="BH29" s="68">
        <v>22.397729067388511</v>
      </c>
      <c r="BI29" s="68">
        <v>24.662223149025461</v>
      </c>
      <c r="BJ29" s="68"/>
      <c r="BK29" s="68">
        <f t="shared" si="40"/>
        <v>5.7800355891245587</v>
      </c>
      <c r="BL29" s="68">
        <f>'RD T1'!E202</f>
        <v>10.240957985494488</v>
      </c>
      <c r="BM29" s="68">
        <f t="shared" si="41"/>
        <v>16.020993574619048</v>
      </c>
      <c r="BO29" t="str">
        <f t="shared" si="42"/>
        <v>72 Customer service occupations</v>
      </c>
      <c r="BP29" s="68">
        <v>18.523490552255641</v>
      </c>
      <c r="BQ29" s="68">
        <v>18.817791751987997</v>
      </c>
      <c r="BR29" s="68">
        <v>18.412552379388845</v>
      </c>
      <c r="BS29" s="68">
        <v>22.550498358902164</v>
      </c>
      <c r="BT29" s="68">
        <v>21.503609950073351</v>
      </c>
      <c r="BU29" s="68"/>
      <c r="BV29" s="68">
        <f t="shared" si="43"/>
        <v>3.0910575706845052</v>
      </c>
      <c r="BW29" s="68">
        <f>'RD T1'!E231</f>
        <v>9.8248470954022586</v>
      </c>
      <c r="BX29" s="68">
        <f t="shared" si="44"/>
        <v>12.915904666086764</v>
      </c>
      <c r="BZ29" t="str">
        <f t="shared" si="45"/>
        <v>72 Customer service occupations</v>
      </c>
      <c r="CA29" s="68">
        <v>9.4479019282252494</v>
      </c>
      <c r="CB29" s="68">
        <v>8.9990002247820158</v>
      </c>
      <c r="CC29" s="68">
        <v>8.2083421386491207</v>
      </c>
      <c r="CD29" s="68">
        <v>9.3908122268379923</v>
      </c>
      <c r="CE29" s="68">
        <v>8.3971769119880175</v>
      </c>
      <c r="CF29" s="68"/>
      <c r="CG29" s="68">
        <f t="shared" si="46"/>
        <v>0.18883477333889687</v>
      </c>
      <c r="CH29" s="68">
        <f>'RD T1'!E260</f>
        <v>2.9450615705583916</v>
      </c>
      <c r="CI29" s="68">
        <f t="shared" si="47"/>
        <v>3.1338963438972884</v>
      </c>
      <c r="CK29" t="str">
        <f t="shared" si="48"/>
        <v>72 Customer service occupations</v>
      </c>
      <c r="CL29" s="68">
        <v>2.2243195704709544</v>
      </c>
      <c r="CM29" s="68">
        <v>2.9791985457394841</v>
      </c>
      <c r="CN29" s="68">
        <v>2.9738989382966468</v>
      </c>
      <c r="CO29" s="68">
        <v>4.8812002622310455</v>
      </c>
      <c r="CP29" s="68">
        <v>6.4273861000595982</v>
      </c>
      <c r="CQ29" s="68"/>
      <c r="CR29" s="68">
        <f t="shared" si="49"/>
        <v>3.4534871617629515</v>
      </c>
      <c r="CS29" s="68">
        <f>'RD T1'!E289</f>
        <v>1.4788043555250849</v>
      </c>
      <c r="CT29" s="68">
        <f t="shared" si="50"/>
        <v>4.9322915172880366</v>
      </c>
    </row>
    <row r="30" spans="1:98" x14ac:dyDescent="0.2">
      <c r="A30" s="10" t="str">
        <f>name!D26</f>
        <v>81 Process, plant and machine operatives</v>
      </c>
      <c r="B30" s="68">
        <v>0.16074868396269174</v>
      </c>
      <c r="C30" s="68">
        <v>0.21146952462990296</v>
      </c>
      <c r="D30" s="68">
        <v>0.19930622543305268</v>
      </c>
      <c r="E30" s="68">
        <v>0.28817000410251659</v>
      </c>
      <c r="F30" s="68">
        <v>0.4492356053945516</v>
      </c>
      <c r="G30" s="11"/>
      <c r="H30" s="68">
        <f t="shared" si="51"/>
        <v>0.24992937996149892</v>
      </c>
      <c r="I30" s="68">
        <f>'RD T1'!E58</f>
        <v>0.167217821080964</v>
      </c>
      <c r="J30" s="68">
        <f t="shared" si="26"/>
        <v>0.41714720104246295</v>
      </c>
      <c r="L30" t="str">
        <f t="shared" si="27"/>
        <v>81 Process, plant and machine operatives</v>
      </c>
      <c r="M30" s="68">
        <v>0.93165397019596419</v>
      </c>
      <c r="N30" s="68">
        <v>1.2104887573450616</v>
      </c>
      <c r="O30" s="68">
        <v>1.2161899607314584</v>
      </c>
      <c r="P30" s="68">
        <v>1.8651531748365622</v>
      </c>
      <c r="Q30" s="68">
        <v>2.9860434872549746</v>
      </c>
      <c r="R30" s="11"/>
      <c r="S30" s="68">
        <f t="shared" si="28"/>
        <v>1.7698535265235162</v>
      </c>
      <c r="T30" s="68">
        <f>'RD T1'!E87</f>
        <v>1.0073132065256867</v>
      </c>
      <c r="U30" s="68">
        <f t="shared" si="29"/>
        <v>2.7771667330492029</v>
      </c>
      <c r="W30" t="str">
        <f t="shared" si="30"/>
        <v>81 Process, plant and machine operatives</v>
      </c>
      <c r="X30" s="68">
        <v>2.8036294195335194</v>
      </c>
      <c r="Y30" s="68">
        <v>3.0095230449894159</v>
      </c>
      <c r="Z30" s="68">
        <v>2.7905191718526341</v>
      </c>
      <c r="AA30" s="68">
        <v>4.2402244906905802</v>
      </c>
      <c r="AB30" s="68">
        <v>6.4615924724576841</v>
      </c>
      <c r="AC30" s="68"/>
      <c r="AD30" s="68">
        <f t="shared" si="31"/>
        <v>3.67107330060505</v>
      </c>
      <c r="AE30" s="68">
        <f>'RD T1'!E116</f>
        <v>2.3235022861582042</v>
      </c>
      <c r="AF30" s="68">
        <f t="shared" si="32"/>
        <v>5.9945755867632542</v>
      </c>
      <c r="AH30" t="str">
        <f t="shared" si="33"/>
        <v>81 Process, plant and machine operatives</v>
      </c>
      <c r="AI30" s="68">
        <v>1.2746427396686271</v>
      </c>
      <c r="AJ30" s="68">
        <v>1.4808326167022667</v>
      </c>
      <c r="AK30" s="68">
        <v>1.4003936232935725</v>
      </c>
      <c r="AL30" s="68">
        <v>2.0913758413703976</v>
      </c>
      <c r="AM30" s="68">
        <v>3.2475205475446751</v>
      </c>
      <c r="AN30" s="68"/>
      <c r="AO30" s="68">
        <f t="shared" si="34"/>
        <v>1.8471269242511026</v>
      </c>
      <c r="AP30" s="68">
        <f>'RD T1'!E145</f>
        <v>1.1634193377250315</v>
      </c>
      <c r="AQ30" s="68">
        <f t="shared" si="35"/>
        <v>3.0105462619761338</v>
      </c>
      <c r="AS30" t="str">
        <f t="shared" si="36"/>
        <v>81 Process, plant and machine operatives</v>
      </c>
      <c r="AT30" s="68">
        <v>2.9693976019821178</v>
      </c>
      <c r="AU30" s="68">
        <v>3.3930478638804074</v>
      </c>
      <c r="AV30" s="68">
        <v>3.1440978671687985</v>
      </c>
      <c r="AW30" s="68">
        <v>4.3975078446973113</v>
      </c>
      <c r="AX30" s="68">
        <v>5.8248295647472865</v>
      </c>
      <c r="AY30" s="68"/>
      <c r="AZ30" s="68">
        <f t="shared" si="37"/>
        <v>2.6807316975784881</v>
      </c>
      <c r="BA30" s="68">
        <f>'RD T1'!E174</f>
        <v>2.2718241789992617</v>
      </c>
      <c r="BB30" s="68">
        <f t="shared" si="38"/>
        <v>4.9525558765777493</v>
      </c>
      <c r="BD30" t="str">
        <f t="shared" si="39"/>
        <v>81 Process, plant and machine operatives</v>
      </c>
      <c r="BE30" s="68">
        <v>17.246353494635429</v>
      </c>
      <c r="BF30" s="68">
        <v>17.57343796379395</v>
      </c>
      <c r="BG30" s="68">
        <v>16.862296735222621</v>
      </c>
      <c r="BH30" s="68">
        <v>21.940281278613533</v>
      </c>
      <c r="BI30" s="68">
        <v>25.598575244334413</v>
      </c>
      <c r="BJ30" s="68"/>
      <c r="BK30" s="68">
        <f t="shared" si="40"/>
        <v>8.7362785091117914</v>
      </c>
      <c r="BL30" s="68">
        <f>'RD T1'!E203</f>
        <v>8.2634167460564765</v>
      </c>
      <c r="BM30" s="68">
        <f t="shared" si="41"/>
        <v>16.99969525516827</v>
      </c>
      <c r="BO30" t="str">
        <f t="shared" si="42"/>
        <v>81 Process, plant and machine operatives</v>
      </c>
      <c r="BP30" s="68">
        <v>20.939895953953794</v>
      </c>
      <c r="BQ30" s="68">
        <v>23.88267719305771</v>
      </c>
      <c r="BR30" s="68">
        <v>19.568435620303461</v>
      </c>
      <c r="BS30" s="68">
        <v>25.366329849701483</v>
      </c>
      <c r="BT30" s="68">
        <v>25.27028867651525</v>
      </c>
      <c r="BU30" s="68"/>
      <c r="BV30" s="68">
        <f t="shared" si="43"/>
        <v>5.7018530562117888</v>
      </c>
      <c r="BW30" s="68">
        <f>'RD T1'!E232</f>
        <v>9.4105509988028864</v>
      </c>
      <c r="BX30" s="68">
        <f t="shared" si="44"/>
        <v>15.112404055014675</v>
      </c>
      <c r="BZ30" t="str">
        <f t="shared" si="45"/>
        <v>81 Process, plant and machine operatives</v>
      </c>
      <c r="CA30" s="68">
        <v>19.128098580576193</v>
      </c>
      <c r="CB30" s="68">
        <v>16.731249584082775</v>
      </c>
      <c r="CC30" s="68">
        <v>14.318921566490749</v>
      </c>
      <c r="CD30" s="68">
        <v>15.569241264133474</v>
      </c>
      <c r="CE30" s="68">
        <v>6.7195053304112138</v>
      </c>
      <c r="CF30" s="68"/>
      <c r="CG30" s="68">
        <f t="shared" si="46"/>
        <v>-7.5994162360795352</v>
      </c>
      <c r="CH30" s="68">
        <f>'RD T1'!E261</f>
        <v>4.0982864359909783</v>
      </c>
      <c r="CI30" s="68">
        <f t="shared" si="47"/>
        <v>-3.5011298000885569</v>
      </c>
      <c r="CK30" t="str">
        <f t="shared" si="48"/>
        <v>81 Process, plant and machine operatives</v>
      </c>
      <c r="CL30" s="68">
        <v>7.0799735541943427</v>
      </c>
      <c r="CM30" s="68">
        <v>6.2912097193065692</v>
      </c>
      <c r="CN30" s="68">
        <v>5.027274770118745</v>
      </c>
      <c r="CO30" s="68">
        <v>3.4364122232760419</v>
      </c>
      <c r="CP30" s="68">
        <v>2.4150537095129314</v>
      </c>
      <c r="CQ30" s="68"/>
      <c r="CR30" s="68">
        <f t="shared" si="49"/>
        <v>-2.6122210606058136</v>
      </c>
      <c r="CS30" s="68">
        <f>'RD T1'!E290</f>
        <v>0.74669314051030455</v>
      </c>
      <c r="CT30" s="68">
        <f t="shared" si="50"/>
        <v>-1.8655279200955091</v>
      </c>
    </row>
    <row r="31" spans="1:98" x14ac:dyDescent="0.2">
      <c r="A31" s="10" t="str">
        <f>name!D27</f>
        <v>82 Transport and mobile machine drivers and operatives</v>
      </c>
      <c r="B31" s="68">
        <v>0.3297034853626154</v>
      </c>
      <c r="C31" s="68">
        <v>0.47636108916162778</v>
      </c>
      <c r="D31" s="68">
        <v>0.42483731842372358</v>
      </c>
      <c r="E31" s="68">
        <v>0.58219438784052469</v>
      </c>
      <c r="F31" s="68">
        <v>0.82262050324084746</v>
      </c>
      <c r="G31" s="11"/>
      <c r="H31" s="68">
        <f t="shared" si="51"/>
        <v>0.39778318481712388</v>
      </c>
      <c r="I31" s="68">
        <f>'RD T1'!E59</f>
        <v>0.42306044169043239</v>
      </c>
      <c r="J31" s="68">
        <f t="shared" si="26"/>
        <v>0.82084362650755627</v>
      </c>
      <c r="L31" t="str">
        <f t="shared" si="27"/>
        <v>82 Transport and mobile machine drivers and operatives</v>
      </c>
      <c r="M31" s="68">
        <v>2.565701451519947</v>
      </c>
      <c r="N31" s="68">
        <v>3.7234388872251389</v>
      </c>
      <c r="O31" s="68">
        <v>3.5901333114331502</v>
      </c>
      <c r="P31" s="68">
        <v>4.4063789425599271</v>
      </c>
      <c r="Q31" s="68">
        <v>6.1522974842627995</v>
      </c>
      <c r="R31" s="11"/>
      <c r="S31" s="68">
        <f t="shared" si="28"/>
        <v>2.5621641728296494</v>
      </c>
      <c r="T31" s="68">
        <f>'RD T1'!E88</f>
        <v>3.1332447052661396</v>
      </c>
      <c r="U31" s="68">
        <f t="shared" si="29"/>
        <v>5.6954088780957886</v>
      </c>
      <c r="W31" t="str">
        <f t="shared" si="30"/>
        <v>82 Transport and mobile machine drivers and operatives</v>
      </c>
      <c r="X31" s="68">
        <v>7.5708958953344103</v>
      </c>
      <c r="Y31" s="68">
        <v>10.270907450014212</v>
      </c>
      <c r="Z31" s="68">
        <v>8.9123232159020169</v>
      </c>
      <c r="AA31" s="68">
        <v>10.173533780356214</v>
      </c>
      <c r="AB31" s="68">
        <v>13.401482248126745</v>
      </c>
      <c r="AC31" s="68"/>
      <c r="AD31" s="68">
        <f t="shared" si="31"/>
        <v>4.4891590322247286</v>
      </c>
      <c r="AE31" s="68">
        <f>'RD T1'!E117</f>
        <v>7.4110774793446073</v>
      </c>
      <c r="AF31" s="68">
        <f t="shared" si="32"/>
        <v>11.900236511569336</v>
      </c>
      <c r="AH31" t="str">
        <f t="shared" si="33"/>
        <v>82 Transport and mobile machine drivers and operatives</v>
      </c>
      <c r="AI31" s="68">
        <v>3.3967181454478319</v>
      </c>
      <c r="AJ31" s="68">
        <v>4.605167637525061</v>
      </c>
      <c r="AK31" s="68">
        <v>3.9661269938573742</v>
      </c>
      <c r="AL31" s="68">
        <v>4.5973928180818353</v>
      </c>
      <c r="AM31" s="68">
        <v>5.6397785525913244</v>
      </c>
      <c r="AN31" s="68"/>
      <c r="AO31" s="68">
        <f t="shared" si="34"/>
        <v>1.6736515587339502</v>
      </c>
      <c r="AP31" s="68">
        <f>'RD T1'!E146</f>
        <v>3.2800888354738014</v>
      </c>
      <c r="AQ31" s="68">
        <f t="shared" si="35"/>
        <v>4.9537403942077516</v>
      </c>
      <c r="AS31" t="str">
        <f t="shared" si="36"/>
        <v>82 Transport and mobile machine drivers and operatives</v>
      </c>
      <c r="AT31" s="68">
        <v>5.7674860719053846</v>
      </c>
      <c r="AU31" s="68">
        <v>7.4802263935605202</v>
      </c>
      <c r="AV31" s="68">
        <v>6.8546482745644042</v>
      </c>
      <c r="AW31" s="68">
        <v>7.6771724031389814</v>
      </c>
      <c r="AX31" s="68">
        <v>9.1186720131693502</v>
      </c>
      <c r="AY31" s="68"/>
      <c r="AZ31" s="68">
        <f t="shared" si="37"/>
        <v>2.264023738604946</v>
      </c>
      <c r="BA31" s="68">
        <f>'RD T1'!E175</f>
        <v>5.493125724999719</v>
      </c>
      <c r="BB31" s="68">
        <f t="shared" si="38"/>
        <v>7.757149463604665</v>
      </c>
      <c r="BD31" t="str">
        <f t="shared" si="39"/>
        <v>82 Transport and mobile machine drivers and operatives</v>
      </c>
      <c r="BE31" s="68">
        <v>31.038087031973941</v>
      </c>
      <c r="BF31" s="68">
        <v>33.697549658366057</v>
      </c>
      <c r="BG31" s="68">
        <v>31.337860126512911</v>
      </c>
      <c r="BH31" s="68">
        <v>34.452667011161374</v>
      </c>
      <c r="BI31" s="68">
        <v>38.748812235306744</v>
      </c>
      <c r="BJ31" s="68"/>
      <c r="BK31" s="68">
        <f t="shared" si="40"/>
        <v>7.4109521087938326</v>
      </c>
      <c r="BL31" s="68">
        <f>'RD T1'!E204</f>
        <v>18.085865552683625</v>
      </c>
      <c r="BM31" s="68">
        <f t="shared" si="41"/>
        <v>25.496817661477458</v>
      </c>
      <c r="BO31" t="str">
        <f t="shared" si="42"/>
        <v>82 Transport and mobile machine drivers and operatives</v>
      </c>
      <c r="BP31" s="68">
        <v>43.915995270565872</v>
      </c>
      <c r="BQ31" s="68">
        <v>52.53837716001469</v>
      </c>
      <c r="BR31" s="68">
        <v>40.351561448377495</v>
      </c>
      <c r="BS31" s="68">
        <v>43.355259515786031</v>
      </c>
      <c r="BT31" s="68">
        <v>41.482571338959964</v>
      </c>
      <c r="BU31" s="68"/>
      <c r="BV31" s="68">
        <f t="shared" si="43"/>
        <v>1.1310098905824688</v>
      </c>
      <c r="BW31" s="68">
        <f>'RD T1'!E233</f>
        <v>22.701924166792438</v>
      </c>
      <c r="BX31" s="68">
        <f t="shared" si="44"/>
        <v>23.832934057374906</v>
      </c>
      <c r="BZ31" t="str">
        <f t="shared" si="45"/>
        <v>82 Transport and mobile machine drivers and operatives</v>
      </c>
      <c r="CA31" s="68">
        <v>44.528589382500066</v>
      </c>
      <c r="CB31" s="68">
        <v>41.38984610438353</v>
      </c>
      <c r="CC31" s="68">
        <v>31.655190059400859</v>
      </c>
      <c r="CD31" s="68">
        <v>30.901207391764025</v>
      </c>
      <c r="CE31" s="68">
        <v>23.205310548977391</v>
      </c>
      <c r="CF31" s="68"/>
      <c r="CG31" s="68">
        <f t="shared" si="46"/>
        <v>-8.4498795104234681</v>
      </c>
      <c r="CH31" s="68">
        <f>'RD T1'!E262</f>
        <v>12.801814983137991</v>
      </c>
      <c r="CI31" s="68">
        <f t="shared" si="47"/>
        <v>4.3519354727145227</v>
      </c>
      <c r="CK31" t="str">
        <f t="shared" si="48"/>
        <v>82 Transport and mobile machine drivers and operatives</v>
      </c>
      <c r="CL31" s="68">
        <v>15.014402885297782</v>
      </c>
      <c r="CM31" s="68">
        <v>18.175049607077383</v>
      </c>
      <c r="CN31" s="68">
        <v>14.240787248494879</v>
      </c>
      <c r="CO31" s="68">
        <v>14.818223818734356</v>
      </c>
      <c r="CP31" s="68">
        <v>11.516154663644315</v>
      </c>
      <c r="CQ31" s="68"/>
      <c r="CR31" s="68">
        <f t="shared" si="49"/>
        <v>-2.7246325848505641</v>
      </c>
      <c r="CS31" s="68">
        <f>'RD T1'!E291</f>
        <v>5.1177179505276724</v>
      </c>
      <c r="CT31" s="68">
        <f t="shared" si="50"/>
        <v>2.3930853656771083</v>
      </c>
    </row>
    <row r="32" spans="1:98" x14ac:dyDescent="0.2">
      <c r="A32" s="10" t="str">
        <f>name!D28</f>
        <v>91 Elementary trades and related occupations</v>
      </c>
      <c r="B32" s="68">
        <v>4.6989479186472418E-3</v>
      </c>
      <c r="C32" s="68">
        <v>3.7716623446371008E-3</v>
      </c>
      <c r="D32" s="68">
        <v>3.8277160603530339E-3</v>
      </c>
      <c r="E32" s="68">
        <v>3.4379246666075315E-3</v>
      </c>
      <c r="F32" s="68">
        <v>3.9870815759777186E-3</v>
      </c>
      <c r="G32" s="11"/>
      <c r="H32" s="68">
        <f t="shared" si="51"/>
        <v>1.5936551562468473E-4</v>
      </c>
      <c r="I32" s="68">
        <f>'RD T1'!E60</f>
        <v>2.1226400604046477E-3</v>
      </c>
      <c r="J32" s="68">
        <f t="shared" si="26"/>
        <v>2.2820055760293325E-3</v>
      </c>
      <c r="L32" t="str">
        <f t="shared" si="27"/>
        <v>91 Elementary trades and related occupations</v>
      </c>
      <c r="M32" s="68">
        <v>0.61523362872363441</v>
      </c>
      <c r="N32" s="68">
        <v>0.76800632473053654</v>
      </c>
      <c r="O32" s="68">
        <v>0.7127149527162272</v>
      </c>
      <c r="P32" s="68">
        <v>0.73299977382106274</v>
      </c>
      <c r="Q32" s="68">
        <v>1.025168471279903</v>
      </c>
      <c r="R32" s="11"/>
      <c r="S32" s="68">
        <f t="shared" si="28"/>
        <v>0.31245351856367576</v>
      </c>
      <c r="T32" s="68">
        <f>'RD T1'!E89</f>
        <v>0.39402232828977513</v>
      </c>
      <c r="U32" s="68">
        <f t="shared" si="29"/>
        <v>0.70647584685345088</v>
      </c>
      <c r="W32" t="str">
        <f t="shared" si="30"/>
        <v>91 Elementary trades and related occupations</v>
      </c>
      <c r="X32" s="68">
        <v>2.6314312169560492</v>
      </c>
      <c r="Y32" s="68">
        <v>2.7862223517369569</v>
      </c>
      <c r="Z32" s="68">
        <v>2.4291573136101192</v>
      </c>
      <c r="AA32" s="68">
        <v>2.1060303347090787</v>
      </c>
      <c r="AB32" s="68">
        <v>2.3283042964881462</v>
      </c>
      <c r="AC32" s="68"/>
      <c r="AD32" s="68">
        <f t="shared" si="31"/>
        <v>-0.10085301712197303</v>
      </c>
      <c r="AE32" s="68">
        <f>'RD T1'!E118</f>
        <v>1.2304061397079673</v>
      </c>
      <c r="AF32" s="68">
        <f t="shared" si="32"/>
        <v>1.1295531225859943</v>
      </c>
      <c r="AH32" t="str">
        <f t="shared" si="33"/>
        <v>91 Elementary trades and related occupations</v>
      </c>
      <c r="AI32" s="68">
        <v>1.9200672780938215</v>
      </c>
      <c r="AJ32" s="68">
        <v>2.1587766165161275</v>
      </c>
      <c r="AK32" s="68">
        <v>1.8079494087480119</v>
      </c>
      <c r="AL32" s="68">
        <v>1.7507128204465907</v>
      </c>
      <c r="AM32" s="68">
        <v>2.311688207847455</v>
      </c>
      <c r="AN32" s="68"/>
      <c r="AO32" s="68">
        <f t="shared" si="34"/>
        <v>0.50373879909944308</v>
      </c>
      <c r="AP32" s="68">
        <f>'RD T1'!E147</f>
        <v>1.0236434954160329</v>
      </c>
      <c r="AQ32" s="68">
        <f t="shared" si="35"/>
        <v>1.527382294515476</v>
      </c>
      <c r="AS32" t="str">
        <f t="shared" si="36"/>
        <v>91 Elementary trades and related occupations</v>
      </c>
      <c r="AT32" s="68">
        <v>2.1997482560525761</v>
      </c>
      <c r="AU32" s="68">
        <v>2.2104351977308117</v>
      </c>
      <c r="AV32" s="68">
        <v>2.222936544904794</v>
      </c>
      <c r="AW32" s="68">
        <v>1.9378535915140076</v>
      </c>
      <c r="AX32" s="68">
        <v>2.1403842658733185</v>
      </c>
      <c r="AY32" s="68"/>
      <c r="AZ32" s="68">
        <f t="shared" si="37"/>
        <v>-8.255227903147544E-2</v>
      </c>
      <c r="BA32" s="68">
        <f>'RD T1'!E176</f>
        <v>0.99196470231671885</v>
      </c>
      <c r="BB32" s="68">
        <f t="shared" si="38"/>
        <v>0.90941242328524341</v>
      </c>
      <c r="BD32" t="str">
        <f t="shared" si="39"/>
        <v>91 Elementary trades and related occupations</v>
      </c>
      <c r="BE32" s="68">
        <v>11.031813912920272</v>
      </c>
      <c r="BF32" s="68">
        <v>9.594759037581575</v>
      </c>
      <c r="BG32" s="68">
        <v>9.3914589295630879</v>
      </c>
      <c r="BH32" s="68">
        <v>8.7373057723291065</v>
      </c>
      <c r="BI32" s="68">
        <v>10.016961404065487</v>
      </c>
      <c r="BJ32" s="68"/>
      <c r="BK32" s="68">
        <f t="shared" si="40"/>
        <v>0.62550247450239915</v>
      </c>
      <c r="BL32" s="68">
        <f>'RD T1'!E205</f>
        <v>3.1436249000412033</v>
      </c>
      <c r="BM32" s="68">
        <f t="shared" si="41"/>
        <v>3.7691273745436025</v>
      </c>
      <c r="BO32" t="str">
        <f t="shared" si="42"/>
        <v>91 Elementary trades and related occupations</v>
      </c>
      <c r="BP32" s="68">
        <v>16.803786190529369</v>
      </c>
      <c r="BQ32" s="68">
        <v>16.204339630413706</v>
      </c>
      <c r="BR32" s="68">
        <v>13.767250138514724</v>
      </c>
      <c r="BS32" s="68">
        <v>11.519266783077271</v>
      </c>
      <c r="BT32" s="68">
        <v>10.755023942065076</v>
      </c>
      <c r="BU32" s="68"/>
      <c r="BV32" s="68">
        <f t="shared" si="43"/>
        <v>-3.0122261964496477</v>
      </c>
      <c r="BW32" s="68">
        <f>'RD T1'!E234</f>
        <v>4.0894873496644779</v>
      </c>
      <c r="BX32" s="68">
        <f t="shared" si="44"/>
        <v>1.0772611532148302</v>
      </c>
      <c r="BZ32" t="str">
        <f t="shared" si="45"/>
        <v>91 Elementary trades and related occupations</v>
      </c>
      <c r="CA32" s="68">
        <v>21.396210056850478</v>
      </c>
      <c r="CB32" s="68">
        <v>17.271085068077877</v>
      </c>
      <c r="CC32" s="68">
        <v>14.769191383034542</v>
      </c>
      <c r="CD32" s="68">
        <v>11.762393453385281</v>
      </c>
      <c r="CE32" s="68">
        <v>8.6211295872890386</v>
      </c>
      <c r="CF32" s="68"/>
      <c r="CG32" s="68">
        <f t="shared" si="46"/>
        <v>-6.1480617957455035</v>
      </c>
      <c r="CH32" s="68">
        <f>'RD T1'!E263</f>
        <v>3.7834349903010036</v>
      </c>
      <c r="CI32" s="68">
        <f t="shared" si="47"/>
        <v>-2.3646268054444999</v>
      </c>
      <c r="CK32" t="str">
        <f t="shared" si="48"/>
        <v>91 Elementary trades and related occupations</v>
      </c>
      <c r="CL32" s="68">
        <v>8.3676338941970645</v>
      </c>
      <c r="CM32" s="68">
        <v>7.3579709714273553</v>
      </c>
      <c r="CN32" s="68">
        <v>6.7207260255109977</v>
      </c>
      <c r="CO32" s="68">
        <v>5.0796495767114953</v>
      </c>
      <c r="CP32" s="68">
        <v>3.8930270461746197</v>
      </c>
      <c r="CQ32" s="68"/>
      <c r="CR32" s="68">
        <f t="shared" si="49"/>
        <v>-2.827698979336378</v>
      </c>
      <c r="CS32" s="68">
        <f>'RD T1'!E292</f>
        <v>1.3767796110778532</v>
      </c>
      <c r="CT32" s="68">
        <f t="shared" si="50"/>
        <v>-1.4509193682585249</v>
      </c>
    </row>
    <row r="33" spans="1:98" x14ac:dyDescent="0.2">
      <c r="A33" s="10" t="str">
        <f>name!D29</f>
        <v>92 Elementary administration and service occupations</v>
      </c>
      <c r="B33" s="68">
        <v>0.28738437175322062</v>
      </c>
      <c r="C33" s="68">
        <v>0.35670844476039493</v>
      </c>
      <c r="D33" s="68">
        <v>0.38139568268612606</v>
      </c>
      <c r="E33" s="68">
        <v>0.46296035293767196</v>
      </c>
      <c r="F33" s="68">
        <v>0.59315164088241479</v>
      </c>
      <c r="G33" s="11"/>
      <c r="H33" s="68">
        <f t="shared" ref="H33" si="52">F33-D33</f>
        <v>0.21175595819628873</v>
      </c>
      <c r="I33" s="68">
        <f>'RD T1'!E61</f>
        <v>0.28189416018433627</v>
      </c>
      <c r="J33" s="68">
        <f>SUM(H33:I33)</f>
        <v>0.493650118380625</v>
      </c>
      <c r="L33" t="str">
        <f t="shared" ref="L33" si="53">A33</f>
        <v>92 Elementary administration and service occupations</v>
      </c>
      <c r="M33" s="68">
        <v>8.5193151737519965</v>
      </c>
      <c r="N33" s="68">
        <v>11.731309704589167</v>
      </c>
      <c r="O33" s="68">
        <v>12.626903542155654</v>
      </c>
      <c r="P33" s="68">
        <v>16.382744363109175</v>
      </c>
      <c r="Q33" s="68">
        <v>23.746910877596818</v>
      </c>
      <c r="R33" s="11"/>
      <c r="S33" s="68">
        <f t="shared" ref="S33" si="54">Q33-O33</f>
        <v>11.120007335441164</v>
      </c>
      <c r="T33" s="68">
        <f>'RD T1'!E90</f>
        <v>10.472450525329124</v>
      </c>
      <c r="U33" s="68">
        <f t="shared" ref="U33" si="55">SUM(S33:T33)</f>
        <v>21.592457860770288</v>
      </c>
      <c r="W33" t="str">
        <f t="shared" ref="W33" si="56">A33</f>
        <v>92 Elementary administration and service occupations</v>
      </c>
      <c r="X33" s="68">
        <v>32.704462270744372</v>
      </c>
      <c r="Y33" s="68">
        <v>41.030022522399449</v>
      </c>
      <c r="Z33" s="68">
        <v>40.074848673067152</v>
      </c>
      <c r="AA33" s="68">
        <v>47.58985730221157</v>
      </c>
      <c r="AB33" s="68">
        <v>63.034606024063798</v>
      </c>
      <c r="AC33" s="68"/>
      <c r="AD33" s="68">
        <f t="shared" ref="AD33" si="57">AB33-Z33</f>
        <v>22.959757350996647</v>
      </c>
      <c r="AE33" s="68">
        <f>'RD T1'!E119</f>
        <v>32.68118752926128</v>
      </c>
      <c r="AF33" s="68">
        <f t="shared" ref="AF33" si="58">SUM(AD33:AE33)</f>
        <v>55.640944880257926</v>
      </c>
      <c r="AH33" t="str">
        <f t="shared" ref="AH33" si="59">L33</f>
        <v>92 Elementary administration and service occupations</v>
      </c>
      <c r="AI33" s="68">
        <v>16.251695702558617</v>
      </c>
      <c r="AJ33" s="68">
        <v>20.766574215266459</v>
      </c>
      <c r="AK33" s="68">
        <v>20.572462041275067</v>
      </c>
      <c r="AL33" s="68">
        <v>24.029395804114166</v>
      </c>
      <c r="AM33" s="68">
        <v>32.046307854290468</v>
      </c>
      <c r="AN33" s="68"/>
      <c r="AO33" s="68">
        <f t="shared" ref="AO33" si="60">AM33-AK33</f>
        <v>11.473845813015402</v>
      </c>
      <c r="AP33" s="68">
        <f>'RD T1'!E148</f>
        <v>16.067996356962038</v>
      </c>
      <c r="AQ33" s="68">
        <f t="shared" ref="AQ33" si="61">SUM(AO33:AP33)</f>
        <v>27.541842169977439</v>
      </c>
      <c r="AS33" t="str">
        <f t="shared" ref="AS33" si="62">W33</f>
        <v>92 Elementary administration and service occupations</v>
      </c>
      <c r="AT33" s="68">
        <v>15.156414660701946</v>
      </c>
      <c r="AU33" s="68">
        <v>18.066073587344118</v>
      </c>
      <c r="AV33" s="68">
        <v>18.55718991820234</v>
      </c>
      <c r="AW33" s="68">
        <v>21.427098231750868</v>
      </c>
      <c r="AX33" s="68">
        <v>28.387057558328998</v>
      </c>
      <c r="AY33" s="68"/>
      <c r="AZ33" s="68">
        <f t="shared" ref="AZ33" si="63">AX33-AV33</f>
        <v>9.8298676401266576</v>
      </c>
      <c r="BA33" s="68">
        <f>'RD T1'!E177</f>
        <v>14.176792567187167</v>
      </c>
      <c r="BB33" s="68">
        <f t="shared" ref="BB33" si="64">SUM(AZ33:BA33)</f>
        <v>24.006660207313825</v>
      </c>
      <c r="BD33" t="str">
        <f t="shared" ref="BD33" si="65">AH33</f>
        <v>92 Elementary administration and service occupations</v>
      </c>
      <c r="BE33" s="68">
        <v>93.140093735425765</v>
      </c>
      <c r="BF33" s="68">
        <v>86.20467557425583</v>
      </c>
      <c r="BG33" s="68">
        <v>86.510930315342804</v>
      </c>
      <c r="BH33" s="68">
        <v>84.549070819258205</v>
      </c>
      <c r="BI33" s="68">
        <v>83.677784179334679</v>
      </c>
      <c r="BJ33" s="68"/>
      <c r="BK33" s="68">
        <f t="shared" ref="BK33" si="66">BI33-BG33</f>
        <v>-2.8331461360081249</v>
      </c>
      <c r="BL33" s="68">
        <f>'RD T1'!E206</f>
        <v>42.887514518149231</v>
      </c>
      <c r="BM33" s="68">
        <f t="shared" ref="BM33" si="67">SUM(BK33:BL33)</f>
        <v>40.054368382141107</v>
      </c>
      <c r="BO33" t="str">
        <f t="shared" ref="BO33" si="68">AS33</f>
        <v>92 Elementary administration and service occupations</v>
      </c>
      <c r="BP33" s="68">
        <v>136.71294644699819</v>
      </c>
      <c r="BQ33" s="68">
        <v>139.99718900323938</v>
      </c>
      <c r="BR33" s="68">
        <v>123.25410516112085</v>
      </c>
      <c r="BS33" s="68">
        <v>128.78166977299782</v>
      </c>
      <c r="BT33" s="68">
        <v>116.08149816282057</v>
      </c>
      <c r="BU33" s="68"/>
      <c r="BV33" s="68">
        <f t="shared" ref="BV33" si="69">BT33-BR33</f>
        <v>-7.1726069983002816</v>
      </c>
      <c r="BW33" s="68">
        <f>'RD T1'!E235</f>
        <v>57.352173596046825</v>
      </c>
      <c r="BX33" s="68">
        <f t="shared" ref="BX33" si="70">SUM(BV33:BW33)</f>
        <v>50.179566597746543</v>
      </c>
      <c r="BZ33" t="str">
        <f t="shared" ref="BZ33" si="71">BD33</f>
        <v>92 Elementary administration and service occupations</v>
      </c>
      <c r="CA33" s="68">
        <v>124.82060880794675</v>
      </c>
      <c r="CB33" s="68">
        <v>121.15184648169921</v>
      </c>
      <c r="CC33" s="68">
        <v>101.14270199259585</v>
      </c>
      <c r="CD33" s="68">
        <v>103.08509395952792</v>
      </c>
      <c r="CE33" s="68">
        <v>72.203136787611015</v>
      </c>
      <c r="CF33" s="68"/>
      <c r="CG33" s="68">
        <f t="shared" ref="CG33" si="72">CE33-CC33</f>
        <v>-28.939565204984831</v>
      </c>
      <c r="CH33" s="68">
        <f>'RD T1'!E264</f>
        <v>36.550705326519882</v>
      </c>
      <c r="CI33" s="68">
        <f t="shared" ref="CI33" si="73">SUM(CG33:CH33)</f>
        <v>7.6111401215350512</v>
      </c>
      <c r="CK33" t="str">
        <f t="shared" ref="CK33" si="74">BO33</f>
        <v>92 Elementary administration and service occupations</v>
      </c>
      <c r="CL33" s="68">
        <v>49.118253936988111</v>
      </c>
      <c r="CM33" s="68">
        <v>45.081066804081985</v>
      </c>
      <c r="CN33" s="68">
        <v>37.891612085240425</v>
      </c>
      <c r="CO33" s="68">
        <v>28.429277423671483</v>
      </c>
      <c r="CP33" s="68">
        <v>21.295435217856177</v>
      </c>
      <c r="CQ33" s="68"/>
      <c r="CR33" s="68">
        <f t="shared" ref="CR33" si="75">CP33-CN33</f>
        <v>-16.596176867384248</v>
      </c>
      <c r="CS33" s="68">
        <f>'RD T1'!E293</f>
        <v>6.5863276375361481</v>
      </c>
      <c r="CT33" s="68">
        <f t="shared" ref="CT33" si="76">SUM(CR33:CS33)</f>
        <v>-10.009849229848101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63.925626544919609</v>
      </c>
      <c r="C35" s="66">
        <f t="shared" ref="C35:F35" si="77">SUM(C8:C33)</f>
        <v>79.804218140864947</v>
      </c>
      <c r="D35" s="66">
        <f t="shared" si="77"/>
        <v>85.608137299381838</v>
      </c>
      <c r="E35" s="66">
        <f t="shared" si="77"/>
        <v>98.79191123463022</v>
      </c>
      <c r="F35" s="66">
        <f t="shared" si="77"/>
        <v>125.4203187501474</v>
      </c>
      <c r="G35" s="11"/>
      <c r="H35" s="66">
        <f>F35-D35</f>
        <v>39.812181450765564</v>
      </c>
      <c r="I35" s="66">
        <f>SUM(I8:I33)</f>
        <v>51.731122906595957</v>
      </c>
      <c r="J35" s="66">
        <f>SUM(H35:I35)</f>
        <v>91.543304357361521</v>
      </c>
      <c r="L35" s="23" t="str">
        <f>A35</f>
        <v>All occupations</v>
      </c>
      <c r="M35" s="66">
        <f>SUM(M8:M33)</f>
        <v>454.96997951564487</v>
      </c>
      <c r="N35" s="66">
        <f t="shared" ref="N35:Q35" si="78">SUM(N8:N33)</f>
        <v>572.40848813388664</v>
      </c>
      <c r="O35" s="66">
        <f t="shared" si="78"/>
        <v>613.9835825670026</v>
      </c>
      <c r="P35" s="66">
        <f t="shared" si="78"/>
        <v>711.92163266160685</v>
      </c>
      <c r="Q35" s="66">
        <f t="shared" si="78"/>
        <v>906.70848818727234</v>
      </c>
      <c r="R35" s="11"/>
      <c r="S35" s="66">
        <f>Q35-O35</f>
        <v>292.72490562026974</v>
      </c>
      <c r="T35" s="66">
        <f>SUM(T8:T33)</f>
        <v>391.86651150499159</v>
      </c>
      <c r="U35" s="66">
        <f>SUM(S35:T35)</f>
        <v>684.59141712526139</v>
      </c>
      <c r="W35" s="23" t="str">
        <f>A35</f>
        <v>All occupations</v>
      </c>
      <c r="X35" s="66">
        <f>SUM(X8:X33)</f>
        <v>964.4862841478772</v>
      </c>
      <c r="Y35" s="66">
        <f t="shared" ref="Y35:AB35" si="79">SUM(Y8:Y33)</f>
        <v>1090.5369799969044</v>
      </c>
      <c r="Z35" s="66">
        <f t="shared" si="79"/>
        <v>1078.713919217729</v>
      </c>
      <c r="AA35" s="66">
        <f t="shared" si="79"/>
        <v>1155.4837800438706</v>
      </c>
      <c r="AB35" s="66">
        <f t="shared" si="79"/>
        <v>1326.7690714466773</v>
      </c>
      <c r="AC35" s="11"/>
      <c r="AD35" s="66">
        <f>AB35-Z35</f>
        <v>248.05515222894837</v>
      </c>
      <c r="AE35" s="66">
        <f>SUM(AE8:AE33)</f>
        <v>646.00378517018964</v>
      </c>
      <c r="AF35" s="66">
        <f>SUM(AD35:AE35)</f>
        <v>894.05893739913802</v>
      </c>
      <c r="AH35" s="23" t="str">
        <f>L35</f>
        <v>All occupations</v>
      </c>
      <c r="AI35" s="66">
        <f>SUM(AI8:AI33)</f>
        <v>274.90898508921362</v>
      </c>
      <c r="AJ35" s="66">
        <f t="shared" ref="AJ35:AM35" si="80">SUM(AJ8:AJ33)</f>
        <v>294.26202309881853</v>
      </c>
      <c r="AK35" s="66">
        <f t="shared" si="80"/>
        <v>291.00913703240747</v>
      </c>
      <c r="AL35" s="66">
        <f t="shared" si="80"/>
        <v>292.22350291150468</v>
      </c>
      <c r="AM35" s="66">
        <f t="shared" si="80"/>
        <v>325.78987252967181</v>
      </c>
      <c r="AN35" s="11"/>
      <c r="AO35" s="66">
        <f>AM35-AK35</f>
        <v>34.780735497264345</v>
      </c>
      <c r="AP35" s="66">
        <f>SUM(AP8:AP33)</f>
        <v>160.85910518860086</v>
      </c>
      <c r="AQ35" s="66">
        <f>SUM(AO35:AP35)</f>
        <v>195.63984068586521</v>
      </c>
      <c r="AS35" s="23" t="str">
        <f>W35</f>
        <v>All occupations</v>
      </c>
      <c r="AT35" s="66">
        <f>SUM(AT8:AT33)</f>
        <v>268.38895806850326</v>
      </c>
      <c r="AU35" s="66">
        <f t="shared" ref="AU35:AX35" si="81">SUM(AU8:AU33)</f>
        <v>301.53649383345009</v>
      </c>
      <c r="AV35" s="66">
        <f t="shared" si="81"/>
        <v>300.52367957540696</v>
      </c>
      <c r="AW35" s="66">
        <f t="shared" si="81"/>
        <v>309.73644408236794</v>
      </c>
      <c r="AX35" s="66">
        <f t="shared" si="81"/>
        <v>352.74126299097981</v>
      </c>
      <c r="AY35" s="11"/>
      <c r="AZ35" s="66">
        <f>AX35-AV35</f>
        <v>52.217583415572847</v>
      </c>
      <c r="BA35" s="66">
        <f>SUM(BA8:BA33)</f>
        <v>168.46378724408669</v>
      </c>
      <c r="BB35" s="66">
        <f>SUM(AZ35:BA35)</f>
        <v>220.68137065965954</v>
      </c>
      <c r="BD35" s="23" t="str">
        <f>AH35</f>
        <v>All occupations</v>
      </c>
      <c r="BE35" s="66">
        <f>SUM(BE8:BE33)</f>
        <v>952.99822577400505</v>
      </c>
      <c r="BF35" s="66">
        <f t="shared" ref="BF35:BI35" si="82">SUM(BF8:BF33)</f>
        <v>932.63404687352431</v>
      </c>
      <c r="BG35" s="66">
        <f t="shared" si="82"/>
        <v>968.37294223323488</v>
      </c>
      <c r="BH35" s="66">
        <f t="shared" si="82"/>
        <v>951.46932904236633</v>
      </c>
      <c r="BI35" s="66">
        <f t="shared" si="82"/>
        <v>952.36226811698441</v>
      </c>
      <c r="BJ35" s="11"/>
      <c r="BK35" s="66">
        <f>BI35-BG35</f>
        <v>-16.01067411625047</v>
      </c>
      <c r="BL35" s="66">
        <f>SUM(BL8:BL33)</f>
        <v>435.35141720874276</v>
      </c>
      <c r="BM35" s="66">
        <f>SUM(BK35:BL35)</f>
        <v>419.34074309249229</v>
      </c>
      <c r="BO35" s="23" t="str">
        <f>AS35</f>
        <v>All occupations</v>
      </c>
      <c r="BP35" s="66">
        <f>SUM(BP8:BP33)</f>
        <v>917.61093866479609</v>
      </c>
      <c r="BQ35" s="66">
        <f t="shared" ref="BQ35:BT35" si="83">SUM(BQ8:BQ33)</f>
        <v>916.20123138416534</v>
      </c>
      <c r="BR35" s="66">
        <f t="shared" si="83"/>
        <v>835.06843528032425</v>
      </c>
      <c r="BS35" s="66">
        <f t="shared" si="83"/>
        <v>817.53910431597581</v>
      </c>
      <c r="BT35" s="66">
        <f t="shared" si="83"/>
        <v>693.92363359280944</v>
      </c>
      <c r="BU35" s="11"/>
      <c r="BV35" s="66">
        <f>BT35-BR35</f>
        <v>-141.14480168751481</v>
      </c>
      <c r="BW35" s="66">
        <f>SUM(BW8:BW33)</f>
        <v>339.88316645604732</v>
      </c>
      <c r="BX35" s="66">
        <f>SUM(BV35:BW35)</f>
        <v>198.73836476853251</v>
      </c>
      <c r="BZ35" s="23" t="str">
        <f>BD35</f>
        <v>All occupations</v>
      </c>
      <c r="CA35" s="66">
        <f>SUM(CA8:CA33)</f>
        <v>630.38516864688791</v>
      </c>
      <c r="CB35" s="66">
        <f t="shared" ref="CB35:CE35" si="84">SUM(CB8:CB33)</f>
        <v>579.51116388494165</v>
      </c>
      <c r="CC35" s="66">
        <f t="shared" si="84"/>
        <v>501.67013482646945</v>
      </c>
      <c r="CD35" s="66">
        <f t="shared" si="84"/>
        <v>474.6268466306496</v>
      </c>
      <c r="CE35" s="66">
        <f t="shared" si="84"/>
        <v>323.24278105025599</v>
      </c>
      <c r="CF35" s="11"/>
      <c r="CG35" s="66">
        <f>CE35-CC35</f>
        <v>-178.42735377621347</v>
      </c>
      <c r="CH35" s="66">
        <f>SUM(CH8:CH33)</f>
        <v>163.89502758149138</v>
      </c>
      <c r="CI35" s="66">
        <f>SUM(CG35:CH35)</f>
        <v>-14.532326194722089</v>
      </c>
      <c r="CK35" s="23" t="str">
        <f>BO35</f>
        <v>All occupations</v>
      </c>
      <c r="CL35" s="66">
        <f>SUM(CL8:CL33)</f>
        <v>178.0268335479287</v>
      </c>
      <c r="CM35" s="66">
        <f t="shared" ref="CM35:CO35" si="85">SUM(CM8:CM33)</f>
        <v>183.2993546519852</v>
      </c>
      <c r="CN35" s="66">
        <f>SUM(CN8:CN33)</f>
        <v>159.13703196700743</v>
      </c>
      <c r="CO35" s="66">
        <f t="shared" si="85"/>
        <v>152.22544907890273</v>
      </c>
      <c r="CP35" s="66">
        <f>SUM(CP8:CP33)</f>
        <v>146.12030333365425</v>
      </c>
      <c r="CQ35" s="11"/>
      <c r="CR35" s="66">
        <f>CP35-CN35</f>
        <v>-13.016728633353182</v>
      </c>
      <c r="CS35" s="66">
        <f>SUM(CS8:CS33)</f>
        <v>43.638794794847939</v>
      </c>
      <c r="CT35" s="66">
        <f>SUM(CR35:CS35)</f>
        <v>30.622066161494757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South East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South East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South East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South East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South East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South East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South East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South East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South East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7.9980687587987722</v>
      </c>
      <c r="C45" s="17">
        <f t="shared" si="96"/>
        <v>8.0574071073250977</v>
      </c>
      <c r="D45" s="17">
        <f t="shared" si="96"/>
        <v>8.4984195977117949</v>
      </c>
      <c r="E45" s="17">
        <f t="shared" si="96"/>
        <v>7.712189163925701</v>
      </c>
      <c r="F45" s="17">
        <f t="shared" si="96"/>
        <v>7.9794470015080901</v>
      </c>
      <c r="H45" s="67">
        <f>IF(D8&gt;0,(H8/D8)*100,0)</f>
        <v>37.558514488625775</v>
      </c>
      <c r="I45" s="68">
        <f>IF(D8&gt;0,I8/D8*100,0)</f>
        <v>61.814241771272947</v>
      </c>
      <c r="J45" s="68">
        <f>IF(D8&gt;0,(J8/D8)*100,0)</f>
        <v>99.372756259898722</v>
      </c>
      <c r="L45" t="str">
        <f>A45</f>
        <v>11 Corporate managers and directors</v>
      </c>
      <c r="M45" s="17">
        <f t="shared" ref="M45:Q54" si="97">M8/M$35*100</f>
        <v>9.1193766163036507</v>
      </c>
      <c r="N45" s="17">
        <f t="shared" si="97"/>
        <v>9.7101226764151427</v>
      </c>
      <c r="O45" s="17">
        <f t="shared" si="97"/>
        <v>9.8600568126101216</v>
      </c>
      <c r="P45" s="17">
        <f t="shared" si="97"/>
        <v>8.7856367224160206</v>
      </c>
      <c r="Q45" s="17">
        <f t="shared" si="97"/>
        <v>8.9769974027487827</v>
      </c>
      <c r="S45" s="67">
        <f t="shared" ref="S45:S70" si="98">IF(O8&gt;0,(S8/O8)*100,0)</f>
        <v>34.450556776721342</v>
      </c>
      <c r="T45" s="68">
        <f t="shared" ref="T45:T70" si="99">IF(O8&gt;0,T8/O8*100,0)</f>
        <v>60.95858633369501</v>
      </c>
      <c r="U45" s="68">
        <f t="shared" ref="U45:U70" si="100">IF(O8&gt;0,(U8/O8)*100,0)</f>
        <v>95.409143110416352</v>
      </c>
      <c r="W45" t="str">
        <f>A45</f>
        <v>11 Corporate managers and directors</v>
      </c>
      <c r="X45" s="17">
        <f t="shared" ref="X45:AB54" si="101">X8/X$35*100</f>
        <v>11.079470603863589</v>
      </c>
      <c r="Y45" s="17">
        <f t="shared" si="101"/>
        <v>12.035403405648658</v>
      </c>
      <c r="Z45" s="17">
        <f t="shared" si="101"/>
        <v>11.809246253312958</v>
      </c>
      <c r="AA45" s="17">
        <f t="shared" si="101"/>
        <v>10.618153805011991</v>
      </c>
      <c r="AB45" s="17">
        <f t="shared" si="101"/>
        <v>10.65027912807389</v>
      </c>
      <c r="AD45" s="67">
        <f t="shared" ref="AD45:AD70" si="102">IF(Z8&gt;0,(AD8/Z8)*100,0)</f>
        <v>10.924599061355032</v>
      </c>
      <c r="AE45" s="68">
        <f t="shared" ref="AE45:AE70" si="103">IF(Z8&gt;0,AE8/Z8*100,0)</f>
        <v>58.031912873756539</v>
      </c>
      <c r="AF45" s="68">
        <f t="shared" ref="AF45:AF70" si="104">IF(Z8&gt;0,(AF8/Z8)*100,0)</f>
        <v>68.956511935111578</v>
      </c>
      <c r="AH45" t="str">
        <f>L45</f>
        <v>11 Corporate managers and directors</v>
      </c>
      <c r="AI45" s="17">
        <f t="shared" ref="AI45:AM54" si="105">AI8/AI$35*100</f>
        <v>7.3038602985585985</v>
      </c>
      <c r="AJ45" s="17">
        <f t="shared" si="105"/>
        <v>8.2756578719426166</v>
      </c>
      <c r="AK45" s="17">
        <f t="shared" si="105"/>
        <v>8.5059230293707753</v>
      </c>
      <c r="AL45" s="17">
        <f t="shared" si="105"/>
        <v>7.7816219397658637</v>
      </c>
      <c r="AM45" s="17">
        <f t="shared" si="105"/>
        <v>7.7228811863238116</v>
      </c>
      <c r="AO45" s="67">
        <f t="shared" ref="AO45:AO70" si="106">IF(AK8&gt;0,(AO8/AK8)*100,0)</f>
        <v>1.6456645692615322</v>
      </c>
      <c r="AP45" s="68">
        <f t="shared" ref="AP45:AP70" si="107">IF(AK8&gt;0,AP8/AK8*100,0)</f>
        <v>50.833658612027065</v>
      </c>
      <c r="AQ45" s="68">
        <f t="shared" ref="AQ45:AQ70" si="108">IF(AK8&gt;0,(AQ8/AK8)*100,0)</f>
        <v>52.479323181288592</v>
      </c>
      <c r="AS45" t="str">
        <f>W45</f>
        <v>11 Corporate managers and directors</v>
      </c>
      <c r="AT45" s="17">
        <f t="shared" ref="AT45:AX54" si="109">AT8/AT$35*100</f>
        <v>11.267246961021335</v>
      </c>
      <c r="AU45" s="17">
        <f t="shared" si="109"/>
        <v>12.074151977311763</v>
      </c>
      <c r="AV45" s="17">
        <f t="shared" si="109"/>
        <v>12.099314563851857</v>
      </c>
      <c r="AW45" s="17">
        <f t="shared" si="109"/>
        <v>10.570994652576553</v>
      </c>
      <c r="AX45" s="17">
        <f t="shared" si="109"/>
        <v>10.315913506327179</v>
      </c>
      <c r="AZ45" s="67">
        <f t="shared" ref="AZ45:AZ70" si="110">IF(AV8&gt;0,(AZ8/AV8)*100,0)</f>
        <v>7.4745008017945147E-2</v>
      </c>
      <c r="BA45" s="68">
        <f t="shared" ref="BA45:BA70" si="111">IF(AV8&gt;0,BA8/AV8*100,0)</f>
        <v>50.212807512683952</v>
      </c>
      <c r="BB45" s="68">
        <f t="shared" ref="BB45:BB70" si="112">IF(AV8&gt;0,(BB8/AV8)*100,0)</f>
        <v>50.287552520701894</v>
      </c>
      <c r="BD45" t="str">
        <f>AH45</f>
        <v>11 Corporate managers and directors</v>
      </c>
      <c r="BE45" s="17">
        <f t="shared" ref="BE45:BI54" si="113">BE8/BE$35*100</f>
        <v>6.8627491632379805</v>
      </c>
      <c r="BF45" s="17">
        <f t="shared" si="113"/>
        <v>7.4942521871607841</v>
      </c>
      <c r="BG45" s="17">
        <f t="shared" si="113"/>
        <v>7.8127280364316469</v>
      </c>
      <c r="BH45" s="17">
        <f t="shared" si="113"/>
        <v>6.9125098987899412</v>
      </c>
      <c r="BI45" s="17">
        <f t="shared" si="113"/>
        <v>7.359557199268532</v>
      </c>
      <c r="BK45" s="67">
        <f t="shared" ref="BK45:BK70" si="114">IF(BG8&gt;0,(BK8/BG8)*100,0)</f>
        <v>-7.3578739974898584</v>
      </c>
      <c r="BL45" s="68">
        <f t="shared" ref="BL45:BL70" si="115">IF(BG8&gt;0,BL8/BG8*100,0)</f>
        <v>40.078905068873439</v>
      </c>
      <c r="BM45" s="68">
        <f t="shared" ref="BM45:BM70" si="116">IF(BG8&gt;0,(BM8/BG8)*100,0)</f>
        <v>32.721031071383578</v>
      </c>
      <c r="BO45" t="str">
        <f>AS45</f>
        <v>11 Corporate managers and directors</v>
      </c>
      <c r="BP45" s="17">
        <f t="shared" ref="BP45:BT54" si="117">BP8/BP$35*100</f>
        <v>5.7389993512238853</v>
      </c>
      <c r="BQ45" s="17">
        <f t="shared" si="117"/>
        <v>6.3801309761967504</v>
      </c>
      <c r="BR45" s="17">
        <f t="shared" si="117"/>
        <v>6.5504623631445185</v>
      </c>
      <c r="BS45" s="17">
        <f t="shared" si="117"/>
        <v>5.865328982569328</v>
      </c>
      <c r="BT45" s="17">
        <f t="shared" si="117"/>
        <v>5.740621120673655</v>
      </c>
      <c r="BV45" s="67">
        <f t="shared" ref="BV45:BV70" si="118">IF(BR8&gt;0,(BV8/BR8)*100,0)</f>
        <v>-27.175662971235337</v>
      </c>
      <c r="BW45" s="68">
        <f t="shared" ref="BW45:BW70" si="119">IF(BR8&gt;0,BW8/BR8*100,0)</f>
        <v>37.650964163398541</v>
      </c>
      <c r="BX45" s="68">
        <f t="shared" ref="BX45:BX70" si="120">IF(BR8&gt;0,(BX8/BR8)*100,0)</f>
        <v>10.475301192163206</v>
      </c>
      <c r="BZ45" t="str">
        <f>BD45</f>
        <v>11 Corporate managers and directors</v>
      </c>
      <c r="CA45" s="17">
        <f t="shared" ref="CA45:CE54" si="121">CA8/CA$35*100</f>
        <v>5.7121500190697567</v>
      </c>
      <c r="CB45" s="17">
        <f t="shared" si="121"/>
        <v>6.3551781264158294</v>
      </c>
      <c r="CC45" s="17">
        <f t="shared" si="121"/>
        <v>7.1404753905513267</v>
      </c>
      <c r="CD45" s="17">
        <f t="shared" si="121"/>
        <v>7.3346077177567155</v>
      </c>
      <c r="CE45" s="17">
        <f t="shared" si="121"/>
        <v>8.3829201788253904</v>
      </c>
      <c r="CG45" s="67">
        <f t="shared" ref="CG45:CG70" si="122">IF(CC8&gt;0,(CG8/CC8)*100,0)</f>
        <v>-24.355250127521956</v>
      </c>
      <c r="CH45" s="68">
        <f t="shared" ref="CH45:CH70" si="123">IF(CC8&gt;0,CH8/CC8*100,0)</f>
        <v>38.779185055523101</v>
      </c>
      <c r="CI45" s="68">
        <f t="shared" ref="CI45:CI70" si="124">IF(CC8&gt;0,(CI8/CC8)*100,0)</f>
        <v>14.423934928001145</v>
      </c>
      <c r="CK45" t="str">
        <f>BO45</f>
        <v>11 Corporate managers and directors</v>
      </c>
      <c r="CL45" s="17">
        <f t="shared" ref="CL45:CP54" si="125">CL8/CL$35*100</f>
        <v>3.091989166706973</v>
      </c>
      <c r="CM45" s="17">
        <f t="shared" si="125"/>
        <v>3.7452306078202771</v>
      </c>
      <c r="CN45" s="17">
        <f t="shared" si="125"/>
        <v>3.9469437611690874</v>
      </c>
      <c r="CO45" s="17">
        <f t="shared" si="125"/>
        <v>4.2681530031409816</v>
      </c>
      <c r="CP45" s="17">
        <f t="shared" si="125"/>
        <v>5.5914813837547239</v>
      </c>
      <c r="CR45" s="67">
        <f t="shared" ref="CR45:CR70" si="126">IF(CN8&gt;0,(CR8/CN8)*100,0)</f>
        <v>30.078420933427179</v>
      </c>
      <c r="CS45" s="68">
        <f t="shared" ref="CS45:CS70" si="127">IF(CN8&gt;0,CS8/CN8*100,0)</f>
        <v>33.53374598736314</v>
      </c>
      <c r="CT45" s="68">
        <f t="shared" ref="CT45:CT70" si="128">IF(CN8&gt;0,(CT8/CN8)*100,0)</f>
        <v>63.612166920790322</v>
      </c>
    </row>
    <row r="46" spans="1:98" x14ac:dyDescent="0.2">
      <c r="A46" t="str">
        <f t="shared" si="95"/>
        <v>12 Other managers and proprietors</v>
      </c>
      <c r="B46" s="17">
        <f t="shared" si="96"/>
        <v>2.9645564276662979</v>
      </c>
      <c r="C46" s="17">
        <f t="shared" si="96"/>
        <v>3.1298713822482114</v>
      </c>
      <c r="D46" s="17">
        <f t="shared" si="96"/>
        <v>2.9622097733335884</v>
      </c>
      <c r="E46" s="17">
        <f t="shared" si="96"/>
        <v>3.6169630238051149</v>
      </c>
      <c r="F46" s="17">
        <f t="shared" si="96"/>
        <v>3.9483004964684607</v>
      </c>
      <c r="H46" s="67">
        <f t="shared" ref="H46:H70" si="129">IF(D9&gt;0,(H9/D9)*100,0)</f>
        <v>95.275267124782161</v>
      </c>
      <c r="I46" s="68">
        <f t="shared" ref="I46:I70" si="130">IF(D9&gt;0,I9/D9*100,0)</f>
        <v>96.228560628257114</v>
      </c>
      <c r="J46" s="68">
        <f t="shared" ref="J46:J70" si="131">IF(D9&gt;0,(J9/D9)*100,0)</f>
        <v>191.5038277530393</v>
      </c>
      <c r="L46" t="str">
        <f t="shared" ref="L46:L69" si="132">A46</f>
        <v>12 Other managers and proprietors</v>
      </c>
      <c r="M46" s="17">
        <f t="shared" si="97"/>
        <v>3.5469551571398501</v>
      </c>
      <c r="N46" s="17">
        <f t="shared" si="97"/>
        <v>3.5566889421084964</v>
      </c>
      <c r="O46" s="17">
        <f t="shared" si="97"/>
        <v>3.5859119606982772</v>
      </c>
      <c r="P46" s="17">
        <f t="shared" si="97"/>
        <v>4.3454015975005973</v>
      </c>
      <c r="Q46" s="17">
        <f t="shared" si="97"/>
        <v>4.8067122380728158</v>
      </c>
      <c r="S46" s="67">
        <f t="shared" si="98"/>
        <v>97.951785387612162</v>
      </c>
      <c r="T46" s="68">
        <f t="shared" si="99"/>
        <v>95.103314141296394</v>
      </c>
      <c r="U46" s="68">
        <f t="shared" si="100"/>
        <v>193.05509952890856</v>
      </c>
      <c r="W46" t="str">
        <f t="shared" ref="W46:W69" si="133">A46</f>
        <v>12 Other managers and proprietors</v>
      </c>
      <c r="X46" s="17">
        <f t="shared" si="101"/>
        <v>4.0046985013298135</v>
      </c>
      <c r="Y46" s="17">
        <f t="shared" si="101"/>
        <v>3.991850810751695</v>
      </c>
      <c r="Z46" s="17">
        <f t="shared" si="101"/>
        <v>3.8699363676429637</v>
      </c>
      <c r="AA46" s="17">
        <f t="shared" si="101"/>
        <v>4.682246057951688</v>
      </c>
      <c r="AB46" s="17">
        <f t="shared" si="101"/>
        <v>5.0682802889517795</v>
      </c>
      <c r="AD46" s="67">
        <f t="shared" si="102"/>
        <v>61.081571069279974</v>
      </c>
      <c r="AE46" s="68">
        <f t="shared" si="103"/>
        <v>87.716103673938022</v>
      </c>
      <c r="AF46" s="68">
        <f t="shared" si="104"/>
        <v>148.79767474321798</v>
      </c>
      <c r="AH46" t="str">
        <f t="shared" ref="AH46:AH69" si="134">L46</f>
        <v>12 Other managers and proprietors</v>
      </c>
      <c r="AI46" s="17">
        <f t="shared" si="105"/>
        <v>3.9422868410290182</v>
      </c>
      <c r="AJ46" s="17">
        <f t="shared" si="105"/>
        <v>4.2924962603162244</v>
      </c>
      <c r="AK46" s="17">
        <f t="shared" si="105"/>
        <v>4.4286211218215783</v>
      </c>
      <c r="AL46" s="17">
        <f t="shared" si="105"/>
        <v>5.4309342516065566</v>
      </c>
      <c r="AM46" s="17">
        <f t="shared" si="105"/>
        <v>6.0447727089133689</v>
      </c>
      <c r="AO46" s="67">
        <f t="shared" si="106"/>
        <v>52.8067022120389</v>
      </c>
      <c r="AP46" s="68">
        <f t="shared" si="107"/>
        <v>85.032071235412559</v>
      </c>
      <c r="AQ46" s="68">
        <f t="shared" si="108"/>
        <v>137.83877344745144</v>
      </c>
      <c r="AS46" t="str">
        <f t="shared" ref="AS46:AS69" si="135">W46</f>
        <v>12 Other managers and proprietors</v>
      </c>
      <c r="AT46" s="17">
        <f t="shared" si="109"/>
        <v>4.6402199065290421</v>
      </c>
      <c r="AU46" s="17">
        <f t="shared" si="109"/>
        <v>4.595709123486988</v>
      </c>
      <c r="AV46" s="17">
        <f t="shared" si="109"/>
        <v>4.5403648162734278</v>
      </c>
      <c r="AW46" s="17">
        <f t="shared" si="109"/>
        <v>5.5865929295498722</v>
      </c>
      <c r="AX46" s="17">
        <f t="shared" si="109"/>
        <v>5.9096304434586067</v>
      </c>
      <c r="AZ46" s="67">
        <f t="shared" si="110"/>
        <v>52.773188071263966</v>
      </c>
      <c r="BA46" s="68">
        <f t="shared" si="111"/>
        <v>80.406420433743449</v>
      </c>
      <c r="BB46" s="68">
        <f t="shared" si="112"/>
        <v>133.17960850500739</v>
      </c>
      <c r="BD46" t="str">
        <f t="shared" ref="BD46:BD69" si="136">AH46</f>
        <v>12 Other managers and proprietors</v>
      </c>
      <c r="BE46" s="17">
        <f t="shared" si="113"/>
        <v>3.295640956928962</v>
      </c>
      <c r="BF46" s="17">
        <f t="shared" si="113"/>
        <v>3.0436029190279683</v>
      </c>
      <c r="BG46" s="17">
        <f t="shared" si="113"/>
        <v>3.0955464842189837</v>
      </c>
      <c r="BH46" s="17">
        <f t="shared" si="113"/>
        <v>3.5949093882559997</v>
      </c>
      <c r="BI46" s="17">
        <f t="shared" si="113"/>
        <v>3.8373684754291779</v>
      </c>
      <c r="BK46" s="67">
        <f t="shared" si="114"/>
        <v>21.914597169312692</v>
      </c>
      <c r="BL46" s="68">
        <f t="shared" si="115"/>
        <v>56.509302708323915</v>
      </c>
      <c r="BM46" s="68">
        <f t="shared" si="116"/>
        <v>78.4238998776366</v>
      </c>
      <c r="BO46" t="str">
        <f t="shared" ref="BO46:BO69" si="137">AS46</f>
        <v>12 Other managers and proprietors</v>
      </c>
      <c r="BP46" s="17">
        <f t="shared" si="117"/>
        <v>3.3352254550164266</v>
      </c>
      <c r="BQ46" s="17">
        <f t="shared" si="117"/>
        <v>3.3299426089832855</v>
      </c>
      <c r="BR46" s="17">
        <f t="shared" si="117"/>
        <v>3.4568500772661643</v>
      </c>
      <c r="BS46" s="17">
        <f t="shared" si="117"/>
        <v>4.3408345672771089</v>
      </c>
      <c r="BT46" s="17">
        <f t="shared" si="117"/>
        <v>5.0608670104822622</v>
      </c>
      <c r="BV46" s="67">
        <f t="shared" si="118"/>
        <v>21.656128356742759</v>
      </c>
      <c r="BW46" s="68">
        <f t="shared" si="119"/>
        <v>64.508444852591339</v>
      </c>
      <c r="BX46" s="68">
        <f t="shared" si="120"/>
        <v>86.164573209334094</v>
      </c>
      <c r="BZ46" t="str">
        <f t="shared" ref="BZ46:BZ69" si="138">BD46</f>
        <v>12 Other managers and proprietors</v>
      </c>
      <c r="CA46" s="17">
        <f t="shared" si="121"/>
        <v>3.0613821913091566</v>
      </c>
      <c r="CB46" s="17">
        <f t="shared" si="121"/>
        <v>3.0480547097631296</v>
      </c>
      <c r="CC46" s="17">
        <f t="shared" si="121"/>
        <v>3.0222314957699075</v>
      </c>
      <c r="CD46" s="17">
        <f t="shared" si="121"/>
        <v>3.7417983030290798</v>
      </c>
      <c r="CE46" s="17">
        <f t="shared" si="121"/>
        <v>4.3495270468965828</v>
      </c>
      <c r="CG46" s="67">
        <f t="shared" si="122"/>
        <v>-7.2690101639371623</v>
      </c>
      <c r="CH46" s="68">
        <f t="shared" si="123"/>
        <v>48.075938892481012</v>
      </c>
      <c r="CI46" s="68">
        <f t="shared" si="124"/>
        <v>40.806928728543852</v>
      </c>
      <c r="CK46" t="str">
        <f t="shared" ref="CK46:CK69" si="139">BO46</f>
        <v>12 Other managers and proprietors</v>
      </c>
      <c r="CL46" s="17">
        <f t="shared" si="125"/>
        <v>3.0855646777114867</v>
      </c>
      <c r="CM46" s="17">
        <f t="shared" si="125"/>
        <v>3.1401290991505673</v>
      </c>
      <c r="CN46" s="17">
        <f t="shared" si="125"/>
        <v>3.1463891965561599</v>
      </c>
      <c r="CO46" s="17">
        <f t="shared" si="125"/>
        <v>4.7940983613278725</v>
      </c>
      <c r="CP46" s="17">
        <f t="shared" si="125"/>
        <v>6.5587561969297994</v>
      </c>
      <c r="CR46" s="67">
        <f t="shared" si="126"/>
        <v>91.402830789450988</v>
      </c>
      <c r="CS46" s="68">
        <f t="shared" si="127"/>
        <v>52.553703912098527</v>
      </c>
      <c r="CT46" s="68">
        <f t="shared" si="128"/>
        <v>143.95653470154951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22.486009100212939</v>
      </c>
      <c r="C47" s="17">
        <f t="shared" si="96"/>
        <v>22.625165647818413</v>
      </c>
      <c r="D47" s="17">
        <f t="shared" si="96"/>
        <v>22.37236026113375</v>
      </c>
      <c r="E47" s="17">
        <f t="shared" si="96"/>
        <v>21.900161503837122</v>
      </c>
      <c r="F47" s="17">
        <f t="shared" si="96"/>
        <v>21.508396310853598</v>
      </c>
      <c r="H47" s="67">
        <f t="shared" si="129"/>
        <v>40.847479179442828</v>
      </c>
      <c r="I47" s="68">
        <f t="shared" si="130"/>
        <v>46.129549555145033</v>
      </c>
      <c r="J47" s="68">
        <f t="shared" si="131"/>
        <v>86.977028734587847</v>
      </c>
      <c r="L47" t="str">
        <f t="shared" si="132"/>
        <v>21 Science, research, engineering and technology professionals</v>
      </c>
      <c r="M47" s="17">
        <f t="shared" si="97"/>
        <v>12.783996689916204</v>
      </c>
      <c r="N47" s="17">
        <f t="shared" si="97"/>
        <v>12.871785373044489</v>
      </c>
      <c r="O47" s="17">
        <f t="shared" si="97"/>
        <v>13.59191103514382</v>
      </c>
      <c r="P47" s="17">
        <f t="shared" si="97"/>
        <v>13.919133649513043</v>
      </c>
      <c r="Q47" s="17">
        <f t="shared" si="97"/>
        <v>14.354047619514281</v>
      </c>
      <c r="S47" s="67">
        <f t="shared" si="98"/>
        <v>55.956967598726649</v>
      </c>
      <c r="T47" s="68">
        <f t="shared" si="99"/>
        <v>51.724899997483895</v>
      </c>
      <c r="U47" s="68">
        <f t="shared" si="100"/>
        <v>107.68186759621055</v>
      </c>
      <c r="W47" t="str">
        <f t="shared" si="133"/>
        <v>21 Science, research, engineering and technology professionals</v>
      </c>
      <c r="X47" s="17">
        <f t="shared" si="101"/>
        <v>11.81095868287936</v>
      </c>
      <c r="Y47" s="17">
        <f t="shared" si="101"/>
        <v>11.432791972843313</v>
      </c>
      <c r="Z47" s="17">
        <f t="shared" si="101"/>
        <v>11.422097597590458</v>
      </c>
      <c r="AA47" s="17">
        <f t="shared" si="101"/>
        <v>11.19857283418113</v>
      </c>
      <c r="AB47" s="17">
        <f t="shared" si="101"/>
        <v>10.304219242937108</v>
      </c>
      <c r="AD47" s="67">
        <f t="shared" si="102"/>
        <v>10.957913176788207</v>
      </c>
      <c r="AE47" s="68">
        <f t="shared" si="103"/>
        <v>42.551473457238522</v>
      </c>
      <c r="AF47" s="68">
        <f t="shared" si="104"/>
        <v>53.509386634026725</v>
      </c>
      <c r="AH47" t="str">
        <f t="shared" si="134"/>
        <v>21 Science, research, engineering and technology professionals</v>
      </c>
      <c r="AI47" s="17">
        <f t="shared" si="105"/>
        <v>4.2895694677364666</v>
      </c>
      <c r="AJ47" s="17">
        <f t="shared" si="105"/>
        <v>4.4712417765493431</v>
      </c>
      <c r="AK47" s="17">
        <f t="shared" si="105"/>
        <v>4.6764449847098923</v>
      </c>
      <c r="AL47" s="17">
        <f t="shared" si="105"/>
        <v>4.9847599253234636</v>
      </c>
      <c r="AM47" s="17">
        <f t="shared" si="105"/>
        <v>5.1151865805303816</v>
      </c>
      <c r="AO47" s="67">
        <f t="shared" si="106"/>
        <v>22.455023146262246</v>
      </c>
      <c r="AP47" s="68">
        <f t="shared" si="107"/>
        <v>43.194591634809449</v>
      </c>
      <c r="AQ47" s="68">
        <f t="shared" si="108"/>
        <v>65.649614781071691</v>
      </c>
      <c r="AS47" t="str">
        <f t="shared" si="135"/>
        <v>21 Science, research, engineering and technology professionals</v>
      </c>
      <c r="AT47" s="17">
        <f t="shared" si="109"/>
        <v>10.678514442430215</v>
      </c>
      <c r="AU47" s="17">
        <f t="shared" si="109"/>
        <v>10.304289269118934</v>
      </c>
      <c r="AV47" s="17">
        <f t="shared" si="109"/>
        <v>10.209521850553033</v>
      </c>
      <c r="AW47" s="17">
        <f t="shared" si="109"/>
        <v>9.4461596523902447</v>
      </c>
      <c r="AX47" s="17">
        <f t="shared" si="109"/>
        <v>8.2824632976219696</v>
      </c>
      <c r="AZ47" s="67">
        <f t="shared" si="110"/>
        <v>-4.7792308870729237</v>
      </c>
      <c r="BA47" s="68">
        <f t="shared" si="111"/>
        <v>35.598204954191345</v>
      </c>
      <c r="BB47" s="68">
        <f t="shared" si="112"/>
        <v>30.818974067118422</v>
      </c>
      <c r="BD47" t="str">
        <f t="shared" si="136"/>
        <v>21 Science, research, engineering and technology professionals</v>
      </c>
      <c r="BE47" s="17">
        <f t="shared" si="113"/>
        <v>3.9138433242696697</v>
      </c>
      <c r="BF47" s="17">
        <f t="shared" si="113"/>
        <v>3.8503199366180616</v>
      </c>
      <c r="BG47" s="17">
        <f t="shared" si="113"/>
        <v>4.0391612009632327</v>
      </c>
      <c r="BH47" s="17">
        <f t="shared" si="113"/>
        <v>3.6921409314632072</v>
      </c>
      <c r="BI47" s="17">
        <f t="shared" si="113"/>
        <v>3.4917308228873671</v>
      </c>
      <c r="BK47" s="67">
        <f t="shared" si="114"/>
        <v>-14.982348271390379</v>
      </c>
      <c r="BL47" s="68">
        <f t="shared" si="115"/>
        <v>25.614200597207333</v>
      </c>
      <c r="BM47" s="68">
        <f t="shared" si="116"/>
        <v>10.631852325816956</v>
      </c>
      <c r="BO47" t="str">
        <f t="shared" si="137"/>
        <v>21 Science, research, engineering and technology professionals</v>
      </c>
      <c r="BP47" s="17">
        <f t="shared" si="117"/>
        <v>2.9743351320028237</v>
      </c>
      <c r="BQ47" s="17">
        <f t="shared" si="117"/>
        <v>3.1196422764371992</v>
      </c>
      <c r="BR47" s="17">
        <f t="shared" si="117"/>
        <v>3.2690734856598249</v>
      </c>
      <c r="BS47" s="17">
        <f t="shared" si="117"/>
        <v>3.2957925376311188</v>
      </c>
      <c r="BT47" s="17">
        <f t="shared" si="117"/>
        <v>3.4427781052522373</v>
      </c>
      <c r="BV47" s="67">
        <f t="shared" si="118"/>
        <v>-12.486720318906942</v>
      </c>
      <c r="BW47" s="68">
        <f t="shared" si="119"/>
        <v>31.390952304803303</v>
      </c>
      <c r="BX47" s="68">
        <f t="shared" si="120"/>
        <v>18.904231985896363</v>
      </c>
      <c r="BZ47" t="str">
        <f t="shared" si="138"/>
        <v>21 Science, research, engineering and technology professionals</v>
      </c>
      <c r="CA47" s="17">
        <f t="shared" si="121"/>
        <v>2.9004429495073909</v>
      </c>
      <c r="CB47" s="17">
        <f t="shared" si="121"/>
        <v>2.9704713256870594</v>
      </c>
      <c r="CC47" s="17">
        <f t="shared" si="121"/>
        <v>3.263056711663666</v>
      </c>
      <c r="CD47" s="17">
        <f t="shared" si="121"/>
        <v>3.7231590721698757</v>
      </c>
      <c r="CE47" s="17">
        <f t="shared" si="121"/>
        <v>3.8300746787063167</v>
      </c>
      <c r="CG47" s="67">
        <f t="shared" si="122"/>
        <v>-24.370155568539111</v>
      </c>
      <c r="CH47" s="68">
        <f t="shared" si="123"/>
        <v>28.246485380552951</v>
      </c>
      <c r="CI47" s="68">
        <f t="shared" si="124"/>
        <v>3.8763298120138394</v>
      </c>
      <c r="CK47" t="str">
        <f t="shared" si="139"/>
        <v>21 Science, research, engineering and technology professionals</v>
      </c>
      <c r="CL47" s="17">
        <f t="shared" si="125"/>
        <v>1.6782701701351443</v>
      </c>
      <c r="CM47" s="17">
        <f t="shared" si="125"/>
        <v>2.1826752583193403</v>
      </c>
      <c r="CN47" s="17">
        <f t="shared" si="125"/>
        <v>2.4926542356709871</v>
      </c>
      <c r="CO47" s="17">
        <f t="shared" si="125"/>
        <v>3.873658305997397</v>
      </c>
      <c r="CP47" s="17">
        <f t="shared" si="125"/>
        <v>6.1788510755426778</v>
      </c>
      <c r="CR47" s="67">
        <f t="shared" si="126"/>
        <v>127.60667731103779</v>
      </c>
      <c r="CS47" s="68">
        <f t="shared" si="127"/>
        <v>48.049330892998448</v>
      </c>
      <c r="CT47" s="68">
        <f t="shared" si="128"/>
        <v>175.65600820403625</v>
      </c>
    </row>
    <row r="48" spans="1:98" x14ac:dyDescent="0.2">
      <c r="A48" t="str">
        <f t="shared" si="95"/>
        <v>22 Health professionals</v>
      </c>
      <c r="B48" s="17">
        <f t="shared" si="96"/>
        <v>13.127467462184066</v>
      </c>
      <c r="C48" s="17">
        <f t="shared" si="96"/>
        <v>14.611534117380279</v>
      </c>
      <c r="D48" s="17">
        <f t="shared" si="96"/>
        <v>14.230574161668935</v>
      </c>
      <c r="E48" s="17">
        <f t="shared" si="96"/>
        <v>14.737782924945961</v>
      </c>
      <c r="F48" s="17">
        <f t="shared" si="96"/>
        <v>14.144490737330351</v>
      </c>
      <c r="H48" s="67">
        <f t="shared" si="129"/>
        <v>45.618899725815972</v>
      </c>
      <c r="I48" s="68">
        <f t="shared" si="130"/>
        <v>64.082898996048371</v>
      </c>
      <c r="J48" s="68">
        <f t="shared" si="131"/>
        <v>109.70179872186434</v>
      </c>
      <c r="L48" t="str">
        <f t="shared" si="132"/>
        <v>22 Health professionals</v>
      </c>
      <c r="M48" s="17">
        <f t="shared" si="97"/>
        <v>5.8342884545900082</v>
      </c>
      <c r="N48" s="17">
        <f t="shared" si="97"/>
        <v>6.5084688913967055</v>
      </c>
      <c r="O48" s="17">
        <f t="shared" si="97"/>
        <v>6.3694657999102056</v>
      </c>
      <c r="P48" s="17">
        <f t="shared" si="97"/>
        <v>6.4723031110794516</v>
      </c>
      <c r="Q48" s="17">
        <f t="shared" si="97"/>
        <v>6.0301266484232006</v>
      </c>
      <c r="S48" s="67">
        <f t="shared" si="98"/>
        <v>39.808747908775793</v>
      </c>
      <c r="T48" s="68">
        <f t="shared" si="99"/>
        <v>66.878526496455464</v>
      </c>
      <c r="U48" s="68">
        <f t="shared" si="100"/>
        <v>106.68727440523126</v>
      </c>
      <c r="W48" t="str">
        <f t="shared" si="133"/>
        <v>22 Health professionals</v>
      </c>
      <c r="X48" s="17">
        <f t="shared" si="101"/>
        <v>6.0923719658516911</v>
      </c>
      <c r="Y48" s="17">
        <f t="shared" si="101"/>
        <v>6.8206810713063826</v>
      </c>
      <c r="Z48" s="17">
        <f t="shared" si="101"/>
        <v>6.769334897542298</v>
      </c>
      <c r="AA48" s="17">
        <f t="shared" si="101"/>
        <v>6.9746196387576997</v>
      </c>
      <c r="AB48" s="17">
        <f t="shared" si="101"/>
        <v>6.6517218703320449</v>
      </c>
      <c r="AD48" s="67">
        <f t="shared" si="102"/>
        <v>20.858482703499607</v>
      </c>
      <c r="AE48" s="68">
        <f t="shared" si="103"/>
        <v>64.411083430632203</v>
      </c>
      <c r="AF48" s="68">
        <f t="shared" si="104"/>
        <v>85.269566134131821</v>
      </c>
      <c r="AH48" t="str">
        <f t="shared" si="134"/>
        <v>22 Health professionals</v>
      </c>
      <c r="AI48" s="17">
        <f t="shared" si="105"/>
        <v>11.028023792749616</v>
      </c>
      <c r="AJ48" s="17">
        <f t="shared" si="105"/>
        <v>8.9375567481587002</v>
      </c>
      <c r="AK48" s="17">
        <f t="shared" si="105"/>
        <v>7.9632778776317306</v>
      </c>
      <c r="AL48" s="17">
        <f t="shared" si="105"/>
        <v>4.766755483862668</v>
      </c>
      <c r="AM48" s="17">
        <f t="shared" si="105"/>
        <v>1.5918578218215709</v>
      </c>
      <c r="AO48" s="67">
        <f t="shared" si="106"/>
        <v>-77.620861720577551</v>
      </c>
      <c r="AP48" s="68">
        <f t="shared" si="107"/>
        <v>20.000776776800173</v>
      </c>
      <c r="AQ48" s="68">
        <f t="shared" si="108"/>
        <v>-57.620084943777385</v>
      </c>
      <c r="AS48" t="str">
        <f t="shared" si="135"/>
        <v>22 Health professionals</v>
      </c>
      <c r="AT48" s="17">
        <f t="shared" si="109"/>
        <v>1.6138649637528875</v>
      </c>
      <c r="AU48" s="17">
        <f t="shared" si="109"/>
        <v>1.7617085286927803</v>
      </c>
      <c r="AV48" s="17">
        <f t="shared" si="109"/>
        <v>1.959880290920708</v>
      </c>
      <c r="AW48" s="17">
        <f t="shared" si="109"/>
        <v>1.9644824691283285</v>
      </c>
      <c r="AX48" s="17">
        <f t="shared" si="109"/>
        <v>1.8544452342615363</v>
      </c>
      <c r="AZ48" s="67">
        <f t="shared" si="110"/>
        <v>11.061116358235616</v>
      </c>
      <c r="BA48" s="68">
        <f t="shared" si="111"/>
        <v>54.303218432002033</v>
      </c>
      <c r="BB48" s="68">
        <f t="shared" si="112"/>
        <v>65.364334790237649</v>
      </c>
      <c r="BD48" t="str">
        <f t="shared" si="136"/>
        <v>22 Health professionals</v>
      </c>
      <c r="BE48" s="17">
        <f t="shared" si="113"/>
        <v>1.6372633870375002</v>
      </c>
      <c r="BF48" s="17">
        <f t="shared" si="113"/>
        <v>2.025976816620636</v>
      </c>
      <c r="BG48" s="17">
        <f t="shared" si="113"/>
        <v>2.1141400566625337</v>
      </c>
      <c r="BH48" s="17">
        <f t="shared" si="113"/>
        <v>2.2729497912350154</v>
      </c>
      <c r="BI48" s="17">
        <f t="shared" si="113"/>
        <v>2.4605184809050868</v>
      </c>
      <c r="BK48" s="67">
        <f t="shared" si="114"/>
        <v>14.459649327021459</v>
      </c>
      <c r="BL48" s="68">
        <f t="shared" si="115"/>
        <v>61.891203235953505</v>
      </c>
      <c r="BM48" s="68">
        <f t="shared" si="116"/>
        <v>76.350852562974964</v>
      </c>
      <c r="BO48" t="str">
        <f t="shared" si="137"/>
        <v>22 Health professionals</v>
      </c>
      <c r="BP48" s="17">
        <f t="shared" si="117"/>
        <v>1.2540881577569456</v>
      </c>
      <c r="BQ48" s="17">
        <f t="shared" si="117"/>
        <v>1.4275611182860037</v>
      </c>
      <c r="BR48" s="17">
        <f t="shared" si="117"/>
        <v>1.5595483944382893</v>
      </c>
      <c r="BS48" s="17">
        <f t="shared" si="117"/>
        <v>1.6118941060349816</v>
      </c>
      <c r="BT48" s="17">
        <f t="shared" si="117"/>
        <v>1.5091854521973134</v>
      </c>
      <c r="BV48" s="67">
        <f t="shared" si="118"/>
        <v>-19.585685328135742</v>
      </c>
      <c r="BW48" s="68">
        <f t="shared" si="119"/>
        <v>44.777689255078847</v>
      </c>
      <c r="BX48" s="68">
        <f t="shared" si="120"/>
        <v>25.192003926943112</v>
      </c>
      <c r="BZ48" t="str">
        <f t="shared" si="138"/>
        <v>22 Health professionals</v>
      </c>
      <c r="CA48" s="17">
        <f t="shared" si="121"/>
        <v>1.0851491156224695</v>
      </c>
      <c r="CB48" s="17">
        <f t="shared" si="121"/>
        <v>1.4451913223146109</v>
      </c>
      <c r="CC48" s="17">
        <f t="shared" si="121"/>
        <v>1.3675973488593416</v>
      </c>
      <c r="CD48" s="17">
        <f t="shared" si="121"/>
        <v>1.5427334192075863</v>
      </c>
      <c r="CE48" s="17">
        <f t="shared" si="121"/>
        <v>1.4406533497758633</v>
      </c>
      <c r="CG48" s="67">
        <f t="shared" si="122"/>
        <v>-32.124689367162084</v>
      </c>
      <c r="CH48" s="68">
        <f t="shared" si="123"/>
        <v>40.216795376294321</v>
      </c>
      <c r="CI48" s="68">
        <f t="shared" si="124"/>
        <v>8.092106009132241</v>
      </c>
      <c r="CK48" t="str">
        <f t="shared" si="139"/>
        <v>22 Health professionals</v>
      </c>
      <c r="CL48" s="17">
        <f t="shared" si="125"/>
        <v>0.34508570519509346</v>
      </c>
      <c r="CM48" s="17">
        <f t="shared" si="125"/>
        <v>0.56354313366850561</v>
      </c>
      <c r="CN48" s="17">
        <f t="shared" si="125"/>
        <v>0.66070168916981153</v>
      </c>
      <c r="CO48" s="17">
        <f t="shared" si="125"/>
        <v>1.2364449702157245</v>
      </c>
      <c r="CP48" s="17">
        <f t="shared" si="125"/>
        <v>2.6050412706564079</v>
      </c>
      <c r="CR48" s="67">
        <f t="shared" si="126"/>
        <v>262.03328596081002</v>
      </c>
      <c r="CS48" s="68">
        <f t="shared" si="127"/>
        <v>84.908141942378833</v>
      </c>
      <c r="CT48" s="68">
        <f t="shared" si="128"/>
        <v>346.94142790318887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27.131647238538232</v>
      </c>
      <c r="C49" s="17">
        <f t="shared" si="96"/>
        <v>25.318772320762843</v>
      </c>
      <c r="D49" s="17">
        <f t="shared" si="96"/>
        <v>24.641365148050284</v>
      </c>
      <c r="E49" s="17">
        <f t="shared" si="96"/>
        <v>23.781042744536929</v>
      </c>
      <c r="F49" s="17">
        <f t="shared" si="96"/>
        <v>22.099221429052005</v>
      </c>
      <c r="H49" s="67">
        <f t="shared" si="129"/>
        <v>31.390831694984396</v>
      </c>
      <c r="I49" s="68">
        <f t="shared" si="130"/>
        <v>59.40552142386467</v>
      </c>
      <c r="J49" s="68">
        <f t="shared" si="131"/>
        <v>90.796353118849083</v>
      </c>
      <c r="L49" t="str">
        <f t="shared" si="132"/>
        <v>23 Teaching and other educational professionals</v>
      </c>
      <c r="M49" s="17">
        <f t="shared" si="97"/>
        <v>21.977785360233131</v>
      </c>
      <c r="N49" s="17">
        <f t="shared" si="97"/>
        <v>20.791316929362768</v>
      </c>
      <c r="O49" s="17">
        <f t="shared" si="97"/>
        <v>19.67389671767484</v>
      </c>
      <c r="P49" s="17">
        <f t="shared" si="97"/>
        <v>18.788409466251757</v>
      </c>
      <c r="Q49" s="17">
        <f t="shared" si="97"/>
        <v>17.094558534384845</v>
      </c>
      <c r="S49" s="67">
        <f t="shared" si="98"/>
        <v>28.31529458151838</v>
      </c>
      <c r="T49" s="68">
        <f t="shared" si="99"/>
        <v>61.7369916981229</v>
      </c>
      <c r="U49" s="68">
        <f t="shared" si="100"/>
        <v>90.05228627964128</v>
      </c>
      <c r="W49" t="str">
        <f t="shared" si="133"/>
        <v>23 Teaching and other educational professionals</v>
      </c>
      <c r="X49" s="17">
        <f t="shared" si="101"/>
        <v>7.5420719032113333</v>
      </c>
      <c r="Y49" s="17">
        <f t="shared" si="101"/>
        <v>6.3519943852328922</v>
      </c>
      <c r="Z49" s="17">
        <f t="shared" si="101"/>
        <v>6.1936271179420892</v>
      </c>
      <c r="AA49" s="17">
        <f t="shared" si="101"/>
        <v>5.1691270086507153</v>
      </c>
      <c r="AB49" s="17">
        <f t="shared" si="101"/>
        <v>3.972190776767718</v>
      </c>
      <c r="AD49" s="67">
        <f t="shared" si="102"/>
        <v>-21.118692704282793</v>
      </c>
      <c r="AE49" s="68">
        <f t="shared" si="103"/>
        <v>45.362484241986856</v>
      </c>
      <c r="AF49" s="68">
        <f t="shared" si="104"/>
        <v>24.243791537704062</v>
      </c>
      <c r="AH49" t="str">
        <f t="shared" si="134"/>
        <v>23 Teaching and other educational professionals</v>
      </c>
      <c r="AI49" s="17">
        <f t="shared" si="105"/>
        <v>3.5027947062769536</v>
      </c>
      <c r="AJ49" s="17">
        <f t="shared" si="105"/>
        <v>2.0368534033862189</v>
      </c>
      <c r="AK49" s="17">
        <f t="shared" si="105"/>
        <v>1.7859529769412443</v>
      </c>
      <c r="AL49" s="17">
        <f t="shared" si="105"/>
        <v>1.2345127032556957</v>
      </c>
      <c r="AM49" s="17">
        <f t="shared" si="105"/>
        <v>1.1208402868714591</v>
      </c>
      <c r="AO49" s="67">
        <f t="shared" si="106"/>
        <v>-29.740562694430061</v>
      </c>
      <c r="AP49" s="68">
        <f t="shared" si="107"/>
        <v>22.265049443377027</v>
      </c>
      <c r="AQ49" s="68">
        <f t="shared" si="108"/>
        <v>-7.4755132510530329</v>
      </c>
      <c r="AS49" t="str">
        <f t="shared" si="135"/>
        <v>23 Teaching and other educational professionals</v>
      </c>
      <c r="AT49" s="17">
        <f t="shared" si="109"/>
        <v>0.93663400390554297</v>
      </c>
      <c r="AU49" s="17">
        <f t="shared" si="109"/>
        <v>0.86894763082754711</v>
      </c>
      <c r="AV49" s="17">
        <f t="shared" si="109"/>
        <v>0.86581045634177267</v>
      </c>
      <c r="AW49" s="17">
        <f t="shared" si="109"/>
        <v>0.71320389903216153</v>
      </c>
      <c r="AX49" s="17">
        <f t="shared" si="109"/>
        <v>0.57492527055998865</v>
      </c>
      <c r="AZ49" s="67">
        <f t="shared" si="110"/>
        <v>-22.058970182865746</v>
      </c>
      <c r="BA49" s="68">
        <f t="shared" si="111"/>
        <v>40.954494831362496</v>
      </c>
      <c r="BB49" s="68">
        <f t="shared" si="112"/>
        <v>18.895524648496746</v>
      </c>
      <c r="BD49" t="str">
        <f t="shared" si="136"/>
        <v>23 Teaching and other educational professionals</v>
      </c>
      <c r="BE49" s="17">
        <f t="shared" si="113"/>
        <v>0.91871775306797787</v>
      </c>
      <c r="BF49" s="17">
        <f t="shared" si="113"/>
        <v>0.90320430708234323</v>
      </c>
      <c r="BG49" s="17">
        <f t="shared" si="113"/>
        <v>0.97421976511540609</v>
      </c>
      <c r="BH49" s="17">
        <f t="shared" si="113"/>
        <v>1.0339487808138683</v>
      </c>
      <c r="BI49" s="17">
        <f t="shared" si="113"/>
        <v>1.2375870623446754</v>
      </c>
      <c r="BK49" s="67">
        <f t="shared" si="114"/>
        <v>24.933342341680618</v>
      </c>
      <c r="BL49" s="68">
        <f t="shared" si="115"/>
        <v>46.175975741225592</v>
      </c>
      <c r="BM49" s="68">
        <f t="shared" si="116"/>
        <v>71.109318082906213</v>
      </c>
      <c r="BO49" t="str">
        <f t="shared" si="137"/>
        <v>23 Teaching and other educational professionals</v>
      </c>
      <c r="BP49" s="17">
        <f t="shared" si="117"/>
        <v>0.78372189757899335</v>
      </c>
      <c r="BQ49" s="17">
        <f t="shared" si="117"/>
        <v>0.76010180030559726</v>
      </c>
      <c r="BR49" s="17">
        <f t="shared" si="117"/>
        <v>0.83279571195468516</v>
      </c>
      <c r="BS49" s="17">
        <f t="shared" si="117"/>
        <v>0.82747410557555934</v>
      </c>
      <c r="BT49" s="17">
        <f t="shared" si="117"/>
        <v>0.8963383817638193</v>
      </c>
      <c r="BV49" s="67">
        <f t="shared" si="118"/>
        <v>-10.561784790347154</v>
      </c>
      <c r="BW49" s="68">
        <f t="shared" si="119"/>
        <v>43.023020292278666</v>
      </c>
      <c r="BX49" s="68">
        <f t="shared" si="120"/>
        <v>32.461235501931512</v>
      </c>
      <c r="BZ49" t="str">
        <f t="shared" si="138"/>
        <v>23 Teaching and other educational professionals</v>
      </c>
      <c r="CA49" s="17">
        <f t="shared" si="121"/>
        <v>0.75651195917893965</v>
      </c>
      <c r="CB49" s="17">
        <f t="shared" si="121"/>
        <v>0.79537762586913918</v>
      </c>
      <c r="CC49" s="17">
        <f t="shared" si="121"/>
        <v>0.85897438504416967</v>
      </c>
      <c r="CD49" s="17">
        <f t="shared" si="121"/>
        <v>1.0254312194664363</v>
      </c>
      <c r="CE49" s="17">
        <f t="shared" si="121"/>
        <v>1.3710599408447603</v>
      </c>
      <c r="CG49" s="67">
        <f t="shared" si="122"/>
        <v>2.8458603937169569</v>
      </c>
      <c r="CH49" s="68">
        <f t="shared" si="123"/>
        <v>46.49237151469783</v>
      </c>
      <c r="CI49" s="68">
        <f t="shared" si="124"/>
        <v>49.338231908414784</v>
      </c>
      <c r="CK49" t="str">
        <f t="shared" si="139"/>
        <v>23 Teaching and other educational professionals</v>
      </c>
      <c r="CL49" s="17">
        <f t="shared" si="125"/>
        <v>0.36818430171482608</v>
      </c>
      <c r="CM49" s="17">
        <f t="shared" si="125"/>
        <v>0.48833395032654531</v>
      </c>
      <c r="CN49" s="17">
        <f t="shared" si="125"/>
        <v>0.61543292647885417</v>
      </c>
      <c r="CO49" s="17">
        <f t="shared" si="125"/>
        <v>0.91715685896085342</v>
      </c>
      <c r="CP49" s="17">
        <f t="shared" si="125"/>
        <v>1.1701873482388991</v>
      </c>
      <c r="CR49" s="67">
        <f t="shared" si="126"/>
        <v>74.587835890123301</v>
      </c>
      <c r="CS49" s="68">
        <f t="shared" si="127"/>
        <v>50.948605398909976</v>
      </c>
      <c r="CT49" s="68">
        <f t="shared" si="128"/>
        <v>125.53644128903328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7.7035614102681187</v>
      </c>
      <c r="C50" s="17">
        <f t="shared" si="96"/>
        <v>7.8621195579270235</v>
      </c>
      <c r="D50" s="17">
        <f t="shared" si="96"/>
        <v>8.4083774532033519</v>
      </c>
      <c r="E50" s="17">
        <f t="shared" si="96"/>
        <v>9.1791015428798417</v>
      </c>
      <c r="F50" s="17">
        <f t="shared" si="96"/>
        <v>9.8053157911452047</v>
      </c>
      <c r="H50" s="67">
        <f t="shared" si="129"/>
        <v>70.844986485090189</v>
      </c>
      <c r="I50" s="68">
        <f t="shared" si="130"/>
        <v>68.181827425771559</v>
      </c>
      <c r="J50" s="68">
        <f t="shared" si="131"/>
        <v>139.02681391086176</v>
      </c>
      <c r="L50" t="str">
        <f t="shared" si="132"/>
        <v>24 Business, media and public service professionals</v>
      </c>
      <c r="M50" s="17">
        <f t="shared" si="97"/>
        <v>13.520310767711043</v>
      </c>
      <c r="N50" s="17">
        <f t="shared" si="97"/>
        <v>13.963208337922946</v>
      </c>
      <c r="O50" s="17">
        <f t="shared" si="97"/>
        <v>14.113347544497753</v>
      </c>
      <c r="P50" s="17">
        <f t="shared" si="97"/>
        <v>14.550881932326106</v>
      </c>
      <c r="Q50" s="17">
        <f t="shared" si="97"/>
        <v>14.363327941504936</v>
      </c>
      <c r="S50" s="67">
        <f t="shared" si="98"/>
        <v>50.292034275963275</v>
      </c>
      <c r="T50" s="68">
        <f t="shared" si="99"/>
        <v>63.687260194872266</v>
      </c>
      <c r="U50" s="68">
        <f t="shared" si="100"/>
        <v>113.97929447083554</v>
      </c>
      <c r="W50" t="str">
        <f t="shared" si="133"/>
        <v>24 Business, media and public service professionals</v>
      </c>
      <c r="X50" s="17">
        <f t="shared" si="101"/>
        <v>11.852333511953802</v>
      </c>
      <c r="Y50" s="17">
        <f t="shared" si="101"/>
        <v>11.968067058422752</v>
      </c>
      <c r="Z50" s="17">
        <f t="shared" si="101"/>
        <v>12.464415405195743</v>
      </c>
      <c r="AA50" s="17">
        <f t="shared" si="101"/>
        <v>12.896773412502299</v>
      </c>
      <c r="AB50" s="17">
        <f t="shared" si="101"/>
        <v>12.358666060519928</v>
      </c>
      <c r="AD50" s="67">
        <f t="shared" si="102"/>
        <v>21.951947291201154</v>
      </c>
      <c r="AE50" s="68">
        <f t="shared" si="103"/>
        <v>58.100933276896768</v>
      </c>
      <c r="AF50" s="68">
        <f t="shared" si="104"/>
        <v>80.052880568097933</v>
      </c>
      <c r="AH50" t="str">
        <f t="shared" si="134"/>
        <v>24 Business, media and public service professionals</v>
      </c>
      <c r="AI50" s="17">
        <f t="shared" si="105"/>
        <v>4.5360948640113907</v>
      </c>
      <c r="AJ50" s="17">
        <f t="shared" si="105"/>
        <v>4.3412427428413114</v>
      </c>
      <c r="AK50" s="17">
        <f t="shared" si="105"/>
        <v>4.6804963857017778</v>
      </c>
      <c r="AL50" s="17">
        <f t="shared" si="105"/>
        <v>4.5633481683514381</v>
      </c>
      <c r="AM50" s="17">
        <f t="shared" si="105"/>
        <v>4.4308751115960634</v>
      </c>
      <c r="AO50" s="67">
        <f t="shared" si="106"/>
        <v>5.9811309510188373</v>
      </c>
      <c r="AP50" s="68">
        <f t="shared" si="107"/>
        <v>38.498622529499556</v>
      </c>
      <c r="AQ50" s="68">
        <f t="shared" si="108"/>
        <v>44.47975348051839</v>
      </c>
      <c r="AS50" t="str">
        <f t="shared" si="135"/>
        <v>24 Business, media and public service professionals</v>
      </c>
      <c r="AT50" s="17">
        <f t="shared" si="109"/>
        <v>6.7902138353480579</v>
      </c>
      <c r="AU50" s="17">
        <f t="shared" si="109"/>
        <v>6.7676081599294751</v>
      </c>
      <c r="AV50" s="17">
        <f t="shared" si="109"/>
        <v>7.0769899565476013</v>
      </c>
      <c r="AW50" s="17">
        <f t="shared" si="109"/>
        <v>7.5142267089772705</v>
      </c>
      <c r="AX50" s="17">
        <f t="shared" si="109"/>
        <v>7.4720038994922184</v>
      </c>
      <c r="AZ50" s="67">
        <f t="shared" si="110"/>
        <v>23.92704052380185</v>
      </c>
      <c r="BA50" s="68">
        <f t="shared" si="111"/>
        <v>55.328761932563012</v>
      </c>
      <c r="BB50" s="68">
        <f t="shared" si="112"/>
        <v>79.255802456364847</v>
      </c>
      <c r="BD50" t="str">
        <f t="shared" si="136"/>
        <v>24 Business, media and public service professionals</v>
      </c>
      <c r="BE50" s="17">
        <f t="shared" si="113"/>
        <v>3.9351206822003153</v>
      </c>
      <c r="BF50" s="17">
        <f t="shared" si="113"/>
        <v>4.1908962906744094</v>
      </c>
      <c r="BG50" s="17">
        <f t="shared" si="113"/>
        <v>4.6180651588780801</v>
      </c>
      <c r="BH50" s="17">
        <f t="shared" si="113"/>
        <v>5.1048775868953147</v>
      </c>
      <c r="BI50" s="17">
        <f t="shared" si="113"/>
        <v>5.458338965427231</v>
      </c>
      <c r="BK50" s="67">
        <f t="shared" si="114"/>
        <v>16.241172051594514</v>
      </c>
      <c r="BL50" s="68">
        <f t="shared" si="115"/>
        <v>45.548791510428977</v>
      </c>
      <c r="BM50" s="68">
        <f t="shared" si="116"/>
        <v>61.789963562023487</v>
      </c>
      <c r="BO50" t="str">
        <f t="shared" si="137"/>
        <v>24 Business, media and public service professionals</v>
      </c>
      <c r="BP50" s="17">
        <f t="shared" si="117"/>
        <v>2.9251581680001437</v>
      </c>
      <c r="BQ50" s="17">
        <f t="shared" si="117"/>
        <v>3.1416190905303294</v>
      </c>
      <c r="BR50" s="17">
        <f t="shared" si="117"/>
        <v>3.3804988673559229</v>
      </c>
      <c r="BS50" s="17">
        <f t="shared" si="117"/>
        <v>3.5991362736574022</v>
      </c>
      <c r="BT50" s="17">
        <f t="shared" si="117"/>
        <v>3.6794293244907363</v>
      </c>
      <c r="BV50" s="67">
        <f t="shared" si="118"/>
        <v>-9.554017389645697</v>
      </c>
      <c r="BW50" s="68">
        <f t="shared" si="119"/>
        <v>39.400289555046719</v>
      </c>
      <c r="BX50" s="68">
        <f t="shared" si="120"/>
        <v>29.846272165401022</v>
      </c>
      <c r="BZ50" t="str">
        <f t="shared" si="138"/>
        <v>24 Business, media and public service professionals</v>
      </c>
      <c r="CA50" s="17">
        <f t="shared" si="121"/>
        <v>2.6394275402035308</v>
      </c>
      <c r="CB50" s="17">
        <f t="shared" si="121"/>
        <v>2.9694366823888316</v>
      </c>
      <c r="CC50" s="17">
        <f t="shared" si="121"/>
        <v>3.3290119172737396</v>
      </c>
      <c r="CD50" s="17">
        <f t="shared" si="121"/>
        <v>3.7388515198559542</v>
      </c>
      <c r="CE50" s="17">
        <f t="shared" si="121"/>
        <v>3.7349068360178039</v>
      </c>
      <c r="CG50" s="67">
        <f t="shared" si="122"/>
        <v>-27.71053504837845</v>
      </c>
      <c r="CH50" s="68">
        <f t="shared" si="123"/>
        <v>35.299479725296464</v>
      </c>
      <c r="CI50" s="68">
        <f t="shared" si="124"/>
        <v>7.5889446769180191</v>
      </c>
      <c r="CK50" t="str">
        <f t="shared" si="139"/>
        <v>24 Business, media and public service professionals</v>
      </c>
      <c r="CL50" s="17">
        <f t="shared" si="125"/>
        <v>1.6178989300329949</v>
      </c>
      <c r="CM50" s="17">
        <f t="shared" si="125"/>
        <v>2.0153588691103819</v>
      </c>
      <c r="CN50" s="17">
        <f t="shared" si="125"/>
        <v>2.3496911525438051</v>
      </c>
      <c r="CO50" s="17">
        <f t="shared" si="125"/>
        <v>3.3163426543570194</v>
      </c>
      <c r="CP50" s="17">
        <f t="shared" si="125"/>
        <v>5.0985562122626424</v>
      </c>
      <c r="CR50" s="67">
        <f t="shared" si="126"/>
        <v>99.239636836235306</v>
      </c>
      <c r="CS50" s="68">
        <f t="shared" si="127"/>
        <v>48.139413240415251</v>
      </c>
      <c r="CT50" s="68">
        <f t="shared" si="128"/>
        <v>147.37905007665054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2.3695104995618199</v>
      </c>
      <c r="C51" s="17">
        <f t="shared" si="96"/>
        <v>2.7089387747196345</v>
      </c>
      <c r="D51" s="17">
        <f t="shared" si="96"/>
        <v>2.84107997028591</v>
      </c>
      <c r="E51" s="17">
        <f t="shared" si="96"/>
        <v>2.6421445971579369</v>
      </c>
      <c r="F51" s="17">
        <f t="shared" si="96"/>
        <v>2.9786024850069759</v>
      </c>
      <c r="H51" s="67">
        <f t="shared" si="129"/>
        <v>53.596720052968536</v>
      </c>
      <c r="I51" s="68">
        <f t="shared" si="130"/>
        <v>58.022630265602892</v>
      </c>
      <c r="J51" s="68">
        <f t="shared" si="131"/>
        <v>111.61935031857142</v>
      </c>
      <c r="L51" t="str">
        <f t="shared" si="132"/>
        <v>31 Science, engineering and technology associate professionals</v>
      </c>
      <c r="M51" s="17">
        <f t="shared" si="97"/>
        <v>1.9083777246679681</v>
      </c>
      <c r="N51" s="17">
        <f t="shared" si="97"/>
        <v>2.0199464810167789</v>
      </c>
      <c r="O51" s="17">
        <f t="shared" si="97"/>
        <v>2.2224107670771782</v>
      </c>
      <c r="P51" s="17">
        <f t="shared" si="97"/>
        <v>1.8262701208439887</v>
      </c>
      <c r="Q51" s="17">
        <f t="shared" si="97"/>
        <v>1.8311648769580826</v>
      </c>
      <c r="S51" s="67">
        <f t="shared" si="98"/>
        <v>21.678553999975854</v>
      </c>
      <c r="T51" s="68">
        <f t="shared" si="99"/>
        <v>46.17171307791299</v>
      </c>
      <c r="U51" s="68">
        <f t="shared" si="100"/>
        <v>67.850267077888844</v>
      </c>
      <c r="W51" t="str">
        <f t="shared" si="133"/>
        <v>31 Science, engineering and technology associate professionals</v>
      </c>
      <c r="X51" s="17">
        <f t="shared" si="101"/>
        <v>2.3368460479796358</v>
      </c>
      <c r="Y51" s="17">
        <f t="shared" si="101"/>
        <v>2.5054929582537278</v>
      </c>
      <c r="Z51" s="17">
        <f t="shared" si="101"/>
        <v>2.6082964382537064</v>
      </c>
      <c r="AA51" s="17">
        <f t="shared" si="101"/>
        <v>2.2374739342328298</v>
      </c>
      <c r="AB51" s="17">
        <f t="shared" si="101"/>
        <v>2.1802630183554843</v>
      </c>
      <c r="AD51" s="67">
        <f t="shared" si="102"/>
        <v>2.8113344997426295</v>
      </c>
      <c r="AE51" s="68">
        <f t="shared" si="103"/>
        <v>43.622889951619591</v>
      </c>
      <c r="AF51" s="68">
        <f t="shared" si="104"/>
        <v>46.434224451362219</v>
      </c>
      <c r="AH51" t="str">
        <f t="shared" si="134"/>
        <v>31 Science, engineering and technology associate professionals</v>
      </c>
      <c r="AI51" s="17">
        <f t="shared" si="105"/>
        <v>1.2635600194967593</v>
      </c>
      <c r="AJ51" s="17">
        <f t="shared" si="105"/>
        <v>1.4476623819343302</v>
      </c>
      <c r="AK51" s="17">
        <f t="shared" si="105"/>
        <v>1.6220322654079071</v>
      </c>
      <c r="AL51" s="17">
        <f t="shared" si="105"/>
        <v>1.635683222154656</v>
      </c>
      <c r="AM51" s="17">
        <f t="shared" si="105"/>
        <v>1.9204210453620778</v>
      </c>
      <c r="AO51" s="67">
        <f t="shared" si="106"/>
        <v>32.546395642612694</v>
      </c>
      <c r="AP51" s="68">
        <f t="shared" si="107"/>
        <v>53.874613026495176</v>
      </c>
      <c r="AQ51" s="68">
        <f t="shared" si="108"/>
        <v>86.421008669107877</v>
      </c>
      <c r="AS51" t="str">
        <f t="shared" si="135"/>
        <v>31 Science, engineering and technology associate professionals</v>
      </c>
      <c r="AT51" s="17">
        <f t="shared" si="109"/>
        <v>3.3342323897154866</v>
      </c>
      <c r="AU51" s="17">
        <f t="shared" si="109"/>
        <v>3.3203277456334548</v>
      </c>
      <c r="AV51" s="17">
        <f t="shared" si="109"/>
        <v>3.430761865640823</v>
      </c>
      <c r="AW51" s="17">
        <f t="shared" si="109"/>
        <v>2.7379410680253042</v>
      </c>
      <c r="AX51" s="17">
        <f t="shared" si="109"/>
        <v>2.3770009621846819</v>
      </c>
      <c r="AZ51" s="67">
        <f t="shared" si="110"/>
        <v>-18.676445724683983</v>
      </c>
      <c r="BA51" s="68">
        <f t="shared" si="111"/>
        <v>32.494122796694683</v>
      </c>
      <c r="BB51" s="68">
        <f t="shared" si="112"/>
        <v>13.817677072010701</v>
      </c>
      <c r="BD51" t="str">
        <f t="shared" si="136"/>
        <v>31 Science, engineering and technology associate professionals</v>
      </c>
      <c r="BE51" s="17">
        <f t="shared" si="113"/>
        <v>1.4231553759270357</v>
      </c>
      <c r="BF51" s="17">
        <f t="shared" si="113"/>
        <v>1.3998388173644591</v>
      </c>
      <c r="BG51" s="17">
        <f t="shared" si="113"/>
        <v>1.5828699140402063</v>
      </c>
      <c r="BH51" s="17">
        <f t="shared" si="113"/>
        <v>1.1771983441325717</v>
      </c>
      <c r="BI51" s="17">
        <f t="shared" si="113"/>
        <v>0.90915284649888628</v>
      </c>
      <c r="BK51" s="67">
        <f t="shared" si="114"/>
        <v>-43.51264846204387</v>
      </c>
      <c r="BL51" s="68">
        <f t="shared" si="115"/>
        <v>24.724680492914946</v>
      </c>
      <c r="BM51" s="68">
        <f t="shared" si="116"/>
        <v>-18.787967969128925</v>
      </c>
      <c r="BO51" t="str">
        <f t="shared" si="137"/>
        <v>31 Science, engineering and technology associate professionals</v>
      </c>
      <c r="BP51" s="17">
        <f t="shared" si="117"/>
        <v>1.0909598918823271</v>
      </c>
      <c r="BQ51" s="17">
        <f t="shared" si="117"/>
        <v>1.2276038651003458</v>
      </c>
      <c r="BR51" s="17">
        <f t="shared" si="117"/>
        <v>1.3716562311847325</v>
      </c>
      <c r="BS51" s="17">
        <f t="shared" si="117"/>
        <v>1.1835929863890795</v>
      </c>
      <c r="BT51" s="17">
        <f t="shared" si="117"/>
        <v>1.2792067851208202</v>
      </c>
      <c r="BV51" s="67">
        <f t="shared" si="118"/>
        <v>-22.502965458649577</v>
      </c>
      <c r="BW51" s="68">
        <f t="shared" si="119"/>
        <v>31.721739990063519</v>
      </c>
      <c r="BX51" s="68">
        <f t="shared" si="120"/>
        <v>9.2187745314139402</v>
      </c>
      <c r="BZ51" t="str">
        <f t="shared" si="138"/>
        <v>31 Science, engineering and technology associate professionals</v>
      </c>
      <c r="CA51" s="17">
        <f t="shared" si="121"/>
        <v>1.3252262803413657</v>
      </c>
      <c r="CB51" s="17">
        <f t="shared" si="121"/>
        <v>1.4830087072393412</v>
      </c>
      <c r="CC51" s="17">
        <f t="shared" si="121"/>
        <v>1.7728836428933581</v>
      </c>
      <c r="CD51" s="17">
        <f t="shared" si="121"/>
        <v>1.6764433476223042</v>
      </c>
      <c r="CE51" s="17">
        <f t="shared" si="121"/>
        <v>2.0032410592966223</v>
      </c>
      <c r="CG51" s="67">
        <f t="shared" si="122"/>
        <v>-27.194604235956405</v>
      </c>
      <c r="CH51" s="68">
        <f t="shared" si="123"/>
        <v>28.887187507168143</v>
      </c>
      <c r="CI51" s="68">
        <f t="shared" si="124"/>
        <v>1.6925832712117423</v>
      </c>
      <c r="CK51" t="str">
        <f t="shared" si="139"/>
        <v>31 Science, engineering and technology associate professionals</v>
      </c>
      <c r="CL51" s="17">
        <f t="shared" si="125"/>
        <v>0.71408161139360404</v>
      </c>
      <c r="CM51" s="17">
        <f t="shared" si="125"/>
        <v>0.98080897702893743</v>
      </c>
      <c r="CN51" s="17">
        <f t="shared" si="125"/>
        <v>1.3221931658232497</v>
      </c>
      <c r="CO51" s="17">
        <f t="shared" si="125"/>
        <v>1.7834425496680038</v>
      </c>
      <c r="CP51" s="17">
        <f t="shared" si="125"/>
        <v>3.2015987309024783</v>
      </c>
      <c r="CR51" s="67">
        <f t="shared" si="126"/>
        <v>122.33677521435781</v>
      </c>
      <c r="CS51" s="68">
        <f t="shared" si="127"/>
        <v>53.602416060207972</v>
      </c>
      <c r="CT51" s="68">
        <f t="shared" si="128"/>
        <v>175.93919127456581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0.55238370050273211</v>
      </c>
      <c r="C52" s="17">
        <f t="shared" si="96"/>
        <v>0.56860852416827701</v>
      </c>
      <c r="D52" s="17">
        <f t="shared" si="96"/>
        <v>0.51925138793461778</v>
      </c>
      <c r="E52" s="17">
        <f t="shared" si="96"/>
        <v>0.57164654344026067</v>
      </c>
      <c r="F52" s="17">
        <f t="shared" si="96"/>
        <v>0.60494514266277577</v>
      </c>
      <c r="H52" s="67">
        <f t="shared" si="129"/>
        <v>70.683358780887033</v>
      </c>
      <c r="I52" s="68">
        <f t="shared" si="130"/>
        <v>84.529809417630545</v>
      </c>
      <c r="J52" s="68">
        <f t="shared" si="131"/>
        <v>155.21316819851759</v>
      </c>
      <c r="L52" t="str">
        <f t="shared" si="132"/>
        <v>32 Health and social care associate professionals</v>
      </c>
      <c r="M52" s="17">
        <f t="shared" si="97"/>
        <v>1.5505422278024306</v>
      </c>
      <c r="N52" s="17">
        <f t="shared" si="97"/>
        <v>1.7051361739041937</v>
      </c>
      <c r="O52" s="17">
        <f t="shared" si="97"/>
        <v>1.6746374621830828</v>
      </c>
      <c r="P52" s="17">
        <f t="shared" si="97"/>
        <v>1.6959177277575028</v>
      </c>
      <c r="Q52" s="17">
        <f t="shared" si="97"/>
        <v>1.6994355040045317</v>
      </c>
      <c r="S52" s="67">
        <f t="shared" si="98"/>
        <v>49.863133017351778</v>
      </c>
      <c r="T52" s="68">
        <f t="shared" si="99"/>
        <v>74.477012533177216</v>
      </c>
      <c r="U52" s="68">
        <f t="shared" si="100"/>
        <v>124.34014555052899</v>
      </c>
      <c r="W52" t="str">
        <f t="shared" si="133"/>
        <v>32 Health and social care associate professionals</v>
      </c>
      <c r="X52" s="17">
        <f t="shared" si="101"/>
        <v>2.2220230519998734</v>
      </c>
      <c r="Y52" s="17">
        <f t="shared" si="101"/>
        <v>2.4600992955530168</v>
      </c>
      <c r="Z52" s="17">
        <f t="shared" si="101"/>
        <v>2.5079340140348925</v>
      </c>
      <c r="AA52" s="17">
        <f t="shared" si="101"/>
        <v>2.5528165170643526</v>
      </c>
      <c r="AB52" s="17">
        <f t="shared" si="101"/>
        <v>2.5851819534122313</v>
      </c>
      <c r="AD52" s="67">
        <f t="shared" si="102"/>
        <v>26.783888113233679</v>
      </c>
      <c r="AE52" s="68">
        <f t="shared" si="103"/>
        <v>71.444958639160902</v>
      </c>
      <c r="AF52" s="68">
        <f t="shared" si="104"/>
        <v>98.228846752394588</v>
      </c>
      <c r="AH52" t="str">
        <f t="shared" si="134"/>
        <v>32 Health and social care associate professionals</v>
      </c>
      <c r="AI52" s="17">
        <f t="shared" si="105"/>
        <v>5.2766555462266149</v>
      </c>
      <c r="AJ52" s="17">
        <f t="shared" si="105"/>
        <v>4.6129471543096452</v>
      </c>
      <c r="AK52" s="17">
        <f t="shared" si="105"/>
        <v>4.443394431651301</v>
      </c>
      <c r="AL52" s="17">
        <f t="shared" si="105"/>
        <v>3.1954467523212364</v>
      </c>
      <c r="AM52" s="17">
        <f t="shared" si="105"/>
        <v>1.7350344582950663</v>
      </c>
      <c r="AO52" s="67">
        <f t="shared" si="106"/>
        <v>-56.285633137354665</v>
      </c>
      <c r="AP52" s="68">
        <f t="shared" si="107"/>
        <v>28.305443199671615</v>
      </c>
      <c r="AQ52" s="68">
        <f t="shared" si="108"/>
        <v>-27.980189937683047</v>
      </c>
      <c r="AS52" t="str">
        <f t="shared" si="135"/>
        <v>32 Health and social care associate professionals</v>
      </c>
      <c r="AT52" s="17">
        <f t="shared" si="109"/>
        <v>1.2880325081227495</v>
      </c>
      <c r="AU52" s="17">
        <f t="shared" si="109"/>
        <v>1.3460638071001629</v>
      </c>
      <c r="AV52" s="17">
        <f t="shared" si="109"/>
        <v>1.5130353513649153</v>
      </c>
      <c r="AW52" s="17">
        <f t="shared" si="109"/>
        <v>1.3928356409861964</v>
      </c>
      <c r="AX52" s="17">
        <f t="shared" si="109"/>
        <v>1.3209775403496695</v>
      </c>
      <c r="AZ52" s="67">
        <f t="shared" si="110"/>
        <v>2.4764156067329428</v>
      </c>
      <c r="BA52" s="68">
        <f t="shared" si="111"/>
        <v>55.789793821938041</v>
      </c>
      <c r="BB52" s="68">
        <f t="shared" si="112"/>
        <v>58.266209428670976</v>
      </c>
      <c r="BD52" t="str">
        <f t="shared" si="136"/>
        <v>32 Health and social care associate professionals</v>
      </c>
      <c r="BE52" s="17">
        <f t="shared" si="113"/>
        <v>1.3114184611854818</v>
      </c>
      <c r="BF52" s="17">
        <f t="shared" si="113"/>
        <v>1.5867469316135967</v>
      </c>
      <c r="BG52" s="17">
        <f t="shared" si="113"/>
        <v>1.68771252879291</v>
      </c>
      <c r="BH52" s="17">
        <f t="shared" si="113"/>
        <v>1.6833575119545579</v>
      </c>
      <c r="BI52" s="17">
        <f t="shared" si="113"/>
        <v>1.9203750320605406</v>
      </c>
      <c r="BK52" s="67">
        <f t="shared" si="114"/>
        <v>11.904386585362579</v>
      </c>
      <c r="BL52" s="68">
        <f t="shared" si="115"/>
        <v>61.19678905505306</v>
      </c>
      <c r="BM52" s="68">
        <f t="shared" si="116"/>
        <v>73.101175640415633</v>
      </c>
      <c r="BO52" t="str">
        <f t="shared" si="137"/>
        <v>32 Health and social care associate professionals</v>
      </c>
      <c r="BP52" s="17">
        <f t="shared" si="117"/>
        <v>1.0617439413291154</v>
      </c>
      <c r="BQ52" s="17">
        <f t="shared" si="117"/>
        <v>1.1542248027263151</v>
      </c>
      <c r="BR52" s="17">
        <f t="shared" si="117"/>
        <v>1.2764189905376513</v>
      </c>
      <c r="BS52" s="17">
        <f t="shared" si="117"/>
        <v>1.2208445096519673</v>
      </c>
      <c r="BT52" s="17">
        <f t="shared" si="117"/>
        <v>1.1762760172858431</v>
      </c>
      <c r="BV52" s="67">
        <f t="shared" si="118"/>
        <v>-23.421722002342676</v>
      </c>
      <c r="BW52" s="68">
        <f t="shared" si="119"/>
        <v>45.081793858259402</v>
      </c>
      <c r="BX52" s="68">
        <f t="shared" si="120"/>
        <v>21.66007185591673</v>
      </c>
      <c r="BZ52" t="str">
        <f t="shared" si="138"/>
        <v>32 Health and social care associate professionals</v>
      </c>
      <c r="CA52" s="17">
        <f t="shared" si="121"/>
        <v>0.63941156641488328</v>
      </c>
      <c r="CB52" s="17">
        <f t="shared" si="121"/>
        <v>0.65933869474202933</v>
      </c>
      <c r="CC52" s="17">
        <f t="shared" si="121"/>
        <v>0.64352928687894662</v>
      </c>
      <c r="CD52" s="17">
        <f t="shared" si="121"/>
        <v>0.61856158251457927</v>
      </c>
      <c r="CE52" s="17">
        <f t="shared" si="121"/>
        <v>0.57364451967156083</v>
      </c>
      <c r="CG52" s="67">
        <f t="shared" si="122"/>
        <v>-42.563876644825811</v>
      </c>
      <c r="CH52" s="68">
        <f t="shared" si="123"/>
        <v>34.882539596261239</v>
      </c>
      <c r="CI52" s="68">
        <f t="shared" si="124"/>
        <v>-7.6813370485645711</v>
      </c>
      <c r="CK52" t="str">
        <f t="shared" si="139"/>
        <v>32 Health and social care associate professionals</v>
      </c>
      <c r="CL52" s="17">
        <f t="shared" si="125"/>
        <v>0.25875380036985413</v>
      </c>
      <c r="CM52" s="17">
        <f t="shared" si="125"/>
        <v>0.33173646425634618</v>
      </c>
      <c r="CN52" s="17">
        <f t="shared" si="125"/>
        <v>0.40066174676835098</v>
      </c>
      <c r="CO52" s="17">
        <f t="shared" si="125"/>
        <v>0.6207557650861919</v>
      </c>
      <c r="CP52" s="17">
        <f t="shared" si="125"/>
        <v>1.2385261974316744</v>
      </c>
      <c r="CR52" s="67">
        <f t="shared" si="126"/>
        <v>183.83544485114948</v>
      </c>
      <c r="CS52" s="68">
        <f t="shared" si="127"/>
        <v>72.166583636977194</v>
      </c>
      <c r="CT52" s="68">
        <f t="shared" si="128"/>
        <v>256.00202848812665</v>
      </c>
    </row>
    <row r="53" spans="1:98" x14ac:dyDescent="0.2">
      <c r="A53" t="str">
        <f t="shared" si="95"/>
        <v>33 Protective service occupations</v>
      </c>
      <c r="B53" s="17">
        <f t="shared" si="96"/>
        <v>0.28749596167759756</v>
      </c>
      <c r="C53" s="17">
        <f t="shared" si="96"/>
        <v>0.23754967680313155</v>
      </c>
      <c r="D53" s="17">
        <f t="shared" si="96"/>
        <v>0.25487723162422282</v>
      </c>
      <c r="E53" s="17">
        <f t="shared" si="96"/>
        <v>0.31447444763145638</v>
      </c>
      <c r="F53" s="17">
        <f t="shared" si="96"/>
        <v>0.37667876279125834</v>
      </c>
      <c r="H53" s="67">
        <f t="shared" si="129"/>
        <v>116.51747140899356</v>
      </c>
      <c r="I53" s="68">
        <f t="shared" si="130"/>
        <v>57.266320737356892</v>
      </c>
      <c r="J53" s="68">
        <f t="shared" si="131"/>
        <v>173.78379214635044</v>
      </c>
      <c r="L53" t="str">
        <f t="shared" si="132"/>
        <v>33 Protective service occupations</v>
      </c>
      <c r="M53" s="17">
        <f t="shared" si="97"/>
        <v>0.6522258194285907</v>
      </c>
      <c r="N53" s="17">
        <f t="shared" si="97"/>
        <v>0.58656736267413634</v>
      </c>
      <c r="O53" s="17">
        <f t="shared" si="97"/>
        <v>0.66790838352869752</v>
      </c>
      <c r="P53" s="17">
        <f t="shared" si="97"/>
        <v>0.78824372542913879</v>
      </c>
      <c r="Q53" s="17">
        <f t="shared" si="97"/>
        <v>0.9438597897995572</v>
      </c>
      <c r="S53" s="67">
        <f t="shared" si="98"/>
        <v>108.68993933217939</v>
      </c>
      <c r="T53" s="68">
        <f t="shared" si="99"/>
        <v>52.737443712845867</v>
      </c>
      <c r="U53" s="68">
        <f t="shared" si="100"/>
        <v>161.42738304502524</v>
      </c>
      <c r="W53" t="str">
        <f t="shared" si="133"/>
        <v>33 Protective service occupations</v>
      </c>
      <c r="X53" s="17">
        <f t="shared" si="101"/>
        <v>1.3093876705804033</v>
      </c>
      <c r="Y53" s="17">
        <f t="shared" si="101"/>
        <v>1.2935277244073025</v>
      </c>
      <c r="Z53" s="17">
        <f t="shared" si="101"/>
        <v>1.4139227303821393</v>
      </c>
      <c r="AA53" s="17">
        <f t="shared" si="101"/>
        <v>1.7349259438144582</v>
      </c>
      <c r="AB53" s="17">
        <f t="shared" si="101"/>
        <v>2.0793138693630087</v>
      </c>
      <c r="AD53" s="67">
        <f t="shared" si="102"/>
        <v>80.877035061896649</v>
      </c>
      <c r="AE53" s="68">
        <f t="shared" si="103"/>
        <v>61.029960431047094</v>
      </c>
      <c r="AF53" s="68">
        <f t="shared" si="104"/>
        <v>141.90699549294374</v>
      </c>
      <c r="AH53" t="str">
        <f t="shared" si="134"/>
        <v>33 Protective service occupations</v>
      </c>
      <c r="AI53" s="17">
        <f t="shared" si="105"/>
        <v>1.2308713432512755</v>
      </c>
      <c r="AJ53" s="17">
        <f t="shared" si="105"/>
        <v>1.2417574571635832</v>
      </c>
      <c r="AK53" s="17">
        <f t="shared" si="105"/>
        <v>1.3619584302815562</v>
      </c>
      <c r="AL53" s="17">
        <f t="shared" si="105"/>
        <v>1.7022175808330917</v>
      </c>
      <c r="AM53" s="17">
        <f t="shared" si="105"/>
        <v>1.9980800114194026</v>
      </c>
      <c r="AO53" s="67">
        <f t="shared" si="106"/>
        <v>64.240393785646972</v>
      </c>
      <c r="AP53" s="68">
        <f t="shared" si="107"/>
        <v>50.871425263631529</v>
      </c>
      <c r="AQ53" s="68">
        <f t="shared" si="108"/>
        <v>115.11181904927849</v>
      </c>
      <c r="AS53" t="str">
        <f t="shared" si="135"/>
        <v>33 Protective service occupations</v>
      </c>
      <c r="AT53" s="17">
        <f t="shared" si="109"/>
        <v>1.2017940876946895</v>
      </c>
      <c r="AU53" s="17">
        <f t="shared" si="109"/>
        <v>0.99032921787885686</v>
      </c>
      <c r="AV53" s="17">
        <f t="shared" si="109"/>
        <v>1.0564183776574172</v>
      </c>
      <c r="AW53" s="17">
        <f t="shared" si="109"/>
        <v>1.1478996526092944</v>
      </c>
      <c r="AX53" s="17">
        <f t="shared" si="109"/>
        <v>1.1416652516036474</v>
      </c>
      <c r="AZ53" s="67">
        <f t="shared" si="110"/>
        <v>26.84705919810866</v>
      </c>
      <c r="BA53" s="68">
        <f t="shared" si="111"/>
        <v>41.936781669195739</v>
      </c>
      <c r="BB53" s="68">
        <f t="shared" si="112"/>
        <v>68.783840867304392</v>
      </c>
      <c r="BD53" t="str">
        <f t="shared" si="136"/>
        <v>33 Protective service occupations</v>
      </c>
      <c r="BE53" s="17">
        <f t="shared" si="113"/>
        <v>1.1447121938531484</v>
      </c>
      <c r="BF53" s="17">
        <f t="shared" si="113"/>
        <v>0.98381713465376963</v>
      </c>
      <c r="BG53" s="17">
        <f t="shared" si="113"/>
        <v>1.0531866263270053</v>
      </c>
      <c r="BH53" s="17">
        <f t="shared" si="113"/>
        <v>1.2216389430185712</v>
      </c>
      <c r="BI53" s="17">
        <f t="shared" si="113"/>
        <v>1.2478050629595794</v>
      </c>
      <c r="BK53" s="67">
        <f t="shared" si="114"/>
        <v>16.520125122412963</v>
      </c>
      <c r="BL53" s="68">
        <f t="shared" si="115"/>
        <v>29.137726347786106</v>
      </c>
      <c r="BM53" s="68">
        <f t="shared" si="116"/>
        <v>45.657851470199077</v>
      </c>
      <c r="BO53" t="str">
        <f t="shared" si="137"/>
        <v>33 Protective service occupations</v>
      </c>
      <c r="BP53" s="17">
        <f t="shared" si="117"/>
        <v>1.2705723620927301</v>
      </c>
      <c r="BQ53" s="17">
        <f t="shared" si="117"/>
        <v>1.248201299395804</v>
      </c>
      <c r="BR53" s="17">
        <f t="shared" si="117"/>
        <v>1.3083983480172579</v>
      </c>
      <c r="BS53" s="17">
        <f t="shared" si="117"/>
        <v>1.5447171760291409</v>
      </c>
      <c r="BT53" s="17">
        <f t="shared" si="117"/>
        <v>1.6095899938226257</v>
      </c>
      <c r="BV53" s="67">
        <f t="shared" si="118"/>
        <v>2.2268284623491876</v>
      </c>
      <c r="BW53" s="68">
        <f t="shared" si="119"/>
        <v>31.90701499008431</v>
      </c>
      <c r="BX53" s="68">
        <f t="shared" si="120"/>
        <v>34.133843452433496</v>
      </c>
      <c r="BZ53" t="str">
        <f t="shared" si="138"/>
        <v>33 Protective service occupations</v>
      </c>
      <c r="CA53" s="17">
        <f t="shared" si="121"/>
        <v>1.0564777516862578</v>
      </c>
      <c r="CB53" s="17">
        <f t="shared" si="121"/>
        <v>1.0067874314047449</v>
      </c>
      <c r="CC53" s="17">
        <f t="shared" si="121"/>
        <v>1.1449722792577868</v>
      </c>
      <c r="CD53" s="17">
        <f t="shared" si="121"/>
        <v>1.4164449922819073</v>
      </c>
      <c r="CE53" s="17">
        <f t="shared" si="121"/>
        <v>1.663449855538945</v>
      </c>
      <c r="CG53" s="67">
        <f t="shared" si="122"/>
        <v>-6.3893354181041602</v>
      </c>
      <c r="CH53" s="68">
        <f t="shared" si="123"/>
        <v>38.125986551172964</v>
      </c>
      <c r="CI53" s="68">
        <f t="shared" si="124"/>
        <v>31.736651133068804</v>
      </c>
      <c r="CK53" t="str">
        <f t="shared" si="139"/>
        <v>33 Protective service occupations</v>
      </c>
      <c r="CL53" s="17">
        <f t="shared" si="125"/>
        <v>0.4971262176350375</v>
      </c>
      <c r="CM53" s="17">
        <f t="shared" si="125"/>
        <v>0.43133363732577806</v>
      </c>
      <c r="CN53" s="17">
        <f t="shared" si="125"/>
        <v>0.48051040262168343</v>
      </c>
      <c r="CO53" s="17">
        <f t="shared" si="125"/>
        <v>0.38292047872494517</v>
      </c>
      <c r="CP53" s="17">
        <f t="shared" si="125"/>
        <v>0.40968912869538876</v>
      </c>
      <c r="CR53" s="67">
        <f t="shared" si="126"/>
        <v>-21.712764586638951</v>
      </c>
      <c r="CS53" s="68">
        <f t="shared" si="127"/>
        <v>15.691842424676269</v>
      </c>
      <c r="CT53" s="68">
        <f t="shared" si="128"/>
        <v>-6.0209221619626829</v>
      </c>
    </row>
    <row r="54" spans="1:98" x14ac:dyDescent="0.2">
      <c r="A54" t="str">
        <f t="shared" si="95"/>
        <v>34 Culture, media and sports occupations</v>
      </c>
      <c r="B54" s="17">
        <f t="shared" si="96"/>
        <v>1.7802446370505574</v>
      </c>
      <c r="C54" s="17">
        <f t="shared" si="96"/>
        <v>1.811510567444335</v>
      </c>
      <c r="D54" s="17">
        <f t="shared" si="96"/>
        <v>1.8160892919429537</v>
      </c>
      <c r="E54" s="17">
        <f t="shared" si="96"/>
        <v>1.7275594020808658</v>
      </c>
      <c r="F54" s="17">
        <f t="shared" si="96"/>
        <v>1.7171328432248973</v>
      </c>
      <c r="H54" s="67">
        <f t="shared" si="129"/>
        <v>38.522254050248868</v>
      </c>
      <c r="I54" s="68">
        <f t="shared" si="130"/>
        <v>63.746926693162962</v>
      </c>
      <c r="J54" s="68">
        <f t="shared" si="131"/>
        <v>102.26918074341182</v>
      </c>
      <c r="L54" t="str">
        <f t="shared" si="132"/>
        <v>34 Culture, media and sports occupations</v>
      </c>
      <c r="M54" s="17">
        <f t="shared" si="97"/>
        <v>4.3324475754992315</v>
      </c>
      <c r="N54" s="17">
        <f t="shared" si="97"/>
        <v>3.640975497349296</v>
      </c>
      <c r="O54" s="17">
        <f t="shared" si="97"/>
        <v>4.0516023291924386</v>
      </c>
      <c r="P54" s="17">
        <f t="shared" si="97"/>
        <v>3.8880131343751714</v>
      </c>
      <c r="Q54" s="17">
        <f t="shared" si="97"/>
        <v>3.9321445059597235</v>
      </c>
      <c r="S54" s="67">
        <f t="shared" si="98"/>
        <v>43.322237765168971</v>
      </c>
      <c r="T54" s="68">
        <f t="shared" si="99"/>
        <v>63.119565842928878</v>
      </c>
      <c r="U54" s="68">
        <f t="shared" si="100"/>
        <v>106.44180360809786</v>
      </c>
      <c r="W54" t="str">
        <f t="shared" si="133"/>
        <v>34 Culture, media and sports occupations</v>
      </c>
      <c r="X54" s="17">
        <f t="shared" si="101"/>
        <v>4.6912448197483139</v>
      </c>
      <c r="Y54" s="17">
        <f t="shared" si="101"/>
        <v>3.9793611099915043</v>
      </c>
      <c r="Z54" s="17">
        <f t="shared" si="101"/>
        <v>4.0273770384988197</v>
      </c>
      <c r="AA54" s="17">
        <f t="shared" si="101"/>
        <v>3.7626949535842567</v>
      </c>
      <c r="AB54" s="17">
        <f t="shared" si="101"/>
        <v>3.6149537869030239</v>
      </c>
      <c r="AD54" s="67">
        <f t="shared" si="102"/>
        <v>10.400112609455547</v>
      </c>
      <c r="AE54" s="68">
        <f t="shared" si="103"/>
        <v>50.233772221485196</v>
      </c>
      <c r="AF54" s="68">
        <f t="shared" si="104"/>
        <v>60.633884830940744</v>
      </c>
      <c r="AH54" t="str">
        <f t="shared" si="134"/>
        <v>34 Culture, media and sports occupations</v>
      </c>
      <c r="AI54" s="17">
        <f t="shared" si="105"/>
        <v>1.8053950145415241</v>
      </c>
      <c r="AJ54" s="17">
        <f t="shared" si="105"/>
        <v>1.7137488750752286</v>
      </c>
      <c r="AK54" s="17">
        <f t="shared" si="105"/>
        <v>1.9343003761625917</v>
      </c>
      <c r="AL54" s="17">
        <f t="shared" si="105"/>
        <v>1.8198961200126738</v>
      </c>
      <c r="AM54" s="17">
        <f t="shared" si="105"/>
        <v>2.0105630951740547</v>
      </c>
      <c r="AO54" s="67">
        <f t="shared" si="106"/>
        <v>16.365635334261018</v>
      </c>
      <c r="AP54" s="68">
        <f t="shared" si="107"/>
        <v>46.417042943112676</v>
      </c>
      <c r="AQ54" s="68">
        <f t="shared" si="108"/>
        <v>62.782678277373691</v>
      </c>
      <c r="AS54" t="str">
        <f t="shared" si="135"/>
        <v>34 Culture, media and sports occupations</v>
      </c>
      <c r="AT54" s="17">
        <f t="shared" si="109"/>
        <v>2.7287693208518133</v>
      </c>
      <c r="AU54" s="17">
        <f t="shared" si="109"/>
        <v>2.2388882512226758</v>
      </c>
      <c r="AV54" s="17">
        <f t="shared" si="109"/>
        <v>2.1921301032053919</v>
      </c>
      <c r="AW54" s="17">
        <f t="shared" si="109"/>
        <v>1.9368823721327613</v>
      </c>
      <c r="AX54" s="17">
        <f t="shared" si="109"/>
        <v>1.6966011256503453</v>
      </c>
      <c r="AZ54" s="67">
        <f t="shared" si="110"/>
        <v>-9.1570994019254677</v>
      </c>
      <c r="BA54" s="68">
        <f t="shared" si="111"/>
        <v>42.293803176320353</v>
      </c>
      <c r="BB54" s="68">
        <f t="shared" si="112"/>
        <v>33.136703774394888</v>
      </c>
      <c r="BD54" t="str">
        <f t="shared" si="136"/>
        <v>34 Culture, media and sports occupations</v>
      </c>
      <c r="BE54" s="17">
        <f t="shared" si="113"/>
        <v>1.8323579520261197</v>
      </c>
      <c r="BF54" s="17">
        <f t="shared" si="113"/>
        <v>1.4630314259807389</v>
      </c>
      <c r="BG54" s="17">
        <f t="shared" si="113"/>
        <v>1.5570623254741651</v>
      </c>
      <c r="BH54" s="17">
        <f t="shared" si="113"/>
        <v>1.4215436134420063</v>
      </c>
      <c r="BI54" s="17">
        <f t="shared" si="113"/>
        <v>1.4070855755750078</v>
      </c>
      <c r="BK54" s="67">
        <f t="shared" si="114"/>
        <v>-11.126138805243002</v>
      </c>
      <c r="BL54" s="68">
        <f t="shared" si="115"/>
        <v>32.955384574888996</v>
      </c>
      <c r="BM54" s="68">
        <f t="shared" si="116"/>
        <v>21.829245769645997</v>
      </c>
      <c r="BO54" t="str">
        <f t="shared" si="137"/>
        <v>34 Culture, media and sports occupations</v>
      </c>
      <c r="BP54" s="17">
        <f t="shared" si="117"/>
        <v>1.1340748928093507</v>
      </c>
      <c r="BQ54" s="17">
        <f t="shared" si="117"/>
        <v>0.86434960215144885</v>
      </c>
      <c r="BR54" s="17">
        <f t="shared" si="117"/>
        <v>0.86058871717990071</v>
      </c>
      <c r="BS54" s="17">
        <f t="shared" si="117"/>
        <v>0.70731338422443923</v>
      </c>
      <c r="BT54" s="17">
        <f t="shared" si="117"/>
        <v>0.51059790259867599</v>
      </c>
      <c r="BV54" s="67">
        <f t="shared" si="118"/>
        <v>-50.697040501106969</v>
      </c>
      <c r="BW54" s="68">
        <f t="shared" si="119"/>
        <v>27.002096641391262</v>
      </c>
      <c r="BX54" s="68">
        <f t="shared" si="120"/>
        <v>-23.694943859715707</v>
      </c>
      <c r="BZ54" t="str">
        <f t="shared" si="138"/>
        <v>34 Culture, media and sports occupations</v>
      </c>
      <c r="CA54" s="17">
        <f t="shared" si="121"/>
        <v>1.2287027743436263</v>
      </c>
      <c r="CB54" s="17">
        <f t="shared" si="121"/>
        <v>1.1017983749616018</v>
      </c>
      <c r="CC54" s="17">
        <f t="shared" si="121"/>
        <v>1.1461164881777162</v>
      </c>
      <c r="CD54" s="17">
        <f t="shared" si="121"/>
        <v>1.0949285317363766</v>
      </c>
      <c r="CE54" s="17">
        <f t="shared" si="121"/>
        <v>1.0465040551302356</v>
      </c>
      <c r="CG54" s="67">
        <f t="shared" si="122"/>
        <v>-41.166763235324758</v>
      </c>
      <c r="CH54" s="68">
        <f t="shared" si="123"/>
        <v>29.152221939566719</v>
      </c>
      <c r="CI54" s="68">
        <f t="shared" si="124"/>
        <v>-12.014541295758043</v>
      </c>
      <c r="CK54" t="str">
        <f t="shared" si="139"/>
        <v>34 Culture, media and sports occupations</v>
      </c>
      <c r="CL54" s="17">
        <f t="shared" si="125"/>
        <v>1.0435442708651121</v>
      </c>
      <c r="CM54" s="17">
        <f t="shared" si="125"/>
        <v>1.1022693350250026</v>
      </c>
      <c r="CN54" s="17">
        <f t="shared" si="125"/>
        <v>1.2127578282997582</v>
      </c>
      <c r="CO54" s="17">
        <f t="shared" si="125"/>
        <v>1.5312586089630331</v>
      </c>
      <c r="CP54" s="17">
        <f t="shared" si="125"/>
        <v>2.212546307301444</v>
      </c>
      <c r="CR54" s="67">
        <f t="shared" si="126"/>
        <v>67.516501180783308</v>
      </c>
      <c r="CS54" s="68">
        <f t="shared" si="127"/>
        <v>39.285553084700233</v>
      </c>
      <c r="CT54" s="68">
        <f t="shared" si="128"/>
        <v>106.80205426548355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5.7005445738191929</v>
      </c>
      <c r="C55" s="17">
        <f t="shared" si="140"/>
        <v>5.5352078841557013</v>
      </c>
      <c r="D55" s="17">
        <f t="shared" si="140"/>
        <v>5.9066850242892155</v>
      </c>
      <c r="E55" s="17">
        <f t="shared" si="140"/>
        <v>5.801329654738363</v>
      </c>
      <c r="F55" s="17">
        <f t="shared" si="140"/>
        <v>6.0762596758011922</v>
      </c>
      <c r="H55" s="67">
        <f t="shared" si="129"/>
        <v>50.711143729146613</v>
      </c>
      <c r="I55" s="68">
        <f t="shared" si="130"/>
        <v>60.464271550808249</v>
      </c>
      <c r="J55" s="68">
        <f t="shared" si="131"/>
        <v>111.17541527995488</v>
      </c>
      <c r="L55" t="str">
        <f t="shared" si="132"/>
        <v>35 Business and public service associate professionals</v>
      </c>
      <c r="M55" s="17">
        <f t="shared" ref="M55:Q64" si="141">M18/M$35*100</f>
        <v>8.0626279220688364</v>
      </c>
      <c r="N55" s="17">
        <f t="shared" si="141"/>
        <v>7.899059175311038</v>
      </c>
      <c r="O55" s="17">
        <f t="shared" si="141"/>
        <v>7.8660275277842517</v>
      </c>
      <c r="P55" s="17">
        <f t="shared" si="141"/>
        <v>7.4491081841123465</v>
      </c>
      <c r="Q55" s="17">
        <f t="shared" si="141"/>
        <v>7.2600277555202126</v>
      </c>
      <c r="S55" s="67">
        <f t="shared" si="98"/>
        <v>36.299336565530389</v>
      </c>
      <c r="T55" s="68">
        <f t="shared" si="99"/>
        <v>58.042759396485607</v>
      </c>
      <c r="U55" s="68">
        <f t="shared" si="100"/>
        <v>94.342095962016018</v>
      </c>
      <c r="W55" t="str">
        <f t="shared" si="133"/>
        <v>35 Business and public service associate professionals</v>
      </c>
      <c r="X55" s="17">
        <f t="shared" ref="X55:AB64" si="142">X18/X$35*100</f>
        <v>8.8798650301952158</v>
      </c>
      <c r="Y55" s="17">
        <f t="shared" si="142"/>
        <v>8.6686547120560533</v>
      </c>
      <c r="Z55" s="17">
        <f t="shared" si="142"/>
        <v>8.6897178432440025</v>
      </c>
      <c r="AA55" s="17">
        <f t="shared" si="142"/>
        <v>7.9991864268303372</v>
      </c>
      <c r="AB55" s="17">
        <f t="shared" si="142"/>
        <v>7.4776433050209619</v>
      </c>
      <c r="AD55" s="67">
        <f t="shared" si="102"/>
        <v>5.8395844625193929</v>
      </c>
      <c r="AE55" s="68">
        <f t="shared" si="103"/>
        <v>50.803424085961979</v>
      </c>
      <c r="AF55" s="68">
        <f t="shared" si="104"/>
        <v>56.643008548481369</v>
      </c>
      <c r="AH55" t="str">
        <f t="shared" si="134"/>
        <v>35 Business and public service associate professionals</v>
      </c>
      <c r="AI55" s="17">
        <f t="shared" ref="AI55:AM64" si="143">AI18/AI$35*100</f>
        <v>7.9729728725982563</v>
      </c>
      <c r="AJ55" s="17">
        <f t="shared" si="143"/>
        <v>8.2873507958872139</v>
      </c>
      <c r="AK55" s="17">
        <f t="shared" si="143"/>
        <v>8.6728007083926837</v>
      </c>
      <c r="AL55" s="17">
        <f t="shared" si="143"/>
        <v>8.465937164324238</v>
      </c>
      <c r="AM55" s="17">
        <f t="shared" si="143"/>
        <v>8.4420354078601534</v>
      </c>
      <c r="AO55" s="67">
        <f t="shared" si="106"/>
        <v>8.9729623783041781</v>
      </c>
      <c r="AP55" s="68">
        <f t="shared" si="107"/>
        <v>49.298735635193481</v>
      </c>
      <c r="AQ55" s="68">
        <f t="shared" si="108"/>
        <v>58.271698013497662</v>
      </c>
      <c r="AS55" t="str">
        <f t="shared" si="135"/>
        <v>35 Business and public service associate professionals</v>
      </c>
      <c r="AT55" s="17">
        <f t="shared" ref="AT55:AX64" si="144">AT18/AT$35*100</f>
        <v>7.6720639087343976</v>
      </c>
      <c r="AU55" s="17">
        <f t="shared" si="144"/>
        <v>7.5556155014343567</v>
      </c>
      <c r="AV55" s="17">
        <f t="shared" si="144"/>
        <v>7.7297256320346523</v>
      </c>
      <c r="AW55" s="17">
        <f t="shared" si="144"/>
        <v>7.2388751180316859</v>
      </c>
      <c r="AX55" s="17">
        <f t="shared" si="144"/>
        <v>6.9888872715631445</v>
      </c>
      <c r="AZ55" s="67">
        <f t="shared" si="110"/>
        <v>6.125933793265129</v>
      </c>
      <c r="BA55" s="68">
        <f t="shared" si="111"/>
        <v>47.870944952879036</v>
      </c>
      <c r="BB55" s="68">
        <f t="shared" si="112"/>
        <v>53.996878746144162</v>
      </c>
      <c r="BD55" t="str">
        <f t="shared" si="136"/>
        <v>35 Business and public service associate professionals</v>
      </c>
      <c r="BE55" s="17">
        <f t="shared" ref="BE55:BI64" si="145">BE18/BE$35*100</f>
        <v>5.96107062952413</v>
      </c>
      <c r="BF55" s="17">
        <f t="shared" si="145"/>
        <v>5.9044594677440951</v>
      </c>
      <c r="BG55" s="17">
        <f t="shared" si="145"/>
        <v>6.2851927146395408</v>
      </c>
      <c r="BH55" s="17">
        <f t="shared" si="145"/>
        <v>5.7448056482054612</v>
      </c>
      <c r="BI55" s="17">
        <f t="shared" si="145"/>
        <v>5.5992756277569926</v>
      </c>
      <c r="BK55" s="67">
        <f t="shared" si="114"/>
        <v>-12.386146437023838</v>
      </c>
      <c r="BL55" s="68">
        <f t="shared" si="115"/>
        <v>39.003956753229048</v>
      </c>
      <c r="BM55" s="68">
        <f t="shared" si="116"/>
        <v>26.617810316205208</v>
      </c>
      <c r="BO55" t="str">
        <f t="shared" si="137"/>
        <v>35 Business and public service associate professionals</v>
      </c>
      <c r="BP55" s="17">
        <f t="shared" ref="BP55:BT64" si="146">BP18/BP$35*100</f>
        <v>5.0559491671465651</v>
      </c>
      <c r="BQ55" s="17">
        <f t="shared" si="146"/>
        <v>5.0338606142795106</v>
      </c>
      <c r="BR55" s="17">
        <f t="shared" si="146"/>
        <v>5.3283578507019049</v>
      </c>
      <c r="BS55" s="17">
        <f t="shared" si="146"/>
        <v>4.9073656757225006</v>
      </c>
      <c r="BT55" s="17">
        <f t="shared" si="146"/>
        <v>4.8453535112881916</v>
      </c>
      <c r="BV55" s="67">
        <f t="shared" si="118"/>
        <v>-24.434824603670847</v>
      </c>
      <c r="BW55" s="68">
        <f t="shared" si="119"/>
        <v>33.176563278316706</v>
      </c>
      <c r="BX55" s="68">
        <f t="shared" si="120"/>
        <v>8.7417386746458554</v>
      </c>
      <c r="BZ55" t="str">
        <f t="shared" si="138"/>
        <v>35 Business and public service associate professionals</v>
      </c>
      <c r="CA55" s="17">
        <f t="shared" ref="CA55:CE64" si="147">CA18/CA$35*100</f>
        <v>4.4993042242662336</v>
      </c>
      <c r="CB55" s="17">
        <f t="shared" si="147"/>
        <v>4.5730250397427952</v>
      </c>
      <c r="CC55" s="17">
        <f t="shared" si="147"/>
        <v>4.8483255519412056</v>
      </c>
      <c r="CD55" s="17">
        <f t="shared" si="147"/>
        <v>4.5270278814030149</v>
      </c>
      <c r="CE55" s="17">
        <f t="shared" si="147"/>
        <v>4.1805808857605635</v>
      </c>
      <c r="CG55" s="67">
        <f t="shared" si="122"/>
        <v>-44.440869074663183</v>
      </c>
      <c r="CH55" s="68">
        <f t="shared" si="123"/>
        <v>27.300267673872131</v>
      </c>
      <c r="CI55" s="68">
        <f t="shared" si="124"/>
        <v>-17.140601400791059</v>
      </c>
      <c r="CK55" t="str">
        <f t="shared" si="139"/>
        <v>35 Business and public service associate professionals</v>
      </c>
      <c r="CL55" s="17">
        <f t="shared" ref="CL55:CP64" si="148">CL18/CL$35*100</f>
        <v>2.6167956774637195</v>
      </c>
      <c r="CM55" s="17">
        <f t="shared" si="148"/>
        <v>2.8852202989548181</v>
      </c>
      <c r="CN55" s="17">
        <f t="shared" si="148"/>
        <v>3.3211026285249079</v>
      </c>
      <c r="CO55" s="17">
        <f t="shared" si="148"/>
        <v>3.8177328207158872</v>
      </c>
      <c r="CP55" s="17">
        <f t="shared" si="148"/>
        <v>5.6830151796856185</v>
      </c>
      <c r="CR55" s="67">
        <f t="shared" si="126"/>
        <v>57.121577566644056</v>
      </c>
      <c r="CS55" s="68">
        <f t="shared" si="127"/>
        <v>36.124776963513618</v>
      </c>
      <c r="CT55" s="68">
        <f t="shared" si="128"/>
        <v>93.246354530157674</v>
      </c>
    </row>
    <row r="56" spans="1:98" x14ac:dyDescent="0.2">
      <c r="A56" t="str">
        <f t="shared" si="95"/>
        <v>41 Administrative occupations</v>
      </c>
      <c r="B56" s="17">
        <f t="shared" si="140"/>
        <v>3.0041715636108237</v>
      </c>
      <c r="C56" s="17">
        <f t="shared" si="140"/>
        <v>2.7641112468834885</v>
      </c>
      <c r="D56" s="17">
        <f t="shared" si="140"/>
        <v>3.1151890809375988</v>
      </c>
      <c r="E56" s="17">
        <f t="shared" si="140"/>
        <v>3.0838877626791392</v>
      </c>
      <c r="F56" s="17">
        <f t="shared" si="140"/>
        <v>3.3272104895046803</v>
      </c>
      <c r="H56" s="67">
        <f t="shared" si="129"/>
        <v>56.476353634892604</v>
      </c>
      <c r="I56" s="68">
        <f t="shared" si="130"/>
        <v>67.571254117513604</v>
      </c>
      <c r="J56" s="68">
        <f t="shared" si="131"/>
        <v>124.04760775240622</v>
      </c>
      <c r="L56" t="str">
        <f t="shared" si="132"/>
        <v>41 Administrative occupations</v>
      </c>
      <c r="M56" s="17">
        <f t="shared" si="141"/>
        <v>4.8866975044237249</v>
      </c>
      <c r="N56" s="17">
        <f t="shared" si="141"/>
        <v>4.674500373521866</v>
      </c>
      <c r="O56" s="17">
        <f t="shared" si="141"/>
        <v>4.7226636027451905</v>
      </c>
      <c r="P56" s="17">
        <f t="shared" si="141"/>
        <v>4.5530676351740489</v>
      </c>
      <c r="Q56" s="17">
        <f t="shared" si="141"/>
        <v>4.6004406026599112</v>
      </c>
      <c r="S56" s="67">
        <f t="shared" si="98"/>
        <v>43.854462580839176</v>
      </c>
      <c r="T56" s="68">
        <f t="shared" si="99"/>
        <v>65.200539077330404</v>
      </c>
      <c r="U56" s="68">
        <f t="shared" si="100"/>
        <v>109.05500165816959</v>
      </c>
      <c r="W56" t="str">
        <f t="shared" si="133"/>
        <v>41 Administrative occupations</v>
      </c>
      <c r="X56" s="17">
        <f t="shared" si="142"/>
        <v>7.7458867997614309</v>
      </c>
      <c r="Y56" s="17">
        <f t="shared" si="142"/>
        <v>7.3778439219437502</v>
      </c>
      <c r="Z56" s="17">
        <f t="shared" si="142"/>
        <v>7.7268331549931375</v>
      </c>
      <c r="AA56" s="17">
        <f t="shared" si="142"/>
        <v>7.3782310587329096</v>
      </c>
      <c r="AB56" s="17">
        <f t="shared" si="142"/>
        <v>7.360796627577308</v>
      </c>
      <c r="AD56" s="67">
        <f t="shared" si="102"/>
        <v>17.168896680196553</v>
      </c>
      <c r="AE56" s="68">
        <f t="shared" si="103"/>
        <v>59.031858145850158</v>
      </c>
      <c r="AF56" s="68">
        <f t="shared" si="104"/>
        <v>76.200754826046719</v>
      </c>
      <c r="AH56" t="str">
        <f t="shared" si="134"/>
        <v>41 Administrative occupations</v>
      </c>
      <c r="AI56" s="17">
        <f t="shared" si="143"/>
        <v>10.056759749436933</v>
      </c>
      <c r="AJ56" s="17">
        <f t="shared" si="143"/>
        <v>10.263864471740373</v>
      </c>
      <c r="AK56" s="17">
        <f t="shared" si="143"/>
        <v>10.992957442170221</v>
      </c>
      <c r="AL56" s="17">
        <f t="shared" si="143"/>
        <v>11.001774314435368</v>
      </c>
      <c r="AM56" s="17">
        <f t="shared" si="143"/>
        <v>11.047430062059576</v>
      </c>
      <c r="AO56" s="67">
        <f t="shared" si="106"/>
        <v>12.506514140602999</v>
      </c>
      <c r="AP56" s="68">
        <f t="shared" si="107"/>
        <v>60.606769990276256</v>
      </c>
      <c r="AQ56" s="68">
        <f t="shared" si="108"/>
        <v>73.113284130879251</v>
      </c>
      <c r="AS56" t="str">
        <f t="shared" si="135"/>
        <v>41 Administrative occupations</v>
      </c>
      <c r="AT56" s="17">
        <f t="shared" si="144"/>
        <v>9.5002303126193173</v>
      </c>
      <c r="AU56" s="17">
        <f t="shared" si="144"/>
        <v>9.078761303097945</v>
      </c>
      <c r="AV56" s="17">
        <f t="shared" si="144"/>
        <v>9.566988771129763</v>
      </c>
      <c r="AW56" s="17">
        <f t="shared" si="144"/>
        <v>8.9532959739111142</v>
      </c>
      <c r="AX56" s="17">
        <f t="shared" si="144"/>
        <v>8.8930831199698357</v>
      </c>
      <c r="AZ56" s="67">
        <f t="shared" si="110"/>
        <v>9.107512656270119</v>
      </c>
      <c r="BA56" s="68">
        <f t="shared" si="111"/>
        <v>55.265434754493867</v>
      </c>
      <c r="BB56" s="68">
        <f t="shared" si="112"/>
        <v>64.372947410763985</v>
      </c>
      <c r="BD56" t="str">
        <f t="shared" si="136"/>
        <v>41 Administrative occupations</v>
      </c>
      <c r="BE56" s="17">
        <f t="shared" si="145"/>
        <v>8.684144937448961</v>
      </c>
      <c r="BF56" s="17">
        <f t="shared" si="145"/>
        <v>8.1104515297042088</v>
      </c>
      <c r="BG56" s="17">
        <f t="shared" si="145"/>
        <v>8.5152631217874397</v>
      </c>
      <c r="BH56" s="17">
        <f t="shared" si="145"/>
        <v>7.325720728717573</v>
      </c>
      <c r="BI56" s="17">
        <f t="shared" si="145"/>
        <v>5.55655885426384</v>
      </c>
      <c r="BK56" s="67">
        <f t="shared" si="114"/>
        <v>-35.824777804144546</v>
      </c>
      <c r="BL56" s="68">
        <f t="shared" si="115"/>
        <v>39.129944220723914</v>
      </c>
      <c r="BM56" s="68">
        <f t="shared" si="116"/>
        <v>3.3051664165793708</v>
      </c>
      <c r="BO56" t="str">
        <f t="shared" si="137"/>
        <v>41 Administrative occupations</v>
      </c>
      <c r="BP56" s="17">
        <f t="shared" si="146"/>
        <v>10.18550905662781</v>
      </c>
      <c r="BQ56" s="17">
        <f t="shared" si="146"/>
        <v>9.0097537527211156</v>
      </c>
      <c r="BR56" s="17">
        <f t="shared" si="146"/>
        <v>9.8882130191701201</v>
      </c>
      <c r="BS56" s="17">
        <f t="shared" si="146"/>
        <v>8.4488024758612621</v>
      </c>
      <c r="BT56" s="17">
        <f t="shared" si="146"/>
        <v>6.567692051421151</v>
      </c>
      <c r="BV56" s="67">
        <f t="shared" si="118"/>
        <v>-44.806926593584215</v>
      </c>
      <c r="BW56" s="68">
        <f t="shared" si="119"/>
        <v>31.549062946758848</v>
      </c>
      <c r="BX56" s="68">
        <f t="shared" si="120"/>
        <v>-13.257863646825365</v>
      </c>
      <c r="BZ56" t="str">
        <f t="shared" si="138"/>
        <v>41 Administrative occupations</v>
      </c>
      <c r="CA56" s="17">
        <f t="shared" si="147"/>
        <v>8.2089037860434537</v>
      </c>
      <c r="CB56" s="17">
        <f t="shared" si="147"/>
        <v>7.8714423727647613</v>
      </c>
      <c r="CC56" s="17">
        <f t="shared" si="147"/>
        <v>7.8205241986007339</v>
      </c>
      <c r="CD56" s="17">
        <f t="shared" si="147"/>
        <v>5.8236523984844109</v>
      </c>
      <c r="CE56" s="17">
        <f t="shared" si="147"/>
        <v>2.9264418306392499</v>
      </c>
      <c r="CG56" s="67">
        <f t="shared" si="122"/>
        <v>-75.889033545000501</v>
      </c>
      <c r="CH56" s="68">
        <f t="shared" si="123"/>
        <v>21.242001512796342</v>
      </c>
      <c r="CI56" s="68">
        <f t="shared" si="124"/>
        <v>-54.647032032204159</v>
      </c>
      <c r="CK56" t="str">
        <f t="shared" si="139"/>
        <v>41 Administrative occupations</v>
      </c>
      <c r="CL56" s="17">
        <f t="shared" si="148"/>
        <v>5.1157347913025264</v>
      </c>
      <c r="CM56" s="17">
        <f t="shared" si="148"/>
        <v>5.3994699084883688</v>
      </c>
      <c r="CN56" s="17">
        <f t="shared" si="148"/>
        <v>5.8384444342281068</v>
      </c>
      <c r="CO56" s="17">
        <f t="shared" si="148"/>
        <v>4.5802749784854013</v>
      </c>
      <c r="CP56" s="17">
        <f t="shared" si="148"/>
        <v>4.3727641420885721</v>
      </c>
      <c r="CR56" s="67">
        <f t="shared" si="126"/>
        <v>-31.230128478519081</v>
      </c>
      <c r="CS56" s="68">
        <f t="shared" si="127"/>
        <v>20.729988020234995</v>
      </c>
      <c r="CT56" s="68">
        <f t="shared" si="128"/>
        <v>-10.50014045828409</v>
      </c>
    </row>
    <row r="57" spans="1:98" x14ac:dyDescent="0.2">
      <c r="A57" t="str">
        <f t="shared" si="95"/>
        <v>42 Secretarial and related occupations</v>
      </c>
      <c r="B57" s="17">
        <f t="shared" si="140"/>
        <v>0.31019757307476098</v>
      </c>
      <c r="C57" s="17">
        <f t="shared" si="140"/>
        <v>0.32560847784520813</v>
      </c>
      <c r="D57" s="17">
        <f t="shared" si="140"/>
        <v>0.30759939857039159</v>
      </c>
      <c r="E57" s="17">
        <f t="shared" si="140"/>
        <v>0.4254316824085041</v>
      </c>
      <c r="F57" s="17">
        <f t="shared" si="140"/>
        <v>0.64602862062541033</v>
      </c>
      <c r="H57" s="67">
        <f t="shared" si="129"/>
        <v>207.69407205458447</v>
      </c>
      <c r="I57" s="68">
        <f t="shared" si="130"/>
        <v>130.17381130631566</v>
      </c>
      <c r="J57" s="68">
        <f t="shared" si="131"/>
        <v>337.86788336090012</v>
      </c>
      <c r="L57" t="str">
        <f t="shared" si="132"/>
        <v>42 Secretarial and related occupations</v>
      </c>
      <c r="M57" s="17">
        <f t="shared" si="141"/>
        <v>1.0231640183023101</v>
      </c>
      <c r="N57" s="17">
        <f t="shared" si="141"/>
        <v>0.93755462723430394</v>
      </c>
      <c r="O57" s="17">
        <f t="shared" si="141"/>
        <v>0.9169658023507985</v>
      </c>
      <c r="P57" s="17">
        <f t="shared" si="141"/>
        <v>1.1968601556750798</v>
      </c>
      <c r="Q57" s="17">
        <f t="shared" si="141"/>
        <v>1.1584305119326035</v>
      </c>
      <c r="S57" s="67">
        <f t="shared" si="98"/>
        <v>86.563968578514832</v>
      </c>
      <c r="T57" s="68">
        <f t="shared" si="99"/>
        <v>92.269768376892557</v>
      </c>
      <c r="U57" s="68">
        <f t="shared" si="100"/>
        <v>178.8337369554074</v>
      </c>
      <c r="W57" t="str">
        <f t="shared" si="133"/>
        <v>42 Secretarial and related occupations</v>
      </c>
      <c r="X57" s="17">
        <f t="shared" si="142"/>
        <v>1.6697296193833355</v>
      </c>
      <c r="Y57" s="17">
        <f t="shared" si="142"/>
        <v>1.511568965840437</v>
      </c>
      <c r="Z57" s="17">
        <f t="shared" si="142"/>
        <v>1.5477505504659843</v>
      </c>
      <c r="AA57" s="17">
        <f t="shared" si="142"/>
        <v>2.0636579822740542</v>
      </c>
      <c r="AB57" s="17">
        <f t="shared" si="142"/>
        <v>2.7009338631927982</v>
      </c>
      <c r="AD57" s="67">
        <f t="shared" si="102"/>
        <v>114.63573953121136</v>
      </c>
      <c r="AE57" s="68">
        <f t="shared" si="103"/>
        <v>97.074828902412889</v>
      </c>
      <c r="AF57" s="68">
        <f t="shared" si="104"/>
        <v>211.71056843362425</v>
      </c>
      <c r="AH57" t="str">
        <f t="shared" si="134"/>
        <v>42 Secretarial and related occupations</v>
      </c>
      <c r="AI57" s="17">
        <f t="shared" si="143"/>
        <v>2.9128844700040464</v>
      </c>
      <c r="AJ57" s="17">
        <f t="shared" si="143"/>
        <v>2.7896796936471784</v>
      </c>
      <c r="AK57" s="17">
        <f t="shared" si="143"/>
        <v>2.9077617639432436</v>
      </c>
      <c r="AL57" s="17">
        <f t="shared" si="143"/>
        <v>3.8896754590613813</v>
      </c>
      <c r="AM57" s="17">
        <f t="shared" si="143"/>
        <v>4.2865362203392881</v>
      </c>
      <c r="AO57" s="67">
        <f t="shared" si="106"/>
        <v>65.035977954779753</v>
      </c>
      <c r="AP57" s="68">
        <f t="shared" si="107"/>
        <v>82.936297055496198</v>
      </c>
      <c r="AQ57" s="68">
        <f t="shared" si="108"/>
        <v>147.97227501027598</v>
      </c>
      <c r="AS57" t="str">
        <f t="shared" si="135"/>
        <v>42 Secretarial and related occupations</v>
      </c>
      <c r="AT57" s="17">
        <f t="shared" si="144"/>
        <v>2.4327368605891726</v>
      </c>
      <c r="AU57" s="17">
        <f t="shared" si="144"/>
        <v>2.1542109260778588</v>
      </c>
      <c r="AV57" s="17">
        <f t="shared" si="144"/>
        <v>2.2214528281157242</v>
      </c>
      <c r="AW57" s="17">
        <f t="shared" si="144"/>
        <v>2.748884453492165</v>
      </c>
      <c r="AX57" s="17">
        <f t="shared" si="144"/>
        <v>2.5598238708491747</v>
      </c>
      <c r="AZ57" s="67">
        <f t="shared" si="110"/>
        <v>35.254136781083893</v>
      </c>
      <c r="BA57" s="68">
        <f t="shared" si="111"/>
        <v>72.07983357752245</v>
      </c>
      <c r="BB57" s="68">
        <f t="shared" si="112"/>
        <v>107.33397035860635</v>
      </c>
      <c r="BD57" t="str">
        <f t="shared" si="136"/>
        <v>42 Secretarial and related occupations</v>
      </c>
      <c r="BE57" s="17">
        <f t="shared" si="145"/>
        <v>2.3931676372092965</v>
      </c>
      <c r="BF57" s="17">
        <f t="shared" si="145"/>
        <v>2.1462810725726498</v>
      </c>
      <c r="BG57" s="17">
        <f t="shared" si="145"/>
        <v>2.151600563912424</v>
      </c>
      <c r="BH57" s="17">
        <f t="shared" si="145"/>
        <v>2.2669013635866415</v>
      </c>
      <c r="BI57" s="17">
        <f t="shared" si="145"/>
        <v>0.48930827325816184</v>
      </c>
      <c r="BK57" s="67">
        <f t="shared" si="114"/>
        <v>-77.634405635878579</v>
      </c>
      <c r="BL57" s="68">
        <f t="shared" si="115"/>
        <v>36.816374846357284</v>
      </c>
      <c r="BM57" s="68">
        <f t="shared" si="116"/>
        <v>-40.818030789521295</v>
      </c>
      <c r="BO57" t="str">
        <f t="shared" si="137"/>
        <v>42 Secretarial and related occupations</v>
      </c>
      <c r="BP57" s="17">
        <f t="shared" si="146"/>
        <v>3.338278020559275</v>
      </c>
      <c r="BQ57" s="17">
        <f t="shared" si="146"/>
        <v>2.5062559559828146</v>
      </c>
      <c r="BR57" s="17">
        <f t="shared" si="146"/>
        <v>2.6679338185649057</v>
      </c>
      <c r="BS57" s="17">
        <f t="shared" si="146"/>
        <v>2.2370561222685215</v>
      </c>
      <c r="BT57" s="17">
        <f t="shared" si="146"/>
        <v>0.55422548399050253</v>
      </c>
      <c r="BV57" s="67">
        <f t="shared" si="118"/>
        <v>-82.737605000499698</v>
      </c>
      <c r="BW57" s="68">
        <f t="shared" si="119"/>
        <v>26.853742908644453</v>
      </c>
      <c r="BX57" s="68">
        <f t="shared" si="120"/>
        <v>-55.883862091855249</v>
      </c>
      <c r="BZ57" t="str">
        <f t="shared" si="138"/>
        <v>42 Secretarial and related occupations</v>
      </c>
      <c r="CA57" s="17">
        <f t="shared" si="147"/>
        <v>3.8008828833818611</v>
      </c>
      <c r="CB57" s="17">
        <f t="shared" si="147"/>
        <v>3.6775441237285191</v>
      </c>
      <c r="CC57" s="17">
        <f t="shared" si="147"/>
        <v>3.4651843405572813</v>
      </c>
      <c r="CD57" s="17">
        <f t="shared" si="147"/>
        <v>1.6328563552549387</v>
      </c>
      <c r="CE57" s="17">
        <f t="shared" si="147"/>
        <v>0.29331167371387296</v>
      </c>
      <c r="CG57" s="67">
        <f t="shared" si="122"/>
        <v>-94.54601935994414</v>
      </c>
      <c r="CH57" s="68">
        <f t="shared" si="123"/>
        <v>16.544979800924363</v>
      </c>
      <c r="CI57" s="68">
        <f t="shared" si="124"/>
        <v>-78.001039559019773</v>
      </c>
      <c r="CK57" t="str">
        <f t="shared" si="139"/>
        <v>42 Secretarial and related occupations</v>
      </c>
      <c r="CL57" s="17">
        <f t="shared" si="148"/>
        <v>2.3838360208597726</v>
      </c>
      <c r="CM57" s="17">
        <f t="shared" si="148"/>
        <v>2.5087354434085491</v>
      </c>
      <c r="CN57" s="17">
        <f t="shared" si="148"/>
        <v>2.7093089646808379</v>
      </c>
      <c r="CO57" s="17">
        <f t="shared" si="148"/>
        <v>2.587643863480884</v>
      </c>
      <c r="CP57" s="17">
        <f t="shared" si="148"/>
        <v>1.7484903709101483</v>
      </c>
      <c r="CR57" s="67">
        <f t="shared" si="126"/>
        <v>-40.74240489844501</v>
      </c>
      <c r="CS57" s="68">
        <f t="shared" si="127"/>
        <v>27.874858148889249</v>
      </c>
      <c r="CT57" s="68">
        <f t="shared" si="128"/>
        <v>-12.867546749555764</v>
      </c>
    </row>
    <row r="58" spans="1:98" x14ac:dyDescent="0.2">
      <c r="A58" t="str">
        <f t="shared" si="95"/>
        <v>51 Skilled agricultural and related trades</v>
      </c>
      <c r="B58" s="17">
        <f t="shared" si="140"/>
        <v>0.22037408115695048</v>
      </c>
      <c r="C58" s="17">
        <f t="shared" si="140"/>
        <v>0.22591059657863904</v>
      </c>
      <c r="D58" s="17">
        <f t="shared" si="140"/>
        <v>0.1933627445242285</v>
      </c>
      <c r="E58" s="17">
        <f t="shared" si="140"/>
        <v>0.20209142328620378</v>
      </c>
      <c r="F58" s="17">
        <f t="shared" si="140"/>
        <v>0.20495253258621693</v>
      </c>
      <c r="H58" s="67">
        <f t="shared" si="129"/>
        <v>55.28637079981732</v>
      </c>
      <c r="I58" s="68">
        <f t="shared" si="130"/>
        <v>92.140281760874615</v>
      </c>
      <c r="J58" s="68">
        <f t="shared" si="131"/>
        <v>147.42665256069191</v>
      </c>
      <c r="L58" t="str">
        <f t="shared" si="132"/>
        <v>51 Skilled agricultural and related trades</v>
      </c>
      <c r="M58" s="17">
        <f t="shared" si="141"/>
        <v>0.19460808939135077</v>
      </c>
      <c r="N58" s="17">
        <f t="shared" si="141"/>
        <v>0.19815761370598692</v>
      </c>
      <c r="O58" s="17">
        <f t="shared" si="141"/>
        <v>0.14363377633056426</v>
      </c>
      <c r="P58" s="17">
        <f t="shared" si="141"/>
        <v>0.13814693562250088</v>
      </c>
      <c r="Q58" s="17">
        <f t="shared" si="141"/>
        <v>0.14260665535658282</v>
      </c>
      <c r="S58" s="67">
        <f t="shared" si="98"/>
        <v>46.620311619507845</v>
      </c>
      <c r="T58" s="68">
        <f t="shared" si="99"/>
        <v>70.934353453584706</v>
      </c>
      <c r="U58" s="68">
        <f t="shared" si="100"/>
        <v>117.55466507309254</v>
      </c>
      <c r="W58" t="str">
        <f t="shared" si="133"/>
        <v>51 Skilled agricultural and related trades</v>
      </c>
      <c r="X58" s="17">
        <f t="shared" si="142"/>
        <v>0.70731534471601454</v>
      </c>
      <c r="Y58" s="17">
        <f t="shared" si="142"/>
        <v>0.7170853788882241</v>
      </c>
      <c r="Z58" s="17">
        <f t="shared" si="142"/>
        <v>0.67571555795155513</v>
      </c>
      <c r="AA58" s="17">
        <f t="shared" si="142"/>
        <v>0.74010856463579155</v>
      </c>
      <c r="AB58" s="17">
        <f t="shared" si="142"/>
        <v>0.92969150112855814</v>
      </c>
      <c r="AD58" s="67">
        <f t="shared" si="102"/>
        <v>69.224795818285912</v>
      </c>
      <c r="AE58" s="68">
        <f t="shared" si="103"/>
        <v>90.294764455089734</v>
      </c>
      <c r="AF58" s="68">
        <f t="shared" si="104"/>
        <v>159.51956027337565</v>
      </c>
      <c r="AH58" t="str">
        <f t="shared" si="134"/>
        <v>51 Skilled agricultural and related trades</v>
      </c>
      <c r="AI58" s="17">
        <f t="shared" si="143"/>
        <v>1.0834438789788088</v>
      </c>
      <c r="AJ58" s="17">
        <f t="shared" si="143"/>
        <v>1.2469153799335169</v>
      </c>
      <c r="AK58" s="17">
        <f t="shared" si="143"/>
        <v>0.98287356823502114</v>
      </c>
      <c r="AL58" s="17">
        <f t="shared" si="143"/>
        <v>1.1246581251437617</v>
      </c>
      <c r="AM58" s="17">
        <f t="shared" si="143"/>
        <v>1.35412978100987</v>
      </c>
      <c r="AO58" s="67">
        <f t="shared" si="106"/>
        <v>54.238782407325246</v>
      </c>
      <c r="AP58" s="68">
        <f t="shared" si="107"/>
        <v>90.973653467077753</v>
      </c>
      <c r="AQ58" s="68">
        <f t="shared" si="108"/>
        <v>145.21243587440301</v>
      </c>
      <c r="AS58" t="str">
        <f t="shared" si="135"/>
        <v>51 Skilled agricultural and related trades</v>
      </c>
      <c r="AT58" s="17">
        <f t="shared" si="144"/>
        <v>1.4985461469323023</v>
      </c>
      <c r="AU58" s="17">
        <f t="shared" si="144"/>
        <v>1.8438960632231012</v>
      </c>
      <c r="AV58" s="17">
        <f t="shared" si="144"/>
        <v>1.4051133606422022</v>
      </c>
      <c r="AW58" s="17">
        <f t="shared" si="144"/>
        <v>1.4471107815538269</v>
      </c>
      <c r="AX58" s="17">
        <f t="shared" si="144"/>
        <v>1.7210760478243259</v>
      </c>
      <c r="AZ58" s="67">
        <f t="shared" si="110"/>
        <v>43.769335410621323</v>
      </c>
      <c r="BA58" s="68">
        <f t="shared" si="111"/>
        <v>76.602389644739617</v>
      </c>
      <c r="BB58" s="68">
        <f t="shared" si="112"/>
        <v>120.37172505536094</v>
      </c>
      <c r="BD58" t="str">
        <f t="shared" si="136"/>
        <v>51 Skilled agricultural and related trades</v>
      </c>
      <c r="BE58" s="17">
        <f t="shared" si="145"/>
        <v>0.79771256199478446</v>
      </c>
      <c r="BF58" s="17">
        <f t="shared" si="145"/>
        <v>0.82250047325270692</v>
      </c>
      <c r="BG58" s="17">
        <f t="shared" si="145"/>
        <v>0.63348547610871209</v>
      </c>
      <c r="BH58" s="17">
        <f t="shared" si="145"/>
        <v>0.62051259906856959</v>
      </c>
      <c r="BI58" s="17">
        <f t="shared" si="145"/>
        <v>0.63015177523630417</v>
      </c>
      <c r="BK58" s="67">
        <f t="shared" si="114"/>
        <v>-2.1709049180899505</v>
      </c>
      <c r="BL58" s="68">
        <f t="shared" si="115"/>
        <v>52.276901485203076</v>
      </c>
      <c r="BM58" s="68">
        <f t="shared" si="116"/>
        <v>50.105996567113131</v>
      </c>
      <c r="BO58" t="str">
        <f t="shared" si="137"/>
        <v>51 Skilled agricultural and related trades</v>
      </c>
      <c r="BP58" s="17">
        <f t="shared" si="146"/>
        <v>1.1933943162650364</v>
      </c>
      <c r="BQ58" s="17">
        <f t="shared" si="146"/>
        <v>1.3468176680980448</v>
      </c>
      <c r="BR58" s="17">
        <f t="shared" si="146"/>
        <v>1.0271002674960801</v>
      </c>
      <c r="BS58" s="17">
        <f t="shared" si="146"/>
        <v>1.0817017332219456</v>
      </c>
      <c r="BT58" s="17">
        <f t="shared" si="146"/>
        <v>1.2984251216880396</v>
      </c>
      <c r="BV58" s="67">
        <f t="shared" si="118"/>
        <v>5.0494246194466479</v>
      </c>
      <c r="BW58" s="68">
        <f t="shared" si="119"/>
        <v>54.248167996487673</v>
      </c>
      <c r="BX58" s="68">
        <f t="shared" si="120"/>
        <v>59.297592615934313</v>
      </c>
      <c r="BZ58" t="str">
        <f t="shared" si="138"/>
        <v>51 Skilled agricultural and related trades</v>
      </c>
      <c r="CA58" s="17">
        <f t="shared" si="147"/>
        <v>1.4812923031555163</v>
      </c>
      <c r="CB58" s="17">
        <f t="shared" si="147"/>
        <v>1.5422888577555185</v>
      </c>
      <c r="CC58" s="17">
        <f t="shared" si="147"/>
        <v>1.4344608370608893</v>
      </c>
      <c r="CD58" s="17">
        <f t="shared" si="147"/>
        <v>1.5498500915431626</v>
      </c>
      <c r="CE58" s="17">
        <f t="shared" si="147"/>
        <v>2.711496536491218</v>
      </c>
      <c r="CG58" s="67">
        <f t="shared" si="122"/>
        <v>21.795416581035237</v>
      </c>
      <c r="CH58" s="68">
        <f t="shared" si="123"/>
        <v>48.940366929019788</v>
      </c>
      <c r="CI58" s="68">
        <f t="shared" si="124"/>
        <v>70.735783510055015</v>
      </c>
      <c r="CK58" t="str">
        <f t="shared" si="139"/>
        <v>51 Skilled agricultural and related trades</v>
      </c>
      <c r="CL58" s="17">
        <f t="shared" si="148"/>
        <v>2.5837393524135299</v>
      </c>
      <c r="CM58" s="17">
        <f t="shared" si="148"/>
        <v>3.1816322550312566</v>
      </c>
      <c r="CN58" s="17">
        <f t="shared" si="148"/>
        <v>2.3071667633551911</v>
      </c>
      <c r="CO58" s="17">
        <f t="shared" si="148"/>
        <v>2.6996057569856715</v>
      </c>
      <c r="CP58" s="17">
        <f t="shared" si="148"/>
        <v>1.8064760223433884</v>
      </c>
      <c r="CR58" s="67">
        <f t="shared" si="126"/>
        <v>-28.106020084051806</v>
      </c>
      <c r="CS58" s="68">
        <f t="shared" si="127"/>
        <v>30.34402317286462</v>
      </c>
      <c r="CT58" s="68">
        <f t="shared" si="128"/>
        <v>2.2380030888128073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0.26427189002172236</v>
      </c>
      <c r="C59" s="17">
        <f t="shared" si="140"/>
        <v>0.23600321826446644</v>
      </c>
      <c r="D59" s="17">
        <f t="shared" si="140"/>
        <v>0.24212718681796336</v>
      </c>
      <c r="E59" s="17">
        <f t="shared" si="140"/>
        <v>0.22492889830662</v>
      </c>
      <c r="F59" s="17">
        <f t="shared" si="140"/>
        <v>0.24068105447976521</v>
      </c>
      <c r="H59" s="67">
        <f t="shared" si="129"/>
        <v>45.630118202745621</v>
      </c>
      <c r="I59" s="68">
        <f t="shared" si="130"/>
        <v>53.653646045165416</v>
      </c>
      <c r="J59" s="68">
        <f t="shared" si="131"/>
        <v>99.283764247911037</v>
      </c>
      <c r="L59" t="str">
        <f t="shared" si="132"/>
        <v>52 Skilled metal, electrical and electronic trades</v>
      </c>
      <c r="M59" s="17">
        <f t="shared" si="141"/>
        <v>0.72767299238425354</v>
      </c>
      <c r="N59" s="17">
        <f t="shared" si="141"/>
        <v>0.70557403048098488</v>
      </c>
      <c r="O59" s="17">
        <f t="shared" si="141"/>
        <v>0.61044490699748521</v>
      </c>
      <c r="P59" s="17">
        <f t="shared" si="141"/>
        <v>0.75393903305174237</v>
      </c>
      <c r="Q59" s="17">
        <f t="shared" si="141"/>
        <v>0.94411805691980288</v>
      </c>
      <c r="S59" s="67">
        <f t="shared" si="98"/>
        <v>128.39718766285549</v>
      </c>
      <c r="T59" s="68">
        <f t="shared" si="99"/>
        <v>84.555192278568597</v>
      </c>
      <c r="U59" s="68">
        <f t="shared" si="100"/>
        <v>212.95237994142408</v>
      </c>
      <c r="W59" t="str">
        <f t="shared" si="133"/>
        <v>52 Skilled metal, electrical and electronic trades</v>
      </c>
      <c r="X59" s="17">
        <f t="shared" si="142"/>
        <v>0.99278727306271808</v>
      </c>
      <c r="Y59" s="17">
        <f t="shared" si="142"/>
        <v>1.0018189339001795</v>
      </c>
      <c r="Z59" s="17">
        <f t="shared" si="142"/>
        <v>0.83896128800188852</v>
      </c>
      <c r="AA59" s="17">
        <f t="shared" si="142"/>
        <v>0.93879187813681741</v>
      </c>
      <c r="AB59" s="17">
        <f t="shared" si="142"/>
        <v>1.0330294883038229</v>
      </c>
      <c r="AD59" s="67">
        <f t="shared" si="102"/>
        <v>51.446713557267032</v>
      </c>
      <c r="AE59" s="68">
        <f t="shared" si="103"/>
        <v>65.056370941712174</v>
      </c>
      <c r="AF59" s="68">
        <f t="shared" si="104"/>
        <v>116.50308449897922</v>
      </c>
      <c r="AH59" t="str">
        <f t="shared" si="134"/>
        <v>52 Skilled metal, electrical and electronic trades</v>
      </c>
      <c r="AI59" s="17">
        <f t="shared" si="143"/>
        <v>1.1989536700112944</v>
      </c>
      <c r="AJ59" s="17">
        <f t="shared" si="143"/>
        <v>1.3326277805930342</v>
      </c>
      <c r="AK59" s="17">
        <f t="shared" si="143"/>
        <v>1.1468013528115943</v>
      </c>
      <c r="AL59" s="17">
        <f t="shared" si="143"/>
        <v>1.1923648892579988</v>
      </c>
      <c r="AM59" s="17">
        <f t="shared" si="143"/>
        <v>1.3123998321526815</v>
      </c>
      <c r="AO59" s="67">
        <f t="shared" si="106"/>
        <v>28.117638274443557</v>
      </c>
      <c r="AP59" s="68">
        <f t="shared" si="107"/>
        <v>51.886302803777518</v>
      </c>
      <c r="AQ59" s="68">
        <f t="shared" si="108"/>
        <v>80.003941078221089</v>
      </c>
      <c r="AS59" t="str">
        <f t="shared" si="135"/>
        <v>52 Skilled metal, electrical and electronic trades</v>
      </c>
      <c r="AT59" s="17">
        <f t="shared" si="144"/>
        <v>4.8673595427884866</v>
      </c>
      <c r="AU59" s="17">
        <f t="shared" si="144"/>
        <v>4.9699391947306726</v>
      </c>
      <c r="AV59" s="17">
        <f t="shared" si="144"/>
        <v>4.3967640178553102</v>
      </c>
      <c r="AW59" s="17">
        <f t="shared" si="144"/>
        <v>4.4170404458354264</v>
      </c>
      <c r="AX59" s="17">
        <f t="shared" si="144"/>
        <v>4.6696983087232979</v>
      </c>
      <c r="AZ59" s="67">
        <f t="shared" si="110"/>
        <v>24.661754358921232</v>
      </c>
      <c r="BA59" s="68">
        <f t="shared" si="111"/>
        <v>51.337498521999336</v>
      </c>
      <c r="BB59" s="68">
        <f t="shared" si="112"/>
        <v>75.999252880920579</v>
      </c>
      <c r="BD59" t="str">
        <f t="shared" si="136"/>
        <v>52 Skilled metal, electrical and electronic trades</v>
      </c>
      <c r="BE59" s="17">
        <f t="shared" si="145"/>
        <v>6.568816918794969</v>
      </c>
      <c r="BF59" s="17">
        <f t="shared" si="145"/>
        <v>6.6682893211461742</v>
      </c>
      <c r="BG59" s="17">
        <f t="shared" si="145"/>
        <v>6.0270463273641131</v>
      </c>
      <c r="BH59" s="17">
        <f t="shared" si="145"/>
        <v>6.0751642575247979</v>
      </c>
      <c r="BI59" s="17">
        <f t="shared" si="145"/>
        <v>5.9088768010165174</v>
      </c>
      <c r="BK59" s="67">
        <f t="shared" si="114"/>
        <v>-3.5815956577060826</v>
      </c>
      <c r="BL59" s="68">
        <f t="shared" si="115"/>
        <v>34.091540182926785</v>
      </c>
      <c r="BM59" s="68">
        <f t="shared" si="116"/>
        <v>30.5099445252207</v>
      </c>
      <c r="BO59" t="str">
        <f t="shared" si="137"/>
        <v>52 Skilled metal, electrical and electronic trades</v>
      </c>
      <c r="BP59" s="17">
        <f t="shared" si="146"/>
        <v>4.0071699221441657</v>
      </c>
      <c r="BQ59" s="17">
        <f t="shared" si="146"/>
        <v>4.4507412949766421</v>
      </c>
      <c r="BR59" s="17">
        <f t="shared" si="146"/>
        <v>3.9146060847409658</v>
      </c>
      <c r="BS59" s="17">
        <f t="shared" si="146"/>
        <v>3.8545262189143261</v>
      </c>
      <c r="BT59" s="17">
        <f t="shared" si="146"/>
        <v>3.9021469598189711</v>
      </c>
      <c r="BV59" s="67">
        <f t="shared" si="118"/>
        <v>-17.166661503233502</v>
      </c>
      <c r="BW59" s="68">
        <f t="shared" si="119"/>
        <v>33.341295130408284</v>
      </c>
      <c r="BX59" s="68">
        <f t="shared" si="120"/>
        <v>16.174633627174781</v>
      </c>
      <c r="BZ59" t="str">
        <f t="shared" si="138"/>
        <v>52 Skilled metal, electrical and electronic trades</v>
      </c>
      <c r="CA59" s="17">
        <f t="shared" si="147"/>
        <v>3.3472086435782691</v>
      </c>
      <c r="CB59" s="17">
        <f t="shared" si="147"/>
        <v>3.1619380566521271</v>
      </c>
      <c r="CC59" s="17">
        <f t="shared" si="147"/>
        <v>3.0330328307551087</v>
      </c>
      <c r="CD59" s="17">
        <f t="shared" si="147"/>
        <v>3.2953490302569213</v>
      </c>
      <c r="CE59" s="17">
        <f t="shared" si="147"/>
        <v>2.8154486135978534</v>
      </c>
      <c r="CG59" s="67">
        <f t="shared" si="122"/>
        <v>-40.188997618260821</v>
      </c>
      <c r="CH59" s="68">
        <f t="shared" si="123"/>
        <v>32.055093735620147</v>
      </c>
      <c r="CI59" s="68">
        <f t="shared" si="124"/>
        <v>-8.1339038826406753</v>
      </c>
      <c r="CK59" t="str">
        <f t="shared" si="139"/>
        <v>52 Skilled metal, electrical and electronic trades</v>
      </c>
      <c r="CL59" s="17">
        <f t="shared" si="148"/>
        <v>3.1820023940706847</v>
      </c>
      <c r="CM59" s="17">
        <f t="shared" si="148"/>
        <v>3.5976300955922191</v>
      </c>
      <c r="CN59" s="17">
        <f t="shared" si="148"/>
        <v>3.2658376994749183</v>
      </c>
      <c r="CO59" s="17">
        <f t="shared" si="148"/>
        <v>3.9932429444548521</v>
      </c>
      <c r="CP59" s="17">
        <f t="shared" si="148"/>
        <v>3.1131276269623807</v>
      </c>
      <c r="CR59" s="67">
        <f t="shared" si="126"/>
        <v>-12.473081517389939</v>
      </c>
      <c r="CS59" s="68">
        <f t="shared" si="127"/>
        <v>32.25680197727074</v>
      </c>
      <c r="CT59" s="68">
        <f t="shared" si="128"/>
        <v>19.783720459880808</v>
      </c>
    </row>
    <row r="60" spans="1:98" x14ac:dyDescent="0.2">
      <c r="A60" t="str">
        <f t="shared" si="95"/>
        <v>53 Skilled construction and building trades</v>
      </c>
      <c r="B60" s="17">
        <f t="shared" si="140"/>
        <v>0.15734203210071032</v>
      </c>
      <c r="C60" s="17">
        <f t="shared" si="140"/>
        <v>8.6160473201285462E-2</v>
      </c>
      <c r="D60" s="17">
        <f t="shared" si="140"/>
        <v>6.8508789807218251E-2</v>
      </c>
      <c r="E60" s="17">
        <f t="shared" si="140"/>
        <v>8.9667950629801027E-2</v>
      </c>
      <c r="F60" s="17">
        <f t="shared" si="140"/>
        <v>7.618532757680678E-2</v>
      </c>
      <c r="H60" s="67">
        <f t="shared" si="129"/>
        <v>62.92131094434513</v>
      </c>
      <c r="I60" s="68">
        <f t="shared" si="130"/>
        <v>69.760247259697749</v>
      </c>
      <c r="J60" s="68">
        <f t="shared" si="131"/>
        <v>132.68155820404291</v>
      </c>
      <c r="L60" t="str">
        <f t="shared" si="132"/>
        <v>53 Skilled construction and building trades</v>
      </c>
      <c r="M60" s="17">
        <f t="shared" si="141"/>
        <v>0.33570451763558146</v>
      </c>
      <c r="N60" s="17">
        <f t="shared" si="141"/>
        <v>0.30336658365686625</v>
      </c>
      <c r="O60" s="17">
        <f t="shared" si="141"/>
        <v>0.28057062957198686</v>
      </c>
      <c r="P60" s="17">
        <f t="shared" si="141"/>
        <v>0.28851679530121127</v>
      </c>
      <c r="Q60" s="17">
        <f t="shared" si="141"/>
        <v>0.28121946332963293</v>
      </c>
      <c r="S60" s="67">
        <f t="shared" si="98"/>
        <v>48.017849855371459</v>
      </c>
      <c r="T60" s="68">
        <f t="shared" si="99"/>
        <v>63.935091219322203</v>
      </c>
      <c r="U60" s="68">
        <f t="shared" si="100"/>
        <v>111.95294107469367</v>
      </c>
      <c r="W60" t="str">
        <f t="shared" si="133"/>
        <v>53 Skilled construction and building trades</v>
      </c>
      <c r="X60" s="17">
        <f t="shared" si="142"/>
        <v>0.57435030572621015</v>
      </c>
      <c r="Y60" s="17">
        <f t="shared" si="142"/>
        <v>0.52423852602634657</v>
      </c>
      <c r="Z60" s="17">
        <f t="shared" si="142"/>
        <v>0.47436769173479265</v>
      </c>
      <c r="AA60" s="17">
        <f t="shared" si="142"/>
        <v>0.52459618224370419</v>
      </c>
      <c r="AB60" s="17">
        <f t="shared" si="142"/>
        <v>0.51749185718380286</v>
      </c>
      <c r="AD60" s="67">
        <f t="shared" si="102"/>
        <v>34.176813690754059</v>
      </c>
      <c r="AE60" s="68">
        <f t="shared" si="103"/>
        <v>64.561322155287641</v>
      </c>
      <c r="AF60" s="68">
        <f t="shared" si="104"/>
        <v>98.738135846041715</v>
      </c>
      <c r="AH60" t="str">
        <f t="shared" si="134"/>
        <v>53 Skilled construction and building trades</v>
      </c>
      <c r="AI60" s="17">
        <f t="shared" si="143"/>
        <v>1.2032976886363849</v>
      </c>
      <c r="AJ60" s="17">
        <f t="shared" si="143"/>
        <v>1.3448701636492717</v>
      </c>
      <c r="AK60" s="17">
        <f t="shared" si="143"/>
        <v>1.1972544020861702</v>
      </c>
      <c r="AL60" s="17">
        <f t="shared" si="143"/>
        <v>1.3661521792952551</v>
      </c>
      <c r="AM60" s="17">
        <f t="shared" si="143"/>
        <v>1.4141908286259137</v>
      </c>
      <c r="AO60" s="67">
        <f t="shared" si="106"/>
        <v>32.236860092802694</v>
      </c>
      <c r="AP60" s="68">
        <f t="shared" si="107"/>
        <v>68.726657104171906</v>
      </c>
      <c r="AQ60" s="68">
        <f t="shared" si="108"/>
        <v>100.96351719697461</v>
      </c>
      <c r="AS60" t="str">
        <f t="shared" si="135"/>
        <v>53 Skilled construction and building trades</v>
      </c>
      <c r="AT60" s="17">
        <f t="shared" si="144"/>
        <v>1.7970469853228401</v>
      </c>
      <c r="AU60" s="17">
        <f t="shared" si="144"/>
        <v>1.645515224011054</v>
      </c>
      <c r="AV60" s="17">
        <f t="shared" si="144"/>
        <v>1.5598178823390021</v>
      </c>
      <c r="AW60" s="17">
        <f t="shared" si="144"/>
        <v>1.798164207375869</v>
      </c>
      <c r="AX60" s="17">
        <f t="shared" si="144"/>
        <v>1.6837563712935475</v>
      </c>
      <c r="AZ60" s="67">
        <f t="shared" si="110"/>
        <v>26.70184092979747</v>
      </c>
      <c r="BA60" s="68">
        <f t="shared" si="111"/>
        <v>66.521572332587169</v>
      </c>
      <c r="BB60" s="68">
        <f t="shared" si="112"/>
        <v>93.223413262384653</v>
      </c>
      <c r="BD60" t="str">
        <f t="shared" si="136"/>
        <v>53 Skilled construction and building trades</v>
      </c>
      <c r="BE60" s="17">
        <f t="shared" si="145"/>
        <v>4.9920303184550141</v>
      </c>
      <c r="BF60" s="17">
        <f t="shared" si="145"/>
        <v>4.5360210414424795</v>
      </c>
      <c r="BG60" s="17">
        <f t="shared" si="145"/>
        <v>4.2154645596321503</v>
      </c>
      <c r="BH60" s="17">
        <f t="shared" si="145"/>
        <v>4.2479904168052931</v>
      </c>
      <c r="BI60" s="17">
        <f t="shared" si="145"/>
        <v>3.6714379770447421</v>
      </c>
      <c r="BK60" s="67">
        <f t="shared" si="114"/>
        <v>-14.345479541380456</v>
      </c>
      <c r="BL60" s="68">
        <f t="shared" si="115"/>
        <v>35.503121504753558</v>
      </c>
      <c r="BM60" s="68">
        <f t="shared" si="116"/>
        <v>21.157641963373106</v>
      </c>
      <c r="BO60" t="str">
        <f t="shared" si="137"/>
        <v>53 Skilled construction and building trades</v>
      </c>
      <c r="BP60" s="17">
        <f t="shared" si="146"/>
        <v>4.2651787460749135</v>
      </c>
      <c r="BQ60" s="17">
        <f t="shared" si="146"/>
        <v>4.7957405717487376</v>
      </c>
      <c r="BR60" s="17">
        <f t="shared" si="146"/>
        <v>4.3879576550975141</v>
      </c>
      <c r="BS60" s="17">
        <f t="shared" si="146"/>
        <v>4.9532521723963709</v>
      </c>
      <c r="BT60" s="17">
        <f t="shared" si="146"/>
        <v>5.7029271294628083</v>
      </c>
      <c r="BV60" s="67">
        <f t="shared" si="118"/>
        <v>8.0003107877328041</v>
      </c>
      <c r="BW60" s="68">
        <f t="shared" si="119"/>
        <v>47.569057035066344</v>
      </c>
      <c r="BX60" s="68">
        <f t="shared" si="120"/>
        <v>55.569367822799144</v>
      </c>
      <c r="BZ60" t="str">
        <f t="shared" si="138"/>
        <v>53 Skilled construction and building trades</v>
      </c>
      <c r="CA60" s="17">
        <f t="shared" si="147"/>
        <v>3.5932889844431388</v>
      </c>
      <c r="CB60" s="17">
        <f t="shared" si="147"/>
        <v>3.3352616794312411</v>
      </c>
      <c r="CC60" s="17">
        <f t="shared" si="147"/>
        <v>3.4481607380638915</v>
      </c>
      <c r="CD60" s="17">
        <f t="shared" si="147"/>
        <v>4.0564940804241401</v>
      </c>
      <c r="CE60" s="17">
        <f t="shared" si="147"/>
        <v>5.6372890607905273</v>
      </c>
      <c r="CG60" s="67">
        <f t="shared" si="122"/>
        <v>5.3400181875754651</v>
      </c>
      <c r="CH60" s="68">
        <f t="shared" si="123"/>
        <v>42.649567692337456</v>
      </c>
      <c r="CI60" s="68">
        <f t="shared" si="124"/>
        <v>47.989585879912923</v>
      </c>
      <c r="CK60" t="str">
        <f t="shared" si="139"/>
        <v>53 Skilled construction and building trades</v>
      </c>
      <c r="CL60" s="17">
        <f t="shared" si="148"/>
        <v>5.546157393183929</v>
      </c>
      <c r="CM60" s="17">
        <f t="shared" si="148"/>
        <v>5.1396551639304144</v>
      </c>
      <c r="CN60" s="17">
        <f t="shared" si="148"/>
        <v>4.743535168944419</v>
      </c>
      <c r="CO60" s="17">
        <f t="shared" si="148"/>
        <v>4.495315134752162</v>
      </c>
      <c r="CP60" s="17">
        <f t="shared" si="148"/>
        <v>1.5491086125846127</v>
      </c>
      <c r="CR60" s="67">
        <f t="shared" si="126"/>
        <v>-70.013964216765743</v>
      </c>
      <c r="CS60" s="68">
        <f t="shared" si="127"/>
        <v>18.398856147742805</v>
      </c>
      <c r="CT60" s="68">
        <f t="shared" si="128"/>
        <v>-51.615108069022938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0.48414719214446894</v>
      </c>
      <c r="C61" s="17">
        <f t="shared" si="140"/>
        <v>0.42281458588966814</v>
      </c>
      <c r="D61" s="17">
        <f t="shared" si="140"/>
        <v>0.42835166448390566</v>
      </c>
      <c r="E61" s="17">
        <f t="shared" si="140"/>
        <v>0.47403236371947877</v>
      </c>
      <c r="F61" s="17">
        <f t="shared" si="140"/>
        <v>0.50793760627326712</v>
      </c>
      <c r="H61" s="67">
        <f t="shared" si="129"/>
        <v>73.725176566446592</v>
      </c>
      <c r="I61" s="68">
        <f t="shared" si="130"/>
        <v>73.286294651472616</v>
      </c>
      <c r="J61" s="68">
        <f t="shared" si="131"/>
        <v>147.01147121791922</v>
      </c>
      <c r="L61" t="str">
        <f t="shared" si="132"/>
        <v>54 Textiles, printing and other skilled trades</v>
      </c>
      <c r="M61" s="17">
        <f t="shared" si="141"/>
        <v>0.66079659592559592</v>
      </c>
      <c r="N61" s="17">
        <f t="shared" si="141"/>
        <v>0.60079773357383925</v>
      </c>
      <c r="O61" s="17">
        <f t="shared" si="141"/>
        <v>0.60181288202396477</v>
      </c>
      <c r="P61" s="17">
        <f t="shared" si="141"/>
        <v>0.6503108962232883</v>
      </c>
      <c r="Q61" s="17">
        <f t="shared" si="141"/>
        <v>0.73903454998677609</v>
      </c>
      <c r="S61" s="67">
        <f t="shared" si="98"/>
        <v>81.348590845467513</v>
      </c>
      <c r="T61" s="68">
        <f t="shared" si="99"/>
        <v>79.355042383047319</v>
      </c>
      <c r="U61" s="68">
        <f t="shared" si="100"/>
        <v>160.70363322851483</v>
      </c>
      <c r="W61" t="str">
        <f t="shared" si="133"/>
        <v>54 Textiles, printing and other skilled trades</v>
      </c>
      <c r="X61" s="17">
        <f t="shared" si="142"/>
        <v>0.98260696097881506</v>
      </c>
      <c r="Y61" s="17">
        <f t="shared" si="142"/>
        <v>0.90735779531618477</v>
      </c>
      <c r="Z61" s="17">
        <f t="shared" si="142"/>
        <v>0.8570057807599949</v>
      </c>
      <c r="AA61" s="17">
        <f t="shared" si="142"/>
        <v>0.97069785530424746</v>
      </c>
      <c r="AB61" s="17">
        <f t="shared" si="142"/>
        <v>1.0941484752046029</v>
      </c>
      <c r="AD61" s="67">
        <f t="shared" si="102"/>
        <v>57.029614468511966</v>
      </c>
      <c r="AE61" s="68">
        <f t="shared" si="103"/>
        <v>73.287231724790971</v>
      </c>
      <c r="AF61" s="68">
        <f t="shared" si="104"/>
        <v>130.31684619330292</v>
      </c>
      <c r="AH61" t="str">
        <f t="shared" si="134"/>
        <v>54 Textiles, printing and other skilled trades</v>
      </c>
      <c r="AI61" s="17">
        <f t="shared" si="143"/>
        <v>1.2837142588702974</v>
      </c>
      <c r="AJ61" s="17">
        <f t="shared" si="143"/>
        <v>1.1931874862140595</v>
      </c>
      <c r="AK61" s="17">
        <f t="shared" si="143"/>
        <v>1.1557945687580722</v>
      </c>
      <c r="AL61" s="17">
        <f t="shared" si="143"/>
        <v>1.2262231623917175</v>
      </c>
      <c r="AM61" s="17">
        <f t="shared" si="143"/>
        <v>1.3654845193270502</v>
      </c>
      <c r="AO61" s="67">
        <f t="shared" si="106"/>
        <v>32.262609274431675</v>
      </c>
      <c r="AP61" s="68">
        <f t="shared" si="107"/>
        <v>62.4560607021319</v>
      </c>
      <c r="AQ61" s="68">
        <f t="shared" si="108"/>
        <v>94.718669976563575</v>
      </c>
      <c r="AS61" t="str">
        <f t="shared" si="135"/>
        <v>54 Textiles, printing and other skilled trades</v>
      </c>
      <c r="AT61" s="17">
        <f t="shared" si="144"/>
        <v>1.5856229842634073</v>
      </c>
      <c r="AU61" s="17">
        <f t="shared" si="144"/>
        <v>1.4255484792346145</v>
      </c>
      <c r="AV61" s="17">
        <f t="shared" si="144"/>
        <v>1.3692509651610911</v>
      </c>
      <c r="AW61" s="17">
        <f t="shared" si="144"/>
        <v>1.5380096731694135</v>
      </c>
      <c r="AX61" s="17">
        <f t="shared" si="144"/>
        <v>1.6709323833672227</v>
      </c>
      <c r="AZ61" s="67">
        <f t="shared" si="110"/>
        <v>43.236396988278365</v>
      </c>
      <c r="BA61" s="68">
        <f t="shared" si="111"/>
        <v>66.452135948340469</v>
      </c>
      <c r="BB61" s="68">
        <f t="shared" si="112"/>
        <v>109.68853293661884</v>
      </c>
      <c r="BD61" t="str">
        <f t="shared" si="136"/>
        <v>54 Textiles, printing and other skilled trades</v>
      </c>
      <c r="BE61" s="17">
        <f t="shared" si="145"/>
        <v>2.9138569029884835</v>
      </c>
      <c r="BF61" s="17">
        <f t="shared" si="145"/>
        <v>2.7331816921396861</v>
      </c>
      <c r="BG61" s="17">
        <f t="shared" si="145"/>
        <v>2.5359814045600131</v>
      </c>
      <c r="BH61" s="17">
        <f t="shared" si="145"/>
        <v>2.7910756961943681</v>
      </c>
      <c r="BI61" s="17">
        <f t="shared" si="145"/>
        <v>3.0792626558598326</v>
      </c>
      <c r="BK61" s="67">
        <f t="shared" si="114"/>
        <v>19.415363482798384</v>
      </c>
      <c r="BL61" s="68">
        <f t="shared" si="115"/>
        <v>45.912924185213726</v>
      </c>
      <c r="BM61" s="68">
        <f t="shared" si="116"/>
        <v>65.328287668012109</v>
      </c>
      <c r="BO61" t="str">
        <f t="shared" si="137"/>
        <v>54 Textiles, printing and other skilled trades</v>
      </c>
      <c r="BP61" s="17">
        <f t="shared" si="146"/>
        <v>2.9827525052867285</v>
      </c>
      <c r="BQ61" s="17">
        <f t="shared" si="146"/>
        <v>2.5588745643376716</v>
      </c>
      <c r="BR61" s="17">
        <f t="shared" si="146"/>
        <v>2.5350073421555472</v>
      </c>
      <c r="BS61" s="17">
        <f t="shared" si="146"/>
        <v>2.3161176318146612</v>
      </c>
      <c r="BT61" s="17">
        <f t="shared" si="146"/>
        <v>2.4195509282688699</v>
      </c>
      <c r="BV61" s="67">
        <f t="shared" si="118"/>
        <v>-20.686857584543109</v>
      </c>
      <c r="BW61" s="68">
        <f t="shared" si="119"/>
        <v>33.970914707889747</v>
      </c>
      <c r="BX61" s="68">
        <f t="shared" si="120"/>
        <v>13.28405712334664</v>
      </c>
      <c r="BZ61" t="str">
        <f t="shared" si="138"/>
        <v>54 Textiles, printing and other skilled trades</v>
      </c>
      <c r="CA61" s="17">
        <f t="shared" si="147"/>
        <v>3.8921316397432903</v>
      </c>
      <c r="CB61" s="17">
        <f t="shared" si="147"/>
        <v>3.5921470410015179</v>
      </c>
      <c r="CC61" s="17">
        <f t="shared" si="147"/>
        <v>3.5621384360526682</v>
      </c>
      <c r="CD61" s="17">
        <f t="shared" si="147"/>
        <v>3.8953607608882357</v>
      </c>
      <c r="CE61" s="17">
        <f t="shared" si="147"/>
        <v>4.8463685648396222</v>
      </c>
      <c r="CG61" s="67">
        <f t="shared" si="122"/>
        <v>-12.337019474416419</v>
      </c>
      <c r="CH61" s="68">
        <f t="shared" si="123"/>
        <v>35.832627541055338</v>
      </c>
      <c r="CI61" s="68">
        <f t="shared" si="124"/>
        <v>23.495608066638919</v>
      </c>
      <c r="CK61" t="str">
        <f t="shared" si="139"/>
        <v>54 Textiles, printing and other skilled trades</v>
      </c>
      <c r="CL61" s="17">
        <f t="shared" si="148"/>
        <v>4.530144641856201</v>
      </c>
      <c r="CM61" s="17">
        <f t="shared" si="148"/>
        <v>4.1853310062876146</v>
      </c>
      <c r="CN61" s="17">
        <f t="shared" si="148"/>
        <v>4.169501720893277</v>
      </c>
      <c r="CO61" s="17">
        <f t="shared" si="148"/>
        <v>3.3960207545952819</v>
      </c>
      <c r="CP61" s="17">
        <f t="shared" si="148"/>
        <v>2.423421222357244</v>
      </c>
      <c r="CR61" s="67">
        <f t="shared" si="126"/>
        <v>-46.631615008895281</v>
      </c>
      <c r="CS61" s="68">
        <f t="shared" si="127"/>
        <v>19.341929825232931</v>
      </c>
      <c r="CT61" s="68">
        <f t="shared" si="128"/>
        <v>-27.28968518366235</v>
      </c>
    </row>
    <row r="62" spans="1:98" x14ac:dyDescent="0.2">
      <c r="A62" t="str">
        <f t="shared" si="95"/>
        <v>61 Caring personal service occupations</v>
      </c>
      <c r="B62" s="17">
        <f t="shared" si="140"/>
        <v>0.43686798671726779</v>
      </c>
      <c r="C62" s="17">
        <f t="shared" si="140"/>
        <v>0.43356264145364837</v>
      </c>
      <c r="D62" s="17">
        <f t="shared" si="140"/>
        <v>0.40824953469834957</v>
      </c>
      <c r="E62" s="17">
        <f t="shared" si="140"/>
        <v>0.48221440650928804</v>
      </c>
      <c r="F62" s="17">
        <f t="shared" si="140"/>
        <v>0.52852471096599729</v>
      </c>
      <c r="H62" s="67">
        <f t="shared" si="129"/>
        <v>89.667295502604176</v>
      </c>
      <c r="I62" s="68">
        <f t="shared" si="130"/>
        <v>82.875696312698395</v>
      </c>
      <c r="J62" s="68">
        <f t="shared" si="131"/>
        <v>172.5429918153026</v>
      </c>
      <c r="L62" t="str">
        <f t="shared" si="132"/>
        <v>61 Caring personal service occupations</v>
      </c>
      <c r="M62" s="17">
        <f t="shared" si="141"/>
        <v>2.7679636904058462</v>
      </c>
      <c r="N62" s="17">
        <f t="shared" si="141"/>
        <v>3.0226669289360091</v>
      </c>
      <c r="O62" s="17">
        <f t="shared" si="141"/>
        <v>2.8528316274913603</v>
      </c>
      <c r="P62" s="17">
        <f t="shared" si="141"/>
        <v>3.2265993394642178</v>
      </c>
      <c r="Q62" s="17">
        <f t="shared" si="141"/>
        <v>3.4125610054936306</v>
      </c>
      <c r="S62" s="67">
        <f t="shared" si="98"/>
        <v>76.650636294284041</v>
      </c>
      <c r="T62" s="68">
        <f t="shared" si="99"/>
        <v>84.669594782007252</v>
      </c>
      <c r="U62" s="68">
        <f t="shared" si="100"/>
        <v>161.32023107629126</v>
      </c>
      <c r="W62" t="str">
        <f t="shared" si="133"/>
        <v>61 Caring personal service occupations</v>
      </c>
      <c r="X62" s="17">
        <f t="shared" si="142"/>
        <v>4.2590423587791779</v>
      </c>
      <c r="Y62" s="17">
        <f t="shared" si="142"/>
        <v>4.5611923824573859</v>
      </c>
      <c r="Z62" s="17">
        <f t="shared" si="142"/>
        <v>4.3523323295843275</v>
      </c>
      <c r="AA62" s="17">
        <f t="shared" si="142"/>
        <v>4.8242504001630495</v>
      </c>
      <c r="AB62" s="17">
        <f t="shared" si="142"/>
        <v>4.9815618241358992</v>
      </c>
      <c r="AD62" s="67">
        <f t="shared" si="102"/>
        <v>40.777267629664486</v>
      </c>
      <c r="AE62" s="68">
        <f t="shared" si="103"/>
        <v>78.987900207693883</v>
      </c>
      <c r="AF62" s="68">
        <f t="shared" si="104"/>
        <v>119.76516783735838</v>
      </c>
      <c r="AH62" t="str">
        <f t="shared" si="134"/>
        <v>61 Caring personal service occupations</v>
      </c>
      <c r="AI62" s="17">
        <f t="shared" si="143"/>
        <v>13.156284825731673</v>
      </c>
      <c r="AJ62" s="17">
        <f t="shared" si="143"/>
        <v>13.192575126722478</v>
      </c>
      <c r="AK62" s="17">
        <f t="shared" si="143"/>
        <v>12.736307787304696</v>
      </c>
      <c r="AL62" s="17">
        <f t="shared" si="143"/>
        <v>13.412747133100931</v>
      </c>
      <c r="AM62" s="17">
        <f t="shared" si="143"/>
        <v>12.586143441820836</v>
      </c>
      <c r="AO62" s="67">
        <f t="shared" si="106"/>
        <v>10.631827371348708</v>
      </c>
      <c r="AP62" s="68">
        <f t="shared" si="107"/>
        <v>61.445372067499882</v>
      </c>
      <c r="AQ62" s="68">
        <f t="shared" si="108"/>
        <v>72.077199438848595</v>
      </c>
      <c r="AS62" t="str">
        <f t="shared" si="135"/>
        <v>61 Caring personal service occupations</v>
      </c>
      <c r="AT62" s="17">
        <f t="shared" si="144"/>
        <v>7.3561936725859898</v>
      </c>
      <c r="AU62" s="17">
        <f t="shared" si="144"/>
        <v>7.5865269132581741</v>
      </c>
      <c r="AV62" s="17">
        <f t="shared" si="144"/>
        <v>7.3320982475052521</v>
      </c>
      <c r="AW62" s="17">
        <f t="shared" si="144"/>
        <v>7.6019649911195319</v>
      </c>
      <c r="AX62" s="17">
        <f t="shared" si="144"/>
        <v>7.1495325541005172</v>
      </c>
      <c r="AZ62" s="67">
        <f t="shared" si="110"/>
        <v>14.452936606652923</v>
      </c>
      <c r="BA62" s="68">
        <f t="shared" si="111"/>
        <v>63.705425382573566</v>
      </c>
      <c r="BB62" s="68">
        <f t="shared" si="112"/>
        <v>78.158361989226492</v>
      </c>
      <c r="BD62" t="str">
        <f t="shared" si="136"/>
        <v>61 Caring personal service occupations</v>
      </c>
      <c r="BE62" s="17">
        <f t="shared" si="145"/>
        <v>11.807558073570659</v>
      </c>
      <c r="BF62" s="17">
        <f t="shared" si="145"/>
        <v>13.068678138670412</v>
      </c>
      <c r="BG62" s="17">
        <f t="shared" si="145"/>
        <v>12.568190720871431</v>
      </c>
      <c r="BH62" s="17">
        <f t="shared" si="145"/>
        <v>13.631111691109323</v>
      </c>
      <c r="BI62" s="17">
        <f t="shared" si="145"/>
        <v>15.465590070593713</v>
      </c>
      <c r="BK62" s="67">
        <f t="shared" si="114"/>
        <v>21.018918284206968</v>
      </c>
      <c r="BL62" s="68">
        <f t="shared" si="115"/>
        <v>62.751785394337411</v>
      </c>
      <c r="BM62" s="68">
        <f t="shared" si="116"/>
        <v>83.770703678544379</v>
      </c>
      <c r="BO62" t="str">
        <f t="shared" si="137"/>
        <v>61 Caring personal service occupations</v>
      </c>
      <c r="BP62" s="17">
        <f t="shared" si="146"/>
        <v>9.4193426605664108</v>
      </c>
      <c r="BQ62" s="17">
        <f t="shared" si="146"/>
        <v>9.1050920967348024</v>
      </c>
      <c r="BR62" s="17">
        <f t="shared" si="146"/>
        <v>9.1174720592231466</v>
      </c>
      <c r="BS62" s="17">
        <f t="shared" si="146"/>
        <v>9.3579113023974667</v>
      </c>
      <c r="BT62" s="17">
        <f t="shared" si="146"/>
        <v>9.15020818512731</v>
      </c>
      <c r="BV62" s="67">
        <f t="shared" si="118"/>
        <v>-16.603822514692411</v>
      </c>
      <c r="BW62" s="68">
        <f t="shared" si="119"/>
        <v>44.180721693887918</v>
      </c>
      <c r="BX62" s="68">
        <f t="shared" si="120"/>
        <v>27.5768991791955</v>
      </c>
      <c r="BZ62" t="str">
        <f t="shared" si="138"/>
        <v>61 Caring personal service occupations</v>
      </c>
      <c r="CA62" s="17">
        <f t="shared" si="147"/>
        <v>4.3415534397353417</v>
      </c>
      <c r="CB62" s="17">
        <f t="shared" si="147"/>
        <v>2.9143266037254305</v>
      </c>
      <c r="CC62" s="17">
        <f t="shared" si="147"/>
        <v>2.7847569161579742</v>
      </c>
      <c r="CD62" s="17">
        <f t="shared" si="147"/>
        <v>2.4128804525768466</v>
      </c>
      <c r="CE62" s="17">
        <f t="shared" si="147"/>
        <v>3.0002246867872482</v>
      </c>
      <c r="CG62" s="67">
        <f t="shared" si="122"/>
        <v>-30.581204154261648</v>
      </c>
      <c r="CH62" s="68">
        <f t="shared" si="123"/>
        <v>25.856318483034517</v>
      </c>
      <c r="CI62" s="68">
        <f t="shared" si="124"/>
        <v>-4.7248856712271312</v>
      </c>
      <c r="CK62" t="str">
        <f t="shared" si="139"/>
        <v>61 Caring personal service occupations</v>
      </c>
      <c r="CL62" s="17">
        <f t="shared" si="148"/>
        <v>2.0309641729352306</v>
      </c>
      <c r="CM62" s="17">
        <f t="shared" si="148"/>
        <v>1.6837060434035058</v>
      </c>
      <c r="CN62" s="17">
        <f t="shared" si="148"/>
        <v>1.9111215530838364</v>
      </c>
      <c r="CO62" s="17">
        <f t="shared" si="148"/>
        <v>2.5508410407995901</v>
      </c>
      <c r="CP62" s="17">
        <f t="shared" si="148"/>
        <v>3.3603701418463241</v>
      </c>
      <c r="CR62" s="67">
        <f t="shared" si="126"/>
        <v>61.450025539386623</v>
      </c>
      <c r="CS62" s="68">
        <f t="shared" si="127"/>
        <v>34.752613120361708</v>
      </c>
      <c r="CT62" s="68">
        <f t="shared" si="128"/>
        <v>96.202638659748317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0.2230654676776688</v>
      </c>
      <c r="C63" s="17">
        <f t="shared" si="140"/>
        <v>0.25747243689829463</v>
      </c>
      <c r="D63" s="17">
        <f t="shared" si="140"/>
        <v>0.2614453698975579</v>
      </c>
      <c r="E63" s="17">
        <f t="shared" si="140"/>
        <v>0.27293707604629769</v>
      </c>
      <c r="F63" s="17">
        <f t="shared" si="140"/>
        <v>0.28822928304378015</v>
      </c>
      <c r="H63" s="67">
        <f t="shared" si="129"/>
        <v>61.513935351721493</v>
      </c>
      <c r="I63" s="68">
        <f t="shared" si="130"/>
        <v>73.575889093138542</v>
      </c>
      <c r="J63" s="68">
        <f t="shared" si="131"/>
        <v>135.08982444486003</v>
      </c>
      <c r="L63" t="str">
        <f t="shared" si="132"/>
        <v>62 Leisure, travel and related personal service occupations</v>
      </c>
      <c r="M63" s="17">
        <f t="shared" si="141"/>
        <v>0.55950363497465205</v>
      </c>
      <c r="N63" s="17">
        <f t="shared" si="141"/>
        <v>0.5762437147759335</v>
      </c>
      <c r="O63" s="17">
        <f t="shared" si="141"/>
        <v>0.51155848268586013</v>
      </c>
      <c r="P63" s="17">
        <f t="shared" si="141"/>
        <v>0.54455080416303525</v>
      </c>
      <c r="Q63" s="17">
        <f t="shared" si="141"/>
        <v>0.57237847837244271</v>
      </c>
      <c r="S63" s="67">
        <f t="shared" si="98"/>
        <v>65.233814180102996</v>
      </c>
      <c r="T63" s="68">
        <f t="shared" si="99"/>
        <v>75.940311066305071</v>
      </c>
      <c r="U63" s="68">
        <f t="shared" si="100"/>
        <v>141.17412524640807</v>
      </c>
      <c r="W63" t="str">
        <f t="shared" si="133"/>
        <v>62 Leisure, travel and related personal service occupations</v>
      </c>
      <c r="X63" s="17">
        <f t="shared" si="142"/>
        <v>1.2832917654734661</v>
      </c>
      <c r="Y63" s="17">
        <f t="shared" si="142"/>
        <v>1.4388638041333726</v>
      </c>
      <c r="Z63" s="17">
        <f t="shared" si="142"/>
        <v>1.3038396578240967</v>
      </c>
      <c r="AA63" s="17">
        <f t="shared" si="142"/>
        <v>1.4795020210352421</v>
      </c>
      <c r="AB63" s="17">
        <f t="shared" si="142"/>
        <v>1.7277223667014663</v>
      </c>
      <c r="AD63" s="67">
        <f t="shared" si="102"/>
        <v>62.981693235366322</v>
      </c>
      <c r="AE63" s="68">
        <f t="shared" si="103"/>
        <v>80.703330762235097</v>
      </c>
      <c r="AF63" s="68">
        <f t="shared" si="104"/>
        <v>143.68502399760141</v>
      </c>
      <c r="AH63" t="str">
        <f t="shared" si="134"/>
        <v>62 Leisure, travel and related personal service occupations</v>
      </c>
      <c r="AI63" s="17">
        <f t="shared" si="143"/>
        <v>2.7390019397481904</v>
      </c>
      <c r="AJ63" s="17">
        <f t="shared" si="143"/>
        <v>3.1576028944225225</v>
      </c>
      <c r="AK63" s="17">
        <f t="shared" si="143"/>
        <v>2.9162945112491672</v>
      </c>
      <c r="AL63" s="17">
        <f t="shared" si="143"/>
        <v>3.2309718170482693</v>
      </c>
      <c r="AM63" s="17">
        <f t="shared" si="143"/>
        <v>3.8201232350795777</v>
      </c>
      <c r="AO63" s="67">
        <f t="shared" si="106"/>
        <v>46.648271164578489</v>
      </c>
      <c r="AP63" s="68">
        <f t="shared" si="107"/>
        <v>74.408094384135936</v>
      </c>
      <c r="AQ63" s="68">
        <f t="shared" si="108"/>
        <v>121.05636554871441</v>
      </c>
      <c r="AS63" t="str">
        <f t="shared" si="135"/>
        <v>62 Leisure, travel and related personal service occupations</v>
      </c>
      <c r="AT63" s="17">
        <f t="shared" si="144"/>
        <v>3.3977012005370533</v>
      </c>
      <c r="AU63" s="17">
        <f t="shared" si="144"/>
        <v>3.8080184050551837</v>
      </c>
      <c r="AV63" s="17">
        <f t="shared" si="144"/>
        <v>3.7647270936951265</v>
      </c>
      <c r="AW63" s="17">
        <f t="shared" si="144"/>
        <v>4.2100323048745842</v>
      </c>
      <c r="AX63" s="17">
        <f t="shared" si="144"/>
        <v>5.1067277301164848</v>
      </c>
      <c r="AZ63" s="67">
        <f t="shared" si="110"/>
        <v>59.2160231546506</v>
      </c>
      <c r="BA63" s="68">
        <f t="shared" si="111"/>
        <v>79.959933486777132</v>
      </c>
      <c r="BB63" s="68">
        <f t="shared" si="112"/>
        <v>139.17595664142772</v>
      </c>
      <c r="BD63" t="str">
        <f t="shared" si="136"/>
        <v>62 Leisure, travel and related personal service occupations</v>
      </c>
      <c r="BE63" s="17">
        <f t="shared" si="145"/>
        <v>3.4874787738649147</v>
      </c>
      <c r="BF63" s="17">
        <f t="shared" si="145"/>
        <v>3.4160116718509803</v>
      </c>
      <c r="BG63" s="17">
        <f t="shared" si="145"/>
        <v>3.2114452859582205</v>
      </c>
      <c r="BH63" s="17">
        <f t="shared" si="145"/>
        <v>3.0699157788619829</v>
      </c>
      <c r="BI63" s="17">
        <f t="shared" si="145"/>
        <v>2.8194678298346791</v>
      </c>
      <c r="BK63" s="67">
        <f t="shared" si="114"/>
        <v>-13.657195486118406</v>
      </c>
      <c r="BL63" s="68">
        <f t="shared" si="115"/>
        <v>42.647614154461948</v>
      </c>
      <c r="BM63" s="68">
        <f t="shared" si="116"/>
        <v>28.990418668343544</v>
      </c>
      <c r="BO63" t="str">
        <f t="shared" si="137"/>
        <v>62 Leisure, travel and related personal service occupations</v>
      </c>
      <c r="BP63" s="17">
        <f t="shared" si="146"/>
        <v>3.491493771651903</v>
      </c>
      <c r="BQ63" s="17">
        <f t="shared" si="146"/>
        <v>3.2713807461554563</v>
      </c>
      <c r="BR63" s="17">
        <f t="shared" si="146"/>
        <v>3.2361743461155883</v>
      </c>
      <c r="BS63" s="17">
        <f t="shared" si="146"/>
        <v>2.9959058842628168</v>
      </c>
      <c r="BT63" s="17">
        <f t="shared" si="146"/>
        <v>2.8651259215127807</v>
      </c>
      <c r="BV63" s="67">
        <f t="shared" si="118"/>
        <v>-26.429888570253269</v>
      </c>
      <c r="BW63" s="68">
        <f t="shared" si="119"/>
        <v>38.482855758939891</v>
      </c>
      <c r="BX63" s="68">
        <f t="shared" si="120"/>
        <v>12.052967188686621</v>
      </c>
      <c r="BZ63" t="str">
        <f t="shared" si="138"/>
        <v>62 Leisure, travel and related personal service occupations</v>
      </c>
      <c r="CA63" s="17">
        <f t="shared" si="147"/>
        <v>3.0730815917690264</v>
      </c>
      <c r="CB63" s="17">
        <f t="shared" si="147"/>
        <v>3.3957315777852557</v>
      </c>
      <c r="CC63" s="17">
        <f t="shared" si="147"/>
        <v>3.1895710926048433</v>
      </c>
      <c r="CD63" s="17">
        <f t="shared" si="147"/>
        <v>3.3324250857195419</v>
      </c>
      <c r="CE63" s="17">
        <f t="shared" si="147"/>
        <v>3.6344566438244441</v>
      </c>
      <c r="CG63" s="67">
        <f t="shared" si="122"/>
        <v>-26.579423068326562</v>
      </c>
      <c r="CH63" s="68">
        <f t="shared" si="123"/>
        <v>37.739533723621662</v>
      </c>
      <c r="CI63" s="68">
        <f t="shared" si="124"/>
        <v>11.160110655295105</v>
      </c>
      <c r="CK63" t="str">
        <f t="shared" si="139"/>
        <v>62 Leisure, travel and related personal service occupations</v>
      </c>
      <c r="CL63" s="17">
        <f t="shared" si="148"/>
        <v>3.2368632064826706</v>
      </c>
      <c r="CM63" s="17">
        <f t="shared" si="148"/>
        <v>3.2788950359374605</v>
      </c>
      <c r="CN63" s="17">
        <f t="shared" si="148"/>
        <v>3.2103452049349794</v>
      </c>
      <c r="CO63" s="17">
        <f t="shared" si="148"/>
        <v>3.0062773609118132</v>
      </c>
      <c r="CP63" s="17">
        <f t="shared" si="148"/>
        <v>3.0956305736192196</v>
      </c>
      <c r="CR63" s="67">
        <f t="shared" si="126"/>
        <v>-11.460573541593092</v>
      </c>
      <c r="CS63" s="68">
        <f t="shared" si="127"/>
        <v>26.434389371898366</v>
      </c>
      <c r="CT63" s="68">
        <f t="shared" si="128"/>
        <v>14.973815830305274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1.7530879516261446E-2</v>
      </c>
      <c r="C64" s="17">
        <f t="shared" si="140"/>
        <v>1.4242190537543737E-2</v>
      </c>
      <c r="D64" s="17">
        <f t="shared" si="140"/>
        <v>1.508541691383122E-2</v>
      </c>
      <c r="E64" s="17">
        <f t="shared" si="140"/>
        <v>1.4384826173357535E-2</v>
      </c>
      <c r="F64" s="17">
        <f t="shared" si="140"/>
        <v>1.5838015114154554E-2</v>
      </c>
      <c r="H64" s="67">
        <f t="shared" si="129"/>
        <v>53.814149507249319</v>
      </c>
      <c r="I64" s="68">
        <f t="shared" si="130"/>
        <v>68.534973125477308</v>
      </c>
      <c r="J64" s="68">
        <f t="shared" si="131"/>
        <v>122.34912263272663</v>
      </c>
      <c r="L64" t="str">
        <f t="shared" si="132"/>
        <v>63 Community and civil enforcement occupations</v>
      </c>
      <c r="M64" s="17">
        <f t="shared" si="141"/>
        <v>4.2091474973458866E-2</v>
      </c>
      <c r="N64" s="17">
        <f t="shared" si="141"/>
        <v>3.2596358424896263E-2</v>
      </c>
      <c r="O64" s="17">
        <f t="shared" si="141"/>
        <v>4.4365050512292864E-2</v>
      </c>
      <c r="P64" s="17">
        <f t="shared" si="141"/>
        <v>3.4302831714588401E-2</v>
      </c>
      <c r="Q64" s="17">
        <f t="shared" si="141"/>
        <v>3.8162874304456293E-2</v>
      </c>
      <c r="S64" s="67">
        <f t="shared" si="98"/>
        <v>27.031380979529057</v>
      </c>
      <c r="T64" s="68">
        <f t="shared" si="99"/>
        <v>55.274066155523371</v>
      </c>
      <c r="U64" s="68">
        <f t="shared" si="100"/>
        <v>82.305447135052418</v>
      </c>
      <c r="W64" t="str">
        <f t="shared" si="133"/>
        <v>63 Community and civil enforcement occupations</v>
      </c>
      <c r="X64" s="17">
        <f t="shared" si="142"/>
        <v>8.8676537650808407E-2</v>
      </c>
      <c r="Y64" s="17">
        <f t="shared" si="142"/>
        <v>8.2239462778904995E-2</v>
      </c>
      <c r="Z64" s="17">
        <f t="shared" si="142"/>
        <v>9.1938296614231849E-2</v>
      </c>
      <c r="AA64" s="17">
        <f t="shared" si="142"/>
        <v>9.1924607650579165E-2</v>
      </c>
      <c r="AB64" s="17">
        <f t="shared" si="142"/>
        <v>9.7492714721605006E-2</v>
      </c>
      <c r="AD64" s="67">
        <f t="shared" si="102"/>
        <v>30.426177690372256</v>
      </c>
      <c r="AE64" s="68">
        <f t="shared" si="103"/>
        <v>71.551184979663901</v>
      </c>
      <c r="AF64" s="68">
        <f t="shared" si="104"/>
        <v>101.97736267003617</v>
      </c>
      <c r="AH64" t="str">
        <f t="shared" si="134"/>
        <v>63 Community and civil enforcement occupations</v>
      </c>
      <c r="AI64" s="17">
        <f t="shared" si="143"/>
        <v>8.7820361219185641E-2</v>
      </c>
      <c r="AJ64" s="17">
        <f t="shared" si="143"/>
        <v>7.9033784980991686E-2</v>
      </c>
      <c r="AK64" s="17">
        <f t="shared" si="143"/>
        <v>0.10526180761392177</v>
      </c>
      <c r="AL64" s="17">
        <f t="shared" si="143"/>
        <v>8.7103480802861719E-2</v>
      </c>
      <c r="AM64" s="17">
        <f t="shared" si="143"/>
        <v>9.3065426837656923E-2</v>
      </c>
      <c r="AO64" s="67">
        <f t="shared" si="106"/>
        <v>-1.0197595412414742</v>
      </c>
      <c r="AP64" s="68">
        <f t="shared" si="107"/>
        <v>52.757361439469797</v>
      </c>
      <c r="AQ64" s="68">
        <f t="shared" si="108"/>
        <v>51.737601898228327</v>
      </c>
      <c r="AS64" t="str">
        <f t="shared" si="135"/>
        <v>63 Community and civil enforcement occupations</v>
      </c>
      <c r="AT64" s="17">
        <f t="shared" si="144"/>
        <v>9.0543179114423764E-2</v>
      </c>
      <c r="AU64" s="17">
        <f t="shared" si="144"/>
        <v>7.0495042649093981E-2</v>
      </c>
      <c r="AV64" s="17">
        <f t="shared" si="144"/>
        <v>8.9867934323696358E-2</v>
      </c>
      <c r="AW64" s="17">
        <f t="shared" si="144"/>
        <v>6.8514057442402021E-2</v>
      </c>
      <c r="AX64" s="17">
        <f t="shared" si="144"/>
        <v>6.4740938157986552E-2</v>
      </c>
      <c r="AZ64" s="67">
        <f t="shared" si="110"/>
        <v>-15.442565643895598</v>
      </c>
      <c r="BA64" s="68">
        <f t="shared" si="111"/>
        <v>48.341034877327075</v>
      </c>
      <c r="BB64" s="68">
        <f t="shared" si="112"/>
        <v>32.898469233431484</v>
      </c>
      <c r="BD64" t="str">
        <f t="shared" si="136"/>
        <v>63 Community and civil enforcement occupations</v>
      </c>
      <c r="BE64" s="17">
        <f t="shared" si="145"/>
        <v>9.7280534101541138E-2</v>
      </c>
      <c r="BF64" s="17">
        <f t="shared" si="145"/>
        <v>6.476344184380578E-2</v>
      </c>
      <c r="BG64" s="17">
        <f t="shared" si="145"/>
        <v>9.4990426216042312E-2</v>
      </c>
      <c r="BH64" s="17">
        <f t="shared" si="145"/>
        <v>6.2463033687505588E-2</v>
      </c>
      <c r="BI64" s="17">
        <f t="shared" si="145"/>
        <v>6.5947736445156682E-2</v>
      </c>
      <c r="BK64" s="67">
        <f t="shared" si="114"/>
        <v>-31.722188566835225</v>
      </c>
      <c r="BL64" s="68">
        <f t="shared" si="115"/>
        <v>25.873254674612241</v>
      </c>
      <c r="BM64" s="68">
        <f t="shared" si="116"/>
        <v>-5.8489338922229859</v>
      </c>
      <c r="BO64" t="str">
        <f t="shared" si="137"/>
        <v>63 Community and civil enforcement occupations</v>
      </c>
      <c r="BP64" s="17">
        <f t="shared" si="146"/>
        <v>0.12908556912097174</v>
      </c>
      <c r="BQ64" s="17">
        <f t="shared" si="146"/>
        <v>0.11128015418254911</v>
      </c>
      <c r="BR64" s="17">
        <f t="shared" si="146"/>
        <v>0.14825907676985867</v>
      </c>
      <c r="BS64" s="17">
        <f t="shared" si="146"/>
        <v>0.11216623814946115</v>
      </c>
      <c r="BT64" s="17">
        <f t="shared" si="146"/>
        <v>0.12675663886101451</v>
      </c>
      <c r="BV64" s="67">
        <f t="shared" si="118"/>
        <v>-28.954097724073875</v>
      </c>
      <c r="BW64" s="68">
        <f t="shared" si="119"/>
        <v>30.938778329974731</v>
      </c>
      <c r="BX64" s="68">
        <f t="shared" si="120"/>
        <v>1.9846806059008608</v>
      </c>
      <c r="BZ64" t="str">
        <f t="shared" si="138"/>
        <v>63 Community and civil enforcement occupations</v>
      </c>
      <c r="CA64" s="17">
        <f t="shared" si="147"/>
        <v>0.15940287397574426</v>
      </c>
      <c r="CB64" s="17">
        <f t="shared" si="147"/>
        <v>0.13989054883505886</v>
      </c>
      <c r="CC64" s="17">
        <f t="shared" si="147"/>
        <v>0.19650811782618219</v>
      </c>
      <c r="CD64" s="17">
        <f t="shared" si="147"/>
        <v>0.16774172611802665</v>
      </c>
      <c r="CE64" s="17">
        <f t="shared" si="147"/>
        <v>0.21131948864952302</v>
      </c>
      <c r="CG64" s="67">
        <f t="shared" si="122"/>
        <v>-30.710146649835064</v>
      </c>
      <c r="CH64" s="68">
        <f t="shared" si="123"/>
        <v>30.928634618020496</v>
      </c>
      <c r="CI64" s="68">
        <f t="shared" si="124"/>
        <v>0.21848796818543198</v>
      </c>
      <c r="CK64" t="str">
        <f t="shared" si="139"/>
        <v>63 Community and civil enforcement occupations</v>
      </c>
      <c r="CL64" s="17">
        <f t="shared" si="148"/>
        <v>0.15294103279311638</v>
      </c>
      <c r="CM64" s="17">
        <f t="shared" si="148"/>
        <v>0.11070967167057291</v>
      </c>
      <c r="CN64" s="17">
        <f t="shared" si="148"/>
        <v>0.1721622915714982</v>
      </c>
      <c r="CO64" s="17">
        <f t="shared" si="148"/>
        <v>0.10256792747214566</v>
      </c>
      <c r="CP64" s="17">
        <f t="shared" si="148"/>
        <v>8.8247374882962859E-2</v>
      </c>
      <c r="CR64" s="67">
        <f t="shared" si="126"/>
        <v>-52.934457199911037</v>
      </c>
      <c r="CS64" s="68">
        <f t="shared" si="127"/>
        <v>13.800685089422061</v>
      </c>
      <c r="CT64" s="68">
        <f t="shared" si="128"/>
        <v>-39.13377211048897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1.1789573578756434</v>
      </c>
      <c r="C65" s="17">
        <f t="shared" si="149"/>
        <v>1.0964755088528109</v>
      </c>
      <c r="D65" s="17">
        <f t="shared" si="149"/>
        <v>0.94442156894092544</v>
      </c>
      <c r="E65" s="17">
        <f t="shared" si="149"/>
        <v>0.89744354985430652</v>
      </c>
      <c r="F65" s="17">
        <f t="shared" si="149"/>
        <v>0.89396939397735387</v>
      </c>
      <c r="H65" s="67">
        <f t="shared" si="129"/>
        <v>38.678650253801862</v>
      </c>
      <c r="I65" s="68">
        <f t="shared" si="130"/>
        <v>55.733739612868369</v>
      </c>
      <c r="J65" s="68">
        <f t="shared" si="131"/>
        <v>94.412389866670239</v>
      </c>
      <c r="L65" t="str">
        <f t="shared" si="132"/>
        <v>71 Sales occupations</v>
      </c>
      <c r="M65" s="17">
        <f t="shared" ref="M65:Q70" si="150">M28/M$35*100</f>
        <v>2.1034617563576914</v>
      </c>
      <c r="N65" s="17">
        <f t="shared" si="150"/>
        <v>2.0021442458407801</v>
      </c>
      <c r="O65" s="17">
        <f t="shared" si="150"/>
        <v>2.0472039816244352</v>
      </c>
      <c r="P65" s="17">
        <f t="shared" si="150"/>
        <v>1.993658101776568</v>
      </c>
      <c r="Q65" s="17">
        <f t="shared" si="150"/>
        <v>2.1720417577194495</v>
      </c>
      <c r="S65" s="67">
        <f t="shared" si="98"/>
        <v>56.681591987926168</v>
      </c>
      <c r="T65" s="68">
        <f t="shared" si="99"/>
        <v>60.649686230878444</v>
      </c>
      <c r="U65" s="68">
        <f t="shared" si="100"/>
        <v>117.3312782188046</v>
      </c>
      <c r="W65" t="str">
        <f t="shared" si="133"/>
        <v>71 Sales occupations</v>
      </c>
      <c r="X65" s="17">
        <f t="shared" ref="X65:AB70" si="151">X28/X$35*100</f>
        <v>3.9367687255547188</v>
      </c>
      <c r="Y65" s="17">
        <f t="shared" si="151"/>
        <v>3.8856761194911722</v>
      </c>
      <c r="Z65" s="17">
        <f t="shared" si="151"/>
        <v>4.0347988644455057</v>
      </c>
      <c r="AA65" s="17">
        <f t="shared" si="151"/>
        <v>3.9721614019838127</v>
      </c>
      <c r="AB65" s="17">
        <f t="shared" si="151"/>
        <v>4.315307592966847</v>
      </c>
      <c r="AD65" s="67">
        <f t="shared" si="102"/>
        <v>31.546386830002941</v>
      </c>
      <c r="AE65" s="68">
        <f t="shared" si="103"/>
        <v>59.895479022898492</v>
      </c>
      <c r="AF65" s="68">
        <f t="shared" si="104"/>
        <v>91.441865852901429</v>
      </c>
      <c r="AH65" t="str">
        <f t="shared" si="134"/>
        <v>71 Sales occupations</v>
      </c>
      <c r="AI65" s="17">
        <f t="shared" ref="AI65:AM70" si="152">AI28/AI$35*100</f>
        <v>4.5203632028350222</v>
      </c>
      <c r="AJ65" s="17">
        <f t="shared" si="152"/>
        <v>4.3872249939041419</v>
      </c>
      <c r="AK65" s="17">
        <f t="shared" si="152"/>
        <v>4.5728312606326504</v>
      </c>
      <c r="AL65" s="17">
        <f t="shared" si="152"/>
        <v>4.5147066272151006</v>
      </c>
      <c r="AM65" s="17">
        <f t="shared" si="152"/>
        <v>4.7414908502373159</v>
      </c>
      <c r="AO65" s="67">
        <f t="shared" si="106"/>
        <v>16.080880984306447</v>
      </c>
      <c r="AP65" s="68">
        <f t="shared" si="107"/>
        <v>54.772319147506124</v>
      </c>
      <c r="AQ65" s="68">
        <f t="shared" si="108"/>
        <v>70.853200131812557</v>
      </c>
      <c r="AS65" t="str">
        <f t="shared" si="135"/>
        <v>71 Sales occupations</v>
      </c>
      <c r="AT65" s="17">
        <f t="shared" ref="AT65:AX70" si="153">AT28/AT$35*100</f>
        <v>3.9857762289396117</v>
      </c>
      <c r="AU65" s="17">
        <f t="shared" si="153"/>
        <v>3.6007041420651325</v>
      </c>
      <c r="AV65" s="17">
        <f t="shared" si="153"/>
        <v>3.6776842667619873</v>
      </c>
      <c r="AW65" s="17">
        <f t="shared" si="153"/>
        <v>3.4229987599887637</v>
      </c>
      <c r="AX65" s="17">
        <f t="shared" si="153"/>
        <v>3.490066472529346</v>
      </c>
      <c r="AZ65" s="67">
        <f t="shared" si="110"/>
        <v>11.387594410012033</v>
      </c>
      <c r="BA65" s="68">
        <f t="shared" si="111"/>
        <v>45.693501156762387</v>
      </c>
      <c r="BB65" s="68">
        <f t="shared" si="112"/>
        <v>57.081095566774422</v>
      </c>
      <c r="BD65" t="str">
        <f t="shared" si="136"/>
        <v>71 Sales occupations</v>
      </c>
      <c r="BE65" s="17">
        <f t="shared" ref="BE65:BI70" si="154">BE28/BE$35*100</f>
        <v>8.2053912019115174</v>
      </c>
      <c r="BF65" s="17">
        <f t="shared" si="154"/>
        <v>7.9409620257196725</v>
      </c>
      <c r="BG65" s="17">
        <f t="shared" si="154"/>
        <v>8.395865837760768</v>
      </c>
      <c r="BH65" s="17">
        <f t="shared" si="154"/>
        <v>7.9638619032511366</v>
      </c>
      <c r="BI65" s="17">
        <f t="shared" si="154"/>
        <v>8.20026910565295</v>
      </c>
      <c r="BK65" s="67">
        <f t="shared" si="114"/>
        <v>-3.944519432004697</v>
      </c>
      <c r="BL65" s="68">
        <f t="shared" si="115"/>
        <v>41.692893975001489</v>
      </c>
      <c r="BM65" s="68">
        <f t="shared" si="116"/>
        <v>37.748374542996785</v>
      </c>
      <c r="BO65" t="str">
        <f t="shared" si="137"/>
        <v>71 Sales occupations</v>
      </c>
      <c r="BP65" s="17">
        <f t="shared" ref="BP65:BT70" si="155">BP28/BP$35*100</f>
        <v>8.5463486167646661</v>
      </c>
      <c r="BQ65" s="17">
        <f t="shared" si="155"/>
        <v>7.7130315584620854</v>
      </c>
      <c r="BR65" s="17">
        <f t="shared" si="155"/>
        <v>8.0938541041857395</v>
      </c>
      <c r="BS65" s="17">
        <f t="shared" si="155"/>
        <v>7.2126453972575595</v>
      </c>
      <c r="BT65" s="17">
        <f t="shared" si="155"/>
        <v>6.6660606422044895</v>
      </c>
      <c r="BV65" s="67">
        <f t="shared" si="118"/>
        <v>-31.561024578290542</v>
      </c>
      <c r="BW65" s="68">
        <f t="shared" si="119"/>
        <v>34.792245162271037</v>
      </c>
      <c r="BX65" s="68">
        <f t="shared" si="120"/>
        <v>3.2312205839804928</v>
      </c>
      <c r="BZ65" t="str">
        <f t="shared" si="138"/>
        <v>71 Sales occupations</v>
      </c>
      <c r="CA65" s="17">
        <f t="shared" ref="CA65:CE70" si="156">CA28/CA$35*100</f>
        <v>8.4064163355407473</v>
      </c>
      <c r="CB65" s="17">
        <f t="shared" si="156"/>
        <v>8.4934146236526349</v>
      </c>
      <c r="CC65" s="17">
        <f t="shared" si="156"/>
        <v>8.6228724645921524</v>
      </c>
      <c r="CD65" s="17">
        <f t="shared" si="156"/>
        <v>7.4264634547861101</v>
      </c>
      <c r="CE65" s="17">
        <f t="shared" si="156"/>
        <v>4.4873991181303374</v>
      </c>
      <c r="CG65" s="67">
        <f t="shared" si="122"/>
        <v>-66.468473681447705</v>
      </c>
      <c r="CH65" s="68">
        <f t="shared" si="123"/>
        <v>22.436260351527526</v>
      </c>
      <c r="CI65" s="68">
        <f t="shared" si="124"/>
        <v>-44.032213329920189</v>
      </c>
      <c r="CK65" t="str">
        <f t="shared" si="139"/>
        <v>71 Sales occupations</v>
      </c>
      <c r="CL65" s="17">
        <f t="shared" ref="CL65:CP70" si="157">CL28/CL$35*100</f>
        <v>9.9696181744914689</v>
      </c>
      <c r="CM65" s="17">
        <f t="shared" si="157"/>
        <v>9.466157174842694</v>
      </c>
      <c r="CN65" s="17">
        <f t="shared" si="157"/>
        <v>9.7130146841090035</v>
      </c>
      <c r="CO65" s="17">
        <f t="shared" si="157"/>
        <v>8.8351463717092624</v>
      </c>
      <c r="CP65" s="17">
        <f t="shared" si="157"/>
        <v>7.3231853810525855</v>
      </c>
      <c r="CR65" s="67">
        <f t="shared" si="126"/>
        <v>-30.771440642832836</v>
      </c>
      <c r="CS65" s="68">
        <f t="shared" si="127"/>
        <v>19.96339023597206</v>
      </c>
      <c r="CT65" s="68">
        <f t="shared" si="128"/>
        <v>-10.808050406860779</v>
      </c>
    </row>
    <row r="66" spans="1:98" x14ac:dyDescent="0.2">
      <c r="A66" t="str">
        <f t="shared" si="95"/>
        <v>72 Customer service occupations</v>
      </c>
      <c r="B66" s="17">
        <f t="shared" si="149"/>
        <v>0.37744995592706615</v>
      </c>
      <c r="C66" s="17">
        <f t="shared" si="149"/>
        <v>0.35734991589287113</v>
      </c>
      <c r="D66" s="17">
        <f t="shared" si="149"/>
        <v>0.38531503741667134</v>
      </c>
      <c r="E66" s="17">
        <f t="shared" si="149"/>
        <v>0.49547507882188635</v>
      </c>
      <c r="F66" s="17">
        <f t="shared" si="149"/>
        <v>0.54146724685135794</v>
      </c>
      <c r="H66" s="67">
        <f t="shared" si="129"/>
        <v>105.87759475994612</v>
      </c>
      <c r="I66" s="68">
        <f t="shared" si="130"/>
        <v>74.431714653851927</v>
      </c>
      <c r="J66" s="68">
        <f t="shared" si="131"/>
        <v>180.30930941379805</v>
      </c>
      <c r="L66" t="str">
        <f t="shared" si="132"/>
        <v>72 Customer service occupations</v>
      </c>
      <c r="M66" s="17">
        <f t="shared" si="150"/>
        <v>0.63297553718629129</v>
      </c>
      <c r="N66" s="17">
        <f t="shared" si="150"/>
        <v>0.64752705770765495</v>
      </c>
      <c r="O66" s="17">
        <f t="shared" si="150"/>
        <v>0.63532878461348785</v>
      </c>
      <c r="P66" s="17">
        <f t="shared" si="150"/>
        <v>0.82563671076054668</v>
      </c>
      <c r="Q66" s="17">
        <f t="shared" si="150"/>
        <v>0.90665585010009986</v>
      </c>
      <c r="S66" s="67">
        <f t="shared" si="98"/>
        <v>110.74382524521624</v>
      </c>
      <c r="T66" s="68">
        <f t="shared" si="99"/>
        <v>81.039077802655513</v>
      </c>
      <c r="U66" s="68">
        <f t="shared" si="100"/>
        <v>191.78290304787174</v>
      </c>
      <c r="W66" t="str">
        <f t="shared" si="133"/>
        <v>72 Customer service occupations</v>
      </c>
      <c r="X66" s="17">
        <f t="shared" si="151"/>
        <v>1.1989185695693561</v>
      </c>
      <c r="Y66" s="17">
        <f t="shared" si="151"/>
        <v>1.2485424077144254</v>
      </c>
      <c r="Z66" s="17">
        <f t="shared" si="151"/>
        <v>1.2954144859273029</v>
      </c>
      <c r="AA66" s="17">
        <f t="shared" si="151"/>
        <v>1.6411927650250877</v>
      </c>
      <c r="AB66" s="17">
        <f t="shared" si="151"/>
        <v>1.8755369966679951</v>
      </c>
      <c r="AD66" s="67">
        <f t="shared" si="102"/>
        <v>78.076225808354621</v>
      </c>
      <c r="AE66" s="68">
        <f t="shared" si="103"/>
        <v>74.402551503236396</v>
      </c>
      <c r="AF66" s="68">
        <f t="shared" si="104"/>
        <v>152.47877731159102</v>
      </c>
      <c r="AH66" t="str">
        <f t="shared" si="134"/>
        <v>72 Customer service occupations</v>
      </c>
      <c r="AI66" s="17">
        <f t="shared" si="152"/>
        <v>1.2960506045288218</v>
      </c>
      <c r="AJ66" s="17">
        <f t="shared" si="152"/>
        <v>1.4948829685844125</v>
      </c>
      <c r="AK66" s="17">
        <f t="shared" si="152"/>
        <v>1.6759301237849571</v>
      </c>
      <c r="AL66" s="17">
        <f t="shared" si="152"/>
        <v>2.2615355505253327</v>
      </c>
      <c r="AM66" s="17">
        <f t="shared" si="152"/>
        <v>2.5724742083388983</v>
      </c>
      <c r="AO66" s="67">
        <f t="shared" si="106"/>
        <v>71.840717232638212</v>
      </c>
      <c r="AP66" s="68">
        <f t="shared" si="107"/>
        <v>78.311421393080295</v>
      </c>
      <c r="AQ66" s="68">
        <f t="shared" si="108"/>
        <v>150.15213862571849</v>
      </c>
      <c r="AS66" t="str">
        <f t="shared" si="135"/>
        <v>72 Customer service occupations</v>
      </c>
      <c r="AT66" s="17">
        <f t="shared" si="153"/>
        <v>1.6145551802517828</v>
      </c>
      <c r="AU66" s="17">
        <f t="shared" si="153"/>
        <v>1.6623924900325433</v>
      </c>
      <c r="AV66" s="17">
        <f t="shared" si="153"/>
        <v>1.7005351441790222</v>
      </c>
      <c r="AW66" s="17">
        <f t="shared" si="153"/>
        <v>2.1020231591705527</v>
      </c>
      <c r="AX66" s="17">
        <f t="shared" si="153"/>
        <v>2.1653128459635074</v>
      </c>
      <c r="AZ66" s="67">
        <f t="shared" si="110"/>
        <v>49.455743227298598</v>
      </c>
      <c r="BA66" s="68">
        <f t="shared" si="111"/>
        <v>66.241391979038909</v>
      </c>
      <c r="BB66" s="68">
        <f t="shared" si="112"/>
        <v>115.69713520633751</v>
      </c>
      <c r="BD66" t="str">
        <f t="shared" si="136"/>
        <v>72 Customer service occupations</v>
      </c>
      <c r="BE66" s="17">
        <f t="shared" si="154"/>
        <v>1.8189643057730311</v>
      </c>
      <c r="BF66" s="17">
        <f t="shared" si="154"/>
        <v>1.8773531533984436</v>
      </c>
      <c r="BG66" s="17">
        <f t="shared" si="154"/>
        <v>1.9498879756341938</v>
      </c>
      <c r="BH66" s="17">
        <f t="shared" si="154"/>
        <v>2.3540148256729778</v>
      </c>
      <c r="BI66" s="17">
        <f t="shared" si="154"/>
        <v>2.5895842343468454</v>
      </c>
      <c r="BK66" s="67">
        <f t="shared" si="114"/>
        <v>30.611048485713134</v>
      </c>
      <c r="BL66" s="68">
        <f t="shared" si="115"/>
        <v>54.236078065672146</v>
      </c>
      <c r="BM66" s="68">
        <f t="shared" si="116"/>
        <v>84.847126551385287</v>
      </c>
      <c r="BO66" t="str">
        <f t="shared" si="137"/>
        <v>72 Customer service occupations</v>
      </c>
      <c r="BP66" s="17">
        <f t="shared" si="155"/>
        <v>2.0186649670075787</v>
      </c>
      <c r="BQ66" s="17">
        <f t="shared" si="155"/>
        <v>2.053892868443183</v>
      </c>
      <c r="BR66" s="17">
        <f t="shared" si="155"/>
        <v>2.2049153819600344</v>
      </c>
      <c r="BS66" s="17">
        <f t="shared" si="155"/>
        <v>2.7583388048171553</v>
      </c>
      <c r="BT66" s="17">
        <f t="shared" si="155"/>
        <v>3.0988438653887309</v>
      </c>
      <c r="BV66" s="67">
        <f t="shared" si="118"/>
        <v>16.78777340041492</v>
      </c>
      <c r="BW66" s="68">
        <f t="shared" si="119"/>
        <v>53.359506563578165</v>
      </c>
      <c r="BX66" s="68">
        <f t="shared" si="120"/>
        <v>70.147279963993086</v>
      </c>
      <c r="BZ66" t="str">
        <f t="shared" si="138"/>
        <v>72 Customer service occupations</v>
      </c>
      <c r="CA66" s="17">
        <f t="shared" si="156"/>
        <v>1.4987506683421861</v>
      </c>
      <c r="CB66" s="17">
        <f t="shared" si="156"/>
        <v>1.5528605461979867</v>
      </c>
      <c r="CC66" s="17">
        <f t="shared" si="156"/>
        <v>1.6362030682748201</v>
      </c>
      <c r="CD66" s="17">
        <f t="shared" si="156"/>
        <v>1.9785674353448108</v>
      </c>
      <c r="CE66" s="17">
        <f t="shared" si="156"/>
        <v>2.5977925584925812</v>
      </c>
      <c r="CG66" s="67">
        <f t="shared" si="122"/>
        <v>2.3005226895911792</v>
      </c>
      <c r="CH66" s="68">
        <f t="shared" si="123"/>
        <v>35.878884198692433</v>
      </c>
      <c r="CI66" s="68">
        <f t="shared" si="124"/>
        <v>38.179406888283609</v>
      </c>
      <c r="CK66" t="str">
        <f t="shared" si="139"/>
        <v>72 Customer service occupations</v>
      </c>
      <c r="CL66" s="17">
        <f t="shared" si="157"/>
        <v>1.2494293844035143</v>
      </c>
      <c r="CM66" s="17">
        <f t="shared" si="157"/>
        <v>1.6253186223136646</v>
      </c>
      <c r="CN66" s="17">
        <f t="shared" si="157"/>
        <v>1.8687661203290511</v>
      </c>
      <c r="CO66" s="17">
        <f t="shared" si="157"/>
        <v>3.2065599357837877</v>
      </c>
      <c r="CP66" s="17">
        <f t="shared" si="157"/>
        <v>4.3986947422242659</v>
      </c>
      <c r="CR66" s="67">
        <f t="shared" si="126"/>
        <v>116.12658107813836</v>
      </c>
      <c r="CS66" s="68">
        <f t="shared" si="127"/>
        <v>49.726113301351674</v>
      </c>
      <c r="CT66" s="68">
        <f t="shared" si="128"/>
        <v>165.85269437949003</v>
      </c>
    </row>
    <row r="67" spans="1:98" x14ac:dyDescent="0.2">
      <c r="A67" t="str">
        <f t="shared" si="95"/>
        <v>81 Process, plant and machine operatives</v>
      </c>
      <c r="B67" s="17">
        <f t="shared" si="149"/>
        <v>0.25146203901456637</v>
      </c>
      <c r="C67" s="17">
        <f t="shared" si="149"/>
        <v>0.26498539745935662</v>
      </c>
      <c r="D67" s="17">
        <f t="shared" si="149"/>
        <v>0.23281224392963382</v>
      </c>
      <c r="E67" s="17">
        <f t="shared" si="149"/>
        <v>0.29169392564753049</v>
      </c>
      <c r="F67" s="17">
        <f t="shared" si="149"/>
        <v>0.35818407246236061</v>
      </c>
      <c r="H67" s="67">
        <f t="shared" si="129"/>
        <v>125.39968554341552</v>
      </c>
      <c r="I67" s="68">
        <f t="shared" si="130"/>
        <v>83.89994879368821</v>
      </c>
      <c r="J67" s="68">
        <f t="shared" si="131"/>
        <v>209.29963433710378</v>
      </c>
      <c r="L67" t="str">
        <f t="shared" si="132"/>
        <v>81 Process, plant and machine operatives</v>
      </c>
      <c r="M67" s="17">
        <f t="shared" si="150"/>
        <v>0.20477262503952259</v>
      </c>
      <c r="N67" s="17">
        <f t="shared" si="150"/>
        <v>0.21147288735905811</v>
      </c>
      <c r="O67" s="17">
        <f t="shared" si="150"/>
        <v>0.19808183724501108</v>
      </c>
      <c r="P67" s="17">
        <f t="shared" si="150"/>
        <v>0.26198855172632651</v>
      </c>
      <c r="Q67" s="17">
        <f t="shared" si="150"/>
        <v>0.32932784088354478</v>
      </c>
      <c r="S67" s="67">
        <f t="shared" si="98"/>
        <v>145.52443151718384</v>
      </c>
      <c r="T67" s="68">
        <f t="shared" si="99"/>
        <v>82.825318334304782</v>
      </c>
      <c r="U67" s="68">
        <f t="shared" si="100"/>
        <v>228.34974985148864</v>
      </c>
      <c r="W67" t="str">
        <f t="shared" si="133"/>
        <v>81 Process, plant and machine operatives</v>
      </c>
      <c r="X67" s="17">
        <f t="shared" si="151"/>
        <v>0.29068629234168153</v>
      </c>
      <c r="Y67" s="17">
        <f t="shared" si="151"/>
        <v>0.27596707862194264</v>
      </c>
      <c r="Z67" s="17">
        <f t="shared" si="151"/>
        <v>0.25868945622545475</v>
      </c>
      <c r="AA67" s="17">
        <f t="shared" si="151"/>
        <v>0.36696529747302814</v>
      </c>
      <c r="AB67" s="17">
        <f t="shared" si="151"/>
        <v>0.48701711635560796</v>
      </c>
      <c r="AD67" s="67">
        <f t="shared" si="102"/>
        <v>131.55520799263363</v>
      </c>
      <c r="AE67" s="68">
        <f t="shared" si="103"/>
        <v>83.264157780920172</v>
      </c>
      <c r="AF67" s="68">
        <f t="shared" si="104"/>
        <v>214.81936577355381</v>
      </c>
      <c r="AH67" t="str">
        <f t="shared" si="134"/>
        <v>81 Process, plant and machine operatives</v>
      </c>
      <c r="AI67" s="17">
        <f t="shared" si="152"/>
        <v>0.46365990520643746</v>
      </c>
      <c r="AJ67" s="17">
        <f t="shared" si="152"/>
        <v>0.50323606189745262</v>
      </c>
      <c r="AK67" s="17">
        <f t="shared" si="152"/>
        <v>0.48121981239978084</v>
      </c>
      <c r="AL67" s="17">
        <f t="shared" si="152"/>
        <v>0.7156768092002983</v>
      </c>
      <c r="AM67" s="17">
        <f t="shared" si="152"/>
        <v>0.99681445660926815</v>
      </c>
      <c r="AO67" s="67">
        <f t="shared" si="106"/>
        <v>131.9005523537634</v>
      </c>
      <c r="AP67" s="68">
        <f t="shared" si="107"/>
        <v>83.078023091021834</v>
      </c>
      <c r="AQ67" s="68">
        <f t="shared" si="108"/>
        <v>214.97857544478518</v>
      </c>
      <c r="AS67" t="str">
        <f t="shared" si="135"/>
        <v>81 Process, plant and machine operatives</v>
      </c>
      <c r="AT67" s="17">
        <f t="shared" si="153"/>
        <v>1.10637845288114</v>
      </c>
      <c r="AU67" s="17">
        <f t="shared" si="153"/>
        <v>1.1252528079584672</v>
      </c>
      <c r="AV67" s="17">
        <f t="shared" si="153"/>
        <v>1.0462063660377505</v>
      </c>
      <c r="AW67" s="17">
        <f t="shared" si="153"/>
        <v>1.4197579680122776</v>
      </c>
      <c r="AX67" s="17">
        <f t="shared" si="153"/>
        <v>1.6513037106453399</v>
      </c>
      <c r="AZ67" s="67">
        <f t="shared" si="110"/>
        <v>85.262349037259355</v>
      </c>
      <c r="BA67" s="68">
        <f t="shared" si="111"/>
        <v>72.256789545962747</v>
      </c>
      <c r="BB67" s="68">
        <f t="shared" si="112"/>
        <v>157.51913858322209</v>
      </c>
      <c r="BD67" t="str">
        <f t="shared" si="136"/>
        <v>81 Process, plant and machine operatives</v>
      </c>
      <c r="BE67" s="17">
        <f t="shared" si="154"/>
        <v>1.8096941870619228</v>
      </c>
      <c r="BF67" s="17">
        <f t="shared" si="154"/>
        <v>1.8842801228097461</v>
      </c>
      <c r="BG67" s="17">
        <f t="shared" si="154"/>
        <v>1.7413019302599739</v>
      </c>
      <c r="BH67" s="17">
        <f t="shared" si="154"/>
        <v>2.3059367873366932</v>
      </c>
      <c r="BI67" s="17">
        <f t="shared" si="154"/>
        <v>2.6879031332213579</v>
      </c>
      <c r="BK67" s="67">
        <f t="shared" si="114"/>
        <v>51.809540813400069</v>
      </c>
      <c r="BL67" s="68">
        <f t="shared" si="115"/>
        <v>49.00528602841824</v>
      </c>
      <c r="BM67" s="68">
        <f t="shared" si="116"/>
        <v>100.81482684181833</v>
      </c>
      <c r="BO67" t="str">
        <f t="shared" si="137"/>
        <v>81 Process, plant and machine operatives</v>
      </c>
      <c r="BP67" s="17">
        <f t="shared" si="155"/>
        <v>2.2820015620588796</v>
      </c>
      <c r="BQ67" s="17">
        <f t="shared" si="155"/>
        <v>2.6067065154427462</v>
      </c>
      <c r="BR67" s="17">
        <f t="shared" si="155"/>
        <v>2.3433331681055014</v>
      </c>
      <c r="BS67" s="17">
        <f t="shared" si="155"/>
        <v>3.1027665485096465</v>
      </c>
      <c r="BT67" s="17">
        <f t="shared" si="155"/>
        <v>3.6416526910429048</v>
      </c>
      <c r="BV67" s="67">
        <f t="shared" si="118"/>
        <v>29.13801167782551</v>
      </c>
      <c r="BW67" s="68">
        <f t="shared" si="119"/>
        <v>48.090461503416542</v>
      </c>
      <c r="BX67" s="68">
        <f t="shared" si="120"/>
        <v>77.228473181242052</v>
      </c>
      <c r="BZ67" t="str">
        <f t="shared" si="138"/>
        <v>81 Process, plant and machine operatives</v>
      </c>
      <c r="CA67" s="17">
        <f t="shared" si="156"/>
        <v>3.0343509860224605</v>
      </c>
      <c r="CB67" s="17">
        <f t="shared" si="156"/>
        <v>2.8871315389196988</v>
      </c>
      <c r="CC67" s="17">
        <f t="shared" si="156"/>
        <v>2.85425034748057</v>
      </c>
      <c r="CD67" s="17">
        <f t="shared" si="156"/>
        <v>3.2803119702685763</v>
      </c>
      <c r="CE67" s="17">
        <f t="shared" si="156"/>
        <v>2.0787797050188423</v>
      </c>
      <c r="CG67" s="67">
        <f t="shared" si="122"/>
        <v>-53.072546006982456</v>
      </c>
      <c r="CH67" s="68">
        <f t="shared" si="123"/>
        <v>28.621474158932607</v>
      </c>
      <c r="CI67" s="68">
        <f t="shared" si="124"/>
        <v>-24.451071848049839</v>
      </c>
      <c r="CK67" t="str">
        <f t="shared" si="139"/>
        <v>81 Process, plant and machine operatives</v>
      </c>
      <c r="CL67" s="17">
        <f t="shared" si="157"/>
        <v>3.9769137118805515</v>
      </c>
      <c r="CM67" s="17">
        <f t="shared" si="157"/>
        <v>3.4322050567232769</v>
      </c>
      <c r="CN67" s="17">
        <f t="shared" si="157"/>
        <v>3.1590854171271769</v>
      </c>
      <c r="CO67" s="17">
        <f t="shared" si="157"/>
        <v>2.2574492268338475</v>
      </c>
      <c r="CP67" s="17">
        <f t="shared" si="157"/>
        <v>1.6527844895026984</v>
      </c>
      <c r="CR67" s="67">
        <f t="shared" si="126"/>
        <v>-51.960976474419205</v>
      </c>
      <c r="CS67" s="68">
        <f t="shared" si="127"/>
        <v>14.852841244097496</v>
      </c>
      <c r="CT67" s="68">
        <f t="shared" si="128"/>
        <v>-37.108135230321714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0.51576105418526874</v>
      </c>
      <c r="C68" s="17">
        <f t="shared" si="149"/>
        <v>0.59691216862846497</v>
      </c>
      <c r="D68" s="17">
        <f t="shared" si="149"/>
        <v>0.4962581032898975</v>
      </c>
      <c r="E68" s="17">
        <f t="shared" si="149"/>
        <v>0.58931382191586146</v>
      </c>
      <c r="F68" s="17">
        <f t="shared" si="149"/>
        <v>0.65589093652329811</v>
      </c>
      <c r="H68" s="67">
        <f t="shared" si="129"/>
        <v>93.631883915711839</v>
      </c>
      <c r="I68" s="68">
        <f t="shared" si="130"/>
        <v>99.581751259544731</v>
      </c>
      <c r="J68" s="68">
        <f t="shared" si="131"/>
        <v>193.21363517525657</v>
      </c>
      <c r="L68" t="str">
        <f t="shared" si="132"/>
        <v>82 Transport and mobile machine drivers and operatives</v>
      </c>
      <c r="M68" s="17">
        <f t="shared" si="150"/>
        <v>0.56392763633577747</v>
      </c>
      <c r="N68" s="17">
        <f t="shared" si="150"/>
        <v>0.65048631605096408</v>
      </c>
      <c r="O68" s="17">
        <f t="shared" si="150"/>
        <v>0.58472790044697442</v>
      </c>
      <c r="P68" s="17">
        <f t="shared" si="150"/>
        <v>0.61894157171290554</v>
      </c>
      <c r="Q68" s="17">
        <f t="shared" si="150"/>
        <v>0.67853092415211835</v>
      </c>
      <c r="S68" s="67">
        <f t="shared" si="98"/>
        <v>71.366825423172259</v>
      </c>
      <c r="T68" s="68">
        <f t="shared" si="99"/>
        <v>87.27377045548694</v>
      </c>
      <c r="U68" s="68">
        <f t="shared" si="100"/>
        <v>158.64059587865918</v>
      </c>
      <c r="W68" t="str">
        <f t="shared" si="133"/>
        <v>82 Transport and mobile machine drivers and operatives</v>
      </c>
      <c r="X68" s="17">
        <f t="shared" si="151"/>
        <v>0.78496667290849975</v>
      </c>
      <c r="Y68" s="17">
        <f t="shared" si="151"/>
        <v>0.94182110633638183</v>
      </c>
      <c r="Z68" s="17">
        <f t="shared" si="151"/>
        <v>0.82619896314725716</v>
      </c>
      <c r="AA68" s="17">
        <f t="shared" si="151"/>
        <v>0.8804566499384312</v>
      </c>
      <c r="AB68" s="17">
        <f t="shared" si="151"/>
        <v>1.0100840105892799</v>
      </c>
      <c r="AD68" s="67">
        <f t="shared" si="102"/>
        <v>50.370244923510441</v>
      </c>
      <c r="AE68" s="68">
        <f t="shared" si="103"/>
        <v>83.155393939497429</v>
      </c>
      <c r="AF68" s="68">
        <f t="shared" si="104"/>
        <v>133.52563886300786</v>
      </c>
      <c r="AH68" t="str">
        <f t="shared" si="134"/>
        <v>82 Transport and mobile machine drivers and operatives</v>
      </c>
      <c r="AI68" s="17">
        <f t="shared" si="152"/>
        <v>1.2355791660812858</v>
      </c>
      <c r="AJ68" s="17">
        <f t="shared" si="152"/>
        <v>1.5649887773586608</v>
      </c>
      <c r="AK68" s="17">
        <f t="shared" si="152"/>
        <v>1.3628874454947772</v>
      </c>
      <c r="AL68" s="17">
        <f t="shared" si="152"/>
        <v>1.5732454002764056</v>
      </c>
      <c r="AM68" s="17">
        <f t="shared" si="152"/>
        <v>1.7311092296393202</v>
      </c>
      <c r="AO68" s="67">
        <f t="shared" si="106"/>
        <v>42.198637646400492</v>
      </c>
      <c r="AP68" s="68">
        <f t="shared" si="107"/>
        <v>82.702567027074792</v>
      </c>
      <c r="AQ68" s="68">
        <f t="shared" si="108"/>
        <v>124.90120467347529</v>
      </c>
      <c r="AS68" t="str">
        <f t="shared" si="135"/>
        <v>82 Transport and mobile machine drivers and operatives</v>
      </c>
      <c r="AT68" s="17">
        <f t="shared" si="153"/>
        <v>2.1489282246974177</v>
      </c>
      <c r="AU68" s="17">
        <f t="shared" si="153"/>
        <v>2.4807035123556651</v>
      </c>
      <c r="AV68" s="17">
        <f t="shared" si="153"/>
        <v>2.2809012202462555</v>
      </c>
      <c r="AW68" s="17">
        <f t="shared" si="153"/>
        <v>2.4786144962319638</v>
      </c>
      <c r="AX68" s="17">
        <f t="shared" si="153"/>
        <v>2.5850879865456879</v>
      </c>
      <c r="AZ68" s="67">
        <f t="shared" si="110"/>
        <v>33.029028593721961</v>
      </c>
      <c r="BA68" s="68">
        <f t="shared" si="111"/>
        <v>80.137236878850558</v>
      </c>
      <c r="BB68" s="68">
        <f t="shared" si="112"/>
        <v>113.16626547257252</v>
      </c>
      <c r="BD68" t="str">
        <f t="shared" si="136"/>
        <v>82 Transport and mobile machine drivers and operatives</v>
      </c>
      <c r="BE68" s="17">
        <f t="shared" si="154"/>
        <v>3.256888228387357</v>
      </c>
      <c r="BF68" s="17">
        <f t="shared" si="154"/>
        <v>3.6131588559661303</v>
      </c>
      <c r="BG68" s="17">
        <f t="shared" si="154"/>
        <v>3.2361354556481521</v>
      </c>
      <c r="BH68" s="17">
        <f t="shared" si="154"/>
        <v>3.6209960699245292</v>
      </c>
      <c r="BI68" s="17">
        <f t="shared" si="154"/>
        <v>4.0687051065054369</v>
      </c>
      <c r="BK68" s="67">
        <f t="shared" si="114"/>
        <v>23.648558257887913</v>
      </c>
      <c r="BL68" s="68">
        <f t="shared" si="115"/>
        <v>57.712509659784835</v>
      </c>
      <c r="BM68" s="68">
        <f t="shared" si="116"/>
        <v>81.361067917672742</v>
      </c>
      <c r="BO68" t="str">
        <f t="shared" si="137"/>
        <v>82 Transport and mobile machine drivers and operatives</v>
      </c>
      <c r="BP68" s="17">
        <f t="shared" si="155"/>
        <v>4.7859058147745577</v>
      </c>
      <c r="BQ68" s="17">
        <f t="shared" si="155"/>
        <v>5.7343709395196418</v>
      </c>
      <c r="BR68" s="17">
        <f t="shared" si="155"/>
        <v>4.8321262957127429</v>
      </c>
      <c r="BS68" s="17">
        <f t="shared" si="155"/>
        <v>5.3031419887934046</v>
      </c>
      <c r="BT68" s="17">
        <f t="shared" si="155"/>
        <v>5.9779735594510255</v>
      </c>
      <c r="BV68" s="67">
        <f t="shared" si="118"/>
        <v>2.8028900245394244</v>
      </c>
      <c r="BW68" s="68">
        <f t="shared" si="119"/>
        <v>56.260336284223925</v>
      </c>
      <c r="BX68" s="68">
        <f t="shared" si="120"/>
        <v>59.063226308763348</v>
      </c>
      <c r="BZ68" t="str">
        <f t="shared" si="138"/>
        <v>82 Transport and mobile machine drivers and operatives</v>
      </c>
      <c r="CA68" s="17">
        <f t="shared" si="156"/>
        <v>7.0637114572476376</v>
      </c>
      <c r="CB68" s="17">
        <f t="shared" si="156"/>
        <v>7.1421999581359623</v>
      </c>
      <c r="CC68" s="17">
        <f t="shared" si="156"/>
        <v>6.3099610405053452</v>
      </c>
      <c r="CD68" s="17">
        <f t="shared" si="156"/>
        <v>6.5106320072558121</v>
      </c>
      <c r="CE68" s="17">
        <f t="shared" si="156"/>
        <v>7.1789106855164571</v>
      </c>
      <c r="CG68" s="67">
        <f t="shared" si="122"/>
        <v>-26.693504270760332</v>
      </c>
      <c r="CH68" s="68">
        <f t="shared" si="123"/>
        <v>40.44144091100204</v>
      </c>
      <c r="CI68" s="68">
        <f t="shared" si="124"/>
        <v>13.747936640241711</v>
      </c>
      <c r="CK68" t="str">
        <f t="shared" si="139"/>
        <v>82 Transport and mobile machine drivers and operatives</v>
      </c>
      <c r="CL68" s="17">
        <f t="shared" si="157"/>
        <v>8.4337864051576119</v>
      </c>
      <c r="CM68" s="17">
        <f t="shared" si="157"/>
        <v>9.9155011437900562</v>
      </c>
      <c r="CN68" s="17">
        <f t="shared" si="157"/>
        <v>8.9487576037281524</v>
      </c>
      <c r="CO68" s="17">
        <f t="shared" si="157"/>
        <v>9.7343932360834451</v>
      </c>
      <c r="CP68" s="17">
        <f t="shared" si="157"/>
        <v>7.8812830256368134</v>
      </c>
      <c r="CR68" s="67">
        <f t="shared" si="126"/>
        <v>-19.1325980601145</v>
      </c>
      <c r="CS68" s="68">
        <f t="shared" si="127"/>
        <v>35.937043796989308</v>
      </c>
      <c r="CT68" s="68">
        <f t="shared" si="128"/>
        <v>16.804445736874804</v>
      </c>
    </row>
    <row r="69" spans="1:98" x14ac:dyDescent="0.2">
      <c r="A69" t="str">
        <f t="shared" si="95"/>
        <v>91 Elementary trades and related occupations</v>
      </c>
      <c r="B69" s="17">
        <f t="shared" si="149"/>
        <v>7.3506482026349153E-3</v>
      </c>
      <c r="C69" s="17">
        <f t="shared" si="149"/>
        <v>4.726144096768946E-3</v>
      </c>
      <c r="D69" s="17">
        <f t="shared" si="149"/>
        <v>4.4712058702633091E-3</v>
      </c>
      <c r="E69" s="17">
        <f t="shared" si="149"/>
        <v>3.4799657417726036E-3</v>
      </c>
      <c r="F69" s="17">
        <f t="shared" si="149"/>
        <v>3.1789757957165397E-3</v>
      </c>
      <c r="H69" s="67">
        <f t="shared" si="129"/>
        <v>4.1634623130845894</v>
      </c>
      <c r="I69" s="68">
        <f t="shared" si="130"/>
        <v>55.454480607657054</v>
      </c>
      <c r="J69" s="68">
        <f t="shared" si="131"/>
        <v>59.61794292074164</v>
      </c>
      <c r="L69" t="str">
        <f t="shared" si="132"/>
        <v>91 Elementary trades and related occupations</v>
      </c>
      <c r="M69" s="17">
        <f t="shared" si="150"/>
        <v>0.13522510416590652</v>
      </c>
      <c r="N69" s="17">
        <f t="shared" si="150"/>
        <v>0.13417102308079321</v>
      </c>
      <c r="O69" s="17">
        <f t="shared" si="150"/>
        <v>0.11608045767876055</v>
      </c>
      <c r="P69" s="17">
        <f t="shared" si="150"/>
        <v>0.1029607389623283</v>
      </c>
      <c r="Q69" s="17">
        <f t="shared" si="150"/>
        <v>0.11306483667418406</v>
      </c>
      <c r="S69" s="67">
        <f t="shared" si="98"/>
        <v>43.839899439865057</v>
      </c>
      <c r="T69" s="68">
        <f t="shared" si="99"/>
        <v>55.284700677054275</v>
      </c>
      <c r="U69" s="68">
        <f t="shared" si="100"/>
        <v>99.124600116919325</v>
      </c>
      <c r="W69" t="str">
        <f t="shared" si="133"/>
        <v>91 Elementary trades and related occupations</v>
      </c>
      <c r="X69" s="17">
        <f t="shared" si="151"/>
        <v>0.27283241454085755</v>
      </c>
      <c r="Y69" s="17">
        <f t="shared" si="151"/>
        <v>0.25549086393611942</v>
      </c>
      <c r="Z69" s="17">
        <f t="shared" si="151"/>
        <v>0.22519013339252322</v>
      </c>
      <c r="AA69" s="17">
        <f t="shared" si="151"/>
        <v>0.18226394615674471</v>
      </c>
      <c r="AB69" s="17">
        <f t="shared" si="151"/>
        <v>0.17548677811349783</v>
      </c>
      <c r="AD69" s="67">
        <f t="shared" si="102"/>
        <v>-4.1517696921855256</v>
      </c>
      <c r="AE69" s="68">
        <f t="shared" si="103"/>
        <v>50.651562696834382</v>
      </c>
      <c r="AF69" s="68">
        <f t="shared" si="104"/>
        <v>46.499793004648851</v>
      </c>
      <c r="AH69" t="str">
        <f t="shared" si="134"/>
        <v>91 Elementary trades and related occupations</v>
      </c>
      <c r="AI69" s="17">
        <f t="shared" si="152"/>
        <v>0.69843744011157738</v>
      </c>
      <c r="AJ69" s="17">
        <f t="shared" si="152"/>
        <v>0.73362392937506959</v>
      </c>
      <c r="AK69" s="17">
        <f t="shared" si="152"/>
        <v>0.62126894955421086</v>
      </c>
      <c r="AL69" s="17">
        <f t="shared" si="152"/>
        <v>0.5991006209301265</v>
      </c>
      <c r="AM69" s="17">
        <f t="shared" si="152"/>
        <v>0.7095641708865319</v>
      </c>
      <c r="AO69" s="67">
        <f t="shared" si="106"/>
        <v>27.862438885846785</v>
      </c>
      <c r="AP69" s="68">
        <f t="shared" si="107"/>
        <v>56.619034275129223</v>
      </c>
      <c r="AQ69" s="68">
        <f t="shared" si="108"/>
        <v>84.481473160976009</v>
      </c>
      <c r="AS69" t="str">
        <f t="shared" si="135"/>
        <v>91 Elementary trades and related occupations</v>
      </c>
      <c r="AT69" s="17">
        <f t="shared" si="153"/>
        <v>0.81961205553438421</v>
      </c>
      <c r="AU69" s="17">
        <f t="shared" si="153"/>
        <v>0.73305727264697784</v>
      </c>
      <c r="AV69" s="17">
        <f t="shared" si="153"/>
        <v>0.73968765058562314</v>
      </c>
      <c r="AW69" s="17">
        <f t="shared" si="153"/>
        <v>0.62564597371004749</v>
      </c>
      <c r="AX69" s="17">
        <f t="shared" si="153"/>
        <v>0.60678590526225218</v>
      </c>
      <c r="AZ69" s="67">
        <f t="shared" si="110"/>
        <v>-3.7136588185881418</v>
      </c>
      <c r="BA69" s="68">
        <f t="shared" si="111"/>
        <v>44.624067411659006</v>
      </c>
      <c r="BB69" s="68">
        <f t="shared" si="112"/>
        <v>40.910408593070862</v>
      </c>
      <c r="BD69" t="str">
        <f t="shared" si="136"/>
        <v>91 Elementary trades and related occupations</v>
      </c>
      <c r="BE69" s="17">
        <f t="shared" si="154"/>
        <v>1.157590183755113</v>
      </c>
      <c r="BF69" s="17">
        <f t="shared" si="154"/>
        <v>1.0287806958952606</v>
      </c>
      <c r="BG69" s="17">
        <f t="shared" si="154"/>
        <v>0.96981839536994552</v>
      </c>
      <c r="BH69" s="17">
        <f t="shared" si="154"/>
        <v>0.91829610326199573</v>
      </c>
      <c r="BI69" s="17">
        <f t="shared" si="154"/>
        <v>1.0518015821721995</v>
      </c>
      <c r="BK69" s="67">
        <f t="shared" si="114"/>
        <v>6.6603333858320877</v>
      </c>
      <c r="BL69" s="68">
        <f t="shared" si="115"/>
        <v>33.473232685344364</v>
      </c>
      <c r="BM69" s="68">
        <f t="shared" si="116"/>
        <v>40.133566071176453</v>
      </c>
      <c r="BO69" t="str">
        <f t="shared" si="137"/>
        <v>91 Elementary trades and related occupations</v>
      </c>
      <c r="BP69" s="17">
        <f t="shared" si="155"/>
        <v>1.8312539097430924</v>
      </c>
      <c r="BQ69" s="17">
        <f t="shared" si="155"/>
        <v>1.7686441662966057</v>
      </c>
      <c r="BR69" s="17">
        <f t="shared" si="155"/>
        <v>1.648637351966632</v>
      </c>
      <c r="BS69" s="17">
        <f t="shared" si="155"/>
        <v>1.4090172228171629</v>
      </c>
      <c r="BT69" s="17">
        <f t="shared" si="155"/>
        <v>1.5498858118407974</v>
      </c>
      <c r="BV69" s="67">
        <f t="shared" si="118"/>
        <v>-21.879650374207706</v>
      </c>
      <c r="BW69" s="68">
        <f t="shared" si="119"/>
        <v>29.704460284511626</v>
      </c>
      <c r="BX69" s="68">
        <f t="shared" si="120"/>
        <v>7.8248099103039186</v>
      </c>
      <c r="BZ69" t="str">
        <f t="shared" si="138"/>
        <v>91 Elementary trades and related occupations</v>
      </c>
      <c r="CA69" s="17">
        <f t="shared" si="156"/>
        <v>3.3941487079680375</v>
      </c>
      <c r="CB69" s="17">
        <f t="shared" si="156"/>
        <v>2.9802851341629966</v>
      </c>
      <c r="CC69" s="17">
        <f t="shared" si="156"/>
        <v>2.94400450769175</v>
      </c>
      <c r="CD69" s="17">
        <f t="shared" si="156"/>
        <v>2.4782402295373469</v>
      </c>
      <c r="CE69" s="17">
        <f t="shared" si="156"/>
        <v>2.6670756758365699</v>
      </c>
      <c r="CG69" s="67">
        <f t="shared" si="122"/>
        <v>-41.627612753449853</v>
      </c>
      <c r="CH69" s="68">
        <f t="shared" si="123"/>
        <v>25.617076061774497</v>
      </c>
      <c r="CI69" s="68">
        <f t="shared" si="124"/>
        <v>-16.010536691675352</v>
      </c>
      <c r="CK69" t="str">
        <f t="shared" si="139"/>
        <v>91 Elementary trades and related occupations</v>
      </c>
      <c r="CL69" s="17">
        <f t="shared" si="157"/>
        <v>4.7002093602615895</v>
      </c>
      <c r="CM69" s="17">
        <f t="shared" si="157"/>
        <v>4.0141826933309748</v>
      </c>
      <c r="CN69" s="17">
        <f t="shared" si="157"/>
        <v>4.2232319796591096</v>
      </c>
      <c r="CO69" s="17">
        <f t="shared" si="157"/>
        <v>3.3369253350525971</v>
      </c>
      <c r="CP69" s="17">
        <f t="shared" si="157"/>
        <v>2.6642615415909709</v>
      </c>
      <c r="CR69" s="67">
        <f t="shared" si="126"/>
        <v>-42.074308171510076</v>
      </c>
      <c r="CS69" s="68">
        <f t="shared" si="127"/>
        <v>20.485578579632286</v>
      </c>
      <c r="CT69" s="68">
        <f t="shared" si="128"/>
        <v>-21.58872959187779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0.44956050849385076</v>
      </c>
      <c r="C70" s="17">
        <f t="shared" si="149"/>
        <v>0.44697943676455493</v>
      </c>
      <c r="D70" s="17">
        <f t="shared" si="149"/>
        <v>0.44551335272293097</v>
      </c>
      <c r="E70" s="17">
        <f t="shared" si="149"/>
        <v>0.46862171928038099</v>
      </c>
      <c r="F70" s="17">
        <f t="shared" si="149"/>
        <v>0.47293105837503513</v>
      </c>
      <c r="H70" s="67">
        <f t="shared" si="129"/>
        <v>55.521330683377379</v>
      </c>
      <c r="I70" s="68">
        <f t="shared" si="130"/>
        <v>73.911209009758068</v>
      </c>
      <c r="J70" s="68">
        <f t="shared" si="131"/>
        <v>129.43253969313545</v>
      </c>
      <c r="L70" t="str">
        <f t="shared" ref="L70" si="158">A70</f>
        <v>92 Elementary administration and service occupations</v>
      </c>
      <c r="M70" s="17">
        <f t="shared" si="150"/>
        <v>1.872500507137097</v>
      </c>
      <c r="N70" s="17">
        <f t="shared" si="150"/>
        <v>2.0494646651440305</v>
      </c>
      <c r="O70" s="17">
        <f t="shared" si="150"/>
        <v>2.0565539373811692</v>
      </c>
      <c r="P70" s="17">
        <f t="shared" si="150"/>
        <v>2.3012005270664786</v>
      </c>
      <c r="Q70" s="17">
        <f t="shared" si="150"/>
        <v>2.6190237752237864</v>
      </c>
      <c r="S70" s="67">
        <f t="shared" si="98"/>
        <v>88.065987819708695</v>
      </c>
      <c r="T70" s="68">
        <f t="shared" si="99"/>
        <v>82.93759820344107</v>
      </c>
      <c r="U70" s="68">
        <f t="shared" si="100"/>
        <v>171.00358602314975</v>
      </c>
      <c r="W70" t="str">
        <f t="shared" ref="W70" si="159">A70</f>
        <v>92 Elementary administration and service occupations</v>
      </c>
      <c r="X70" s="17">
        <f t="shared" si="151"/>
        <v>3.3908685699598866</v>
      </c>
      <c r="Y70" s="17">
        <f t="shared" si="151"/>
        <v>3.7623687481479005</v>
      </c>
      <c r="Z70" s="17">
        <f t="shared" si="151"/>
        <v>3.7150580852918793</v>
      </c>
      <c r="AA70" s="17">
        <f t="shared" si="151"/>
        <v>4.1186088566647561</v>
      </c>
      <c r="AB70" s="17">
        <f t="shared" si="151"/>
        <v>4.7509854865196974</v>
      </c>
      <c r="AD70" s="67">
        <f t="shared" si="102"/>
        <v>57.292187272629832</v>
      </c>
      <c r="AE70" s="68">
        <f t="shared" si="103"/>
        <v>81.550370397842869</v>
      </c>
      <c r="AF70" s="68">
        <f t="shared" si="104"/>
        <v>138.8425576704727</v>
      </c>
      <c r="AH70" t="str">
        <f t="shared" ref="AH70" si="160">L70</f>
        <v>92 Elementary administration and service occupations</v>
      </c>
      <c r="AI70" s="17">
        <f t="shared" si="152"/>
        <v>5.9116640721235827</v>
      </c>
      <c r="AJ70" s="17">
        <f t="shared" si="152"/>
        <v>7.0571710194124044</v>
      </c>
      <c r="AK70" s="17">
        <f t="shared" si="152"/>
        <v>7.0693526158885067</v>
      </c>
      <c r="AL70" s="17">
        <f t="shared" si="152"/>
        <v>8.2229511195035858</v>
      </c>
      <c r="AM70" s="17">
        <f t="shared" si="152"/>
        <v>9.8364960228687899</v>
      </c>
      <c r="AO70" s="67">
        <f t="shared" si="106"/>
        <v>55.772837446461807</v>
      </c>
      <c r="AP70" s="68">
        <f t="shared" si="107"/>
        <v>78.10439180650522</v>
      </c>
      <c r="AQ70" s="68">
        <f t="shared" si="108"/>
        <v>133.877229252967</v>
      </c>
      <c r="AS70" t="str">
        <f t="shared" ref="AS70" si="161">W70</f>
        <v>92 Elementary administration and service occupations</v>
      </c>
      <c r="AT70" s="17">
        <f t="shared" si="153"/>
        <v>5.6471826448364695</v>
      </c>
      <c r="AU70" s="17">
        <f t="shared" si="153"/>
        <v>5.9913390109665094</v>
      </c>
      <c r="AV70" s="17">
        <f t="shared" si="153"/>
        <v>6.1749509870306234</v>
      </c>
      <c r="AW70" s="17">
        <f t="shared" si="153"/>
        <v>6.9178485906723903</v>
      </c>
      <c r="AX70" s="17">
        <f t="shared" si="153"/>
        <v>8.0475579515784919</v>
      </c>
      <c r="AZ70" s="67">
        <f t="shared" si="110"/>
        <v>52.970668961493772</v>
      </c>
      <c r="BA70" s="68">
        <f t="shared" si="111"/>
        <v>76.395147270015613</v>
      </c>
      <c r="BB70" s="68">
        <f t="shared" si="112"/>
        <v>129.36581623150937</v>
      </c>
      <c r="BD70" t="str">
        <f t="shared" ref="BD70" si="162">AH70</f>
        <v>92 Elementary administration and service occupations</v>
      </c>
      <c r="BE70" s="17">
        <f t="shared" si="154"/>
        <v>9.7733753554241236</v>
      </c>
      <c r="BF70" s="17">
        <f t="shared" si="154"/>
        <v>9.2431405290467747</v>
      </c>
      <c r="BG70" s="17">
        <f t="shared" si="154"/>
        <v>8.9336377073727089</v>
      </c>
      <c r="BH70" s="17">
        <f t="shared" si="154"/>
        <v>8.8861583067900938</v>
      </c>
      <c r="BI70" s="17">
        <f t="shared" si="154"/>
        <v>8.7863397134351864</v>
      </c>
      <c r="BK70" s="67">
        <f t="shared" si="114"/>
        <v>-3.2748996290768861</v>
      </c>
      <c r="BL70" s="68">
        <f t="shared" si="115"/>
        <v>49.574677282765371</v>
      </c>
      <c r="BM70" s="68">
        <f t="shared" si="116"/>
        <v>46.299777653688487</v>
      </c>
      <c r="BO70" t="str">
        <f t="shared" ref="BO70" si="163">AS70</f>
        <v>92 Elementary administration and service occupations</v>
      </c>
      <c r="BP70" s="17">
        <f t="shared" si="155"/>
        <v>14.898792144514694</v>
      </c>
      <c r="BQ70" s="17">
        <f t="shared" si="155"/>
        <v>15.280179092505305</v>
      </c>
      <c r="BR70" s="17">
        <f t="shared" si="155"/>
        <v>14.759760991294762</v>
      </c>
      <c r="BS70" s="17">
        <f t="shared" si="155"/>
        <v>15.7523559537556</v>
      </c>
      <c r="BT70" s="17">
        <f t="shared" si="155"/>
        <v>16.728281404944418</v>
      </c>
      <c r="BV70" s="67">
        <f t="shared" si="118"/>
        <v>-5.8193656015952335</v>
      </c>
      <c r="BW70" s="68">
        <f t="shared" si="119"/>
        <v>46.531653871548237</v>
      </c>
      <c r="BX70" s="68">
        <f t="shared" si="120"/>
        <v>40.712288269953007</v>
      </c>
      <c r="BZ70" t="str">
        <f t="shared" ref="BZ70" si="164">BD70</f>
        <v>92 Elementary administration and service occupations</v>
      </c>
      <c r="CA70" s="17">
        <f t="shared" si="156"/>
        <v>19.800689327109691</v>
      </c>
      <c r="CB70" s="17">
        <f t="shared" si="156"/>
        <v>20.905869296722152</v>
      </c>
      <c r="CC70" s="17">
        <f t="shared" si="156"/>
        <v>20.161196565464611</v>
      </c>
      <c r="CD70" s="17">
        <f t="shared" si="156"/>
        <v>21.719187334497288</v>
      </c>
      <c r="CE70" s="17">
        <f t="shared" si="156"/>
        <v>22.337122751207016</v>
      </c>
      <c r="CG70" s="67">
        <f t="shared" si="122"/>
        <v>-28.612608359131393</v>
      </c>
      <c r="CH70" s="68">
        <f t="shared" si="123"/>
        <v>36.137758440738097</v>
      </c>
      <c r="CI70" s="68">
        <f t="shared" si="124"/>
        <v>7.5251500816067036</v>
      </c>
      <c r="CK70" t="str">
        <f t="shared" ref="CK70" si="165">BO70</f>
        <v>92 Elementary administration and service occupations</v>
      </c>
      <c r="CL70" s="17">
        <f t="shared" si="157"/>
        <v>27.590365428683768</v>
      </c>
      <c r="CM70" s="17">
        <f t="shared" si="157"/>
        <v>24.594231054262874</v>
      </c>
      <c r="CN70" s="17">
        <f t="shared" si="157"/>
        <v>23.810681660253774</v>
      </c>
      <c r="CO70" s="17">
        <f t="shared" si="157"/>
        <v>18.67577175544136</v>
      </c>
      <c r="CP70" s="17">
        <f t="shared" si="157"/>
        <v>14.573905700996063</v>
      </c>
      <c r="CR70" s="67">
        <f t="shared" si="126"/>
        <v>-43.799078355520287</v>
      </c>
      <c r="CS70" s="68">
        <f t="shared" si="127"/>
        <v>17.382020122869516</v>
      </c>
      <c r="CT70" s="68">
        <f t="shared" si="128"/>
        <v>-26.417058232650771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46.5051369025092</v>
      </c>
      <c r="I72" s="66">
        <f>IF(D35&gt;0,I35/D35*100,0)</f>
        <v>60.42781041443066</v>
      </c>
      <c r="J72" s="66">
        <f>IF(D35&gt;0,(J35/D35)*100,0)</f>
        <v>106.93294731693985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47.676340855307046</v>
      </c>
      <c r="T72" s="66">
        <f t="shared" ref="T72" si="167">IF(O35&gt;0,T35/O35*100,0)</f>
        <v>63.823613958314283</v>
      </c>
      <c r="U72" s="66">
        <f t="shared" ref="U72" si="168">IF(O35&gt;0,(U35/O35)*100,0)</f>
        <v>111.49995481362134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22.99545299358287</v>
      </c>
      <c r="AE72" s="66">
        <f t="shared" ref="AE72" si="170">IF(Z35&gt;0,AE35/Z35*100,0)</f>
        <v>59.886479043365291</v>
      </c>
      <c r="AF72" s="66">
        <f t="shared" ref="AF72" si="171">IF(Z35&gt;0,(AF35/Z35)*100,0)</f>
        <v>82.881932036948157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11.951767512162712</v>
      </c>
      <c r="AP72" s="66">
        <f t="shared" ref="AP72" si="173">IF(AK35&gt;0,AP35/AK35*100,0)</f>
        <v>55.276307413910239</v>
      </c>
      <c r="AQ72" s="66">
        <f t="shared" ref="AQ72" si="174">IF(AK35&gt;0,(AQ35/AK35)*100,0)</f>
        <v>67.228074926072949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17.375530437184896</v>
      </c>
      <c r="BA72" s="66">
        <f t="shared" ref="BA72" si="176">IF(AV35&gt;0,BA35/AV35*100,0)</f>
        <v>56.056743176477717</v>
      </c>
      <c r="BB72" s="66">
        <f t="shared" ref="BB72" si="177">IF(AV35&gt;0,(BB35/AV35)*100,0)</f>
        <v>73.432273613662616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-1.6533582691113917</v>
      </c>
      <c r="BL72" s="66">
        <f t="shared" ref="BL72" si="179">IF(BG35&gt;0,BL35/BG35*100,0)</f>
        <v>44.95699933589092</v>
      </c>
      <c r="BM72" s="66">
        <f t="shared" ref="BM72" si="180">IF(BG35&gt;0,(BM35/BG35)*100,0)</f>
        <v>43.303641066779527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-16.902183788102814</v>
      </c>
      <c r="BW72" s="66">
        <f t="shared" ref="BW72" si="182">IF(BR35&gt;0,BW35/BR35*100,0)</f>
        <v>40.701235024163246</v>
      </c>
      <c r="BX72" s="66">
        <f t="shared" ref="BX72" si="183">IF(BR35&gt;0,(BX35/BR35)*100,0)</f>
        <v>23.799051236060432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-35.566668491823314</v>
      </c>
      <c r="CH72" s="66">
        <f t="shared" ref="CH72" si="185">IF(CC35&gt;0,CH35/CC35*100,0)</f>
        <v>32.669879309874325</v>
      </c>
      <c r="CI72" s="66">
        <f t="shared" ref="CI72" si="186">IF(CC35&gt;0,(CI35/CC35)*100,0)</f>
        <v>-2.8967891819489919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-8.1795723298721779</v>
      </c>
      <c r="CS72" s="66">
        <f t="shared" ref="CS72" si="188">IF(CN35&gt;0,CS35/CN35*100,0)</f>
        <v>27.422149486799029</v>
      </c>
      <c r="CT72" s="66">
        <f t="shared" ref="CT72" si="189">IF(CN35&gt;0,(CT35/CN35)*100,0)</f>
        <v>19.242577156926856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South East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South East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South East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South East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South East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South East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South East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South East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South East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5.8986093208773793</v>
      </c>
      <c r="C82" s="17">
        <f t="shared" si="200"/>
        <v>13.144139331288574</v>
      </c>
      <c r="D82" s="17">
        <f t="shared" si="200"/>
        <v>0.92741932258173509</v>
      </c>
      <c r="E82" s="17">
        <f t="shared" si="200"/>
        <v>2.7647484253846555</v>
      </c>
      <c r="F82" s="17">
        <f t="shared" ref="F82:F107" si="201">IF(AND(F$6-C$6 &lt;&gt; 0,C8&lt;&gt;0,F8&lt;&gt;0),(EXP(LN(F8/C8)/(F$6-C$6))-1)*100,0)</f>
        <v>2.8033983489460956</v>
      </c>
      <c r="H82" s="17">
        <f t="shared" ref="H82:H107" si="202">IF($F$6-$D$6 &lt;&gt; 0,(EXP(LN(1+(H45/100))/($F$6-$D$6))-1)*100,0)</f>
        <v>2.1486187464212714</v>
      </c>
      <c r="I82" s="17">
        <f t="shared" ref="I82:I107" si="203">IF(D8&gt;0,((1+(I8/D8))^(1/($F$6-$D$6))-1)*100,0)</f>
        <v>3.2605537067144086</v>
      </c>
      <c r="J82" s="17">
        <f t="shared" ref="J82:J107" si="204">IF($F$6-$D$6 &lt;&gt; 0,(EXP(LN(1+(J45/100))/($F$6-$D$6))-1)*100,0)</f>
        <v>4.7074832133548572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7.5835131752856277</v>
      </c>
      <c r="N82" s="17">
        <f t="shared" si="205"/>
        <v>8.9194385361493609</v>
      </c>
      <c r="O82" s="17">
        <f t="shared" si="205"/>
        <v>0.65465186724951163</v>
      </c>
      <c r="P82" s="17">
        <f t="shared" si="205"/>
        <v>2.66900069943794</v>
      </c>
      <c r="Q82" s="17">
        <f t="shared" ref="Q82:Q107" si="206">IF(AND(Q$6-N$6 &lt;&gt; 0,N8&lt;&gt;0,Q8&lt;&gt;0),(EXP(LN(Q8/N8)/(Q$6-N$6))-1)*100,0)</f>
        <v>2.4128023295736822</v>
      </c>
      <c r="S82" s="17">
        <f t="shared" ref="S82:S107" si="207">IF($F$6-$D$6 &lt;&gt; 0,(EXP(LN(1+(S45/100))/($F$6-$D$6))-1)*100,0)</f>
        <v>1.993111345874099</v>
      </c>
      <c r="T82" s="17">
        <f t="shared" ref="T82:T107" si="208">IF(O8&gt;0,((1+(T8/O8))^(1/($F$6-$D$6))-1)*100,0)</f>
        <v>3.2240615610558798</v>
      </c>
      <c r="U82" s="17">
        <f t="shared" ref="U82:U107" si="209">IF($F$6-$D$6 &lt;&gt; 0,(EXP(LN(1+(U45/100))/($F$6-$D$6))-1)*100,0)</f>
        <v>4.5674037679380941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5.2740899441668709</v>
      </c>
      <c r="Y82" s="17">
        <f t="shared" si="210"/>
        <v>-2.942877177985681</v>
      </c>
      <c r="Z82" s="17">
        <f t="shared" si="210"/>
        <v>-0.74854531199262109</v>
      </c>
      <c r="AA82" s="17">
        <f t="shared" si="210"/>
        <v>1.4225081637478931</v>
      </c>
      <c r="AB82" s="17">
        <f t="shared" ref="AB82:AB107" si="211">IF(AND(AB$6-Y$6 &lt;&gt; 0,Y8&lt;&gt;0,AB8&lt;&gt;0),(EXP(LN(AB8/Y8)/(AB$6-Y$6))-1)*100,0)</f>
        <v>0.46237825342070327</v>
      </c>
      <c r="AD82" s="17">
        <f t="shared" ref="AD82:AD107" si="212">IF($F$6-$D$6 &lt;&gt; 0,(EXP(LN(1+(AD45/100))/($F$6-$D$6))-1)*100,0)</f>
        <v>0.69359763524816653</v>
      </c>
      <c r="AE82" s="17">
        <f t="shared" ref="AE82:AE107" si="213">IF(Z8&gt;0,((1+(AE8/Z8))^(1/($F$6-$D$6))-1)*100,0)</f>
        <v>3.0978605689067074</v>
      </c>
      <c r="AF82" s="17">
        <f t="shared" ref="AF82:AF107" si="214">IF($F$6-$D$6 &lt;&gt; 0,(EXP(LN(1+(AF45/100))/($F$6-$D$6))-1)*100,0)</f>
        <v>3.558319832471657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4.9418794826882717</v>
      </c>
      <c r="AJ82" s="17">
        <f t="shared" si="215"/>
        <v>1.6462425202990572</v>
      </c>
      <c r="AK82" s="17">
        <f t="shared" si="215"/>
        <v>-1.682361365364049</v>
      </c>
      <c r="AL82" s="17">
        <f t="shared" si="215"/>
        <v>1.016697537309974</v>
      </c>
      <c r="AM82" s="17">
        <f t="shared" ref="AM82:AM107" si="216">IF(AND(AM$6-AJ$6 &lt;&gt; 0,AJ8&lt;&gt;0,AM8&lt;&gt;0),(EXP(LN(AM8/AJ8)/(AM$6-AJ$6))-1)*100,0)</f>
        <v>0.20427768271111812</v>
      </c>
      <c r="AO82" s="17">
        <f t="shared" ref="AO82:AO107" si="217">IF($F$6-$D$6 &lt;&gt; 0,(EXP(LN(1+(AO45/100))/($F$6-$D$6))-1)*100,0)</f>
        <v>0.1088772456447229</v>
      </c>
      <c r="AP82" s="17">
        <f t="shared" ref="AP82:AP107" si="218">IF(AK8&gt;0,((1+(AP8/AK8))^(1/($F$6-$D$6))-1)*100,0)</f>
        <v>2.7779342207731039</v>
      </c>
      <c r="AQ82" s="17">
        <f t="shared" ref="AQ82:AQ107" si="219">IF($F$6-$D$6 &lt;&gt; 0,(EXP(LN(1+(AQ45/100))/($F$6-$D$6))-1)*100,0)</f>
        <v>2.852313215127511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4.7498754422486744</v>
      </c>
      <c r="AU82" s="17">
        <f t="shared" si="220"/>
        <v>-0.12818401027967496</v>
      </c>
      <c r="AV82" s="17">
        <f t="shared" si="220"/>
        <v>-2.0749641640663175</v>
      </c>
      <c r="AW82" s="17">
        <f t="shared" si="220"/>
        <v>1.0614626978342034</v>
      </c>
      <c r="AX82" s="17">
        <f t="shared" ref="AX82:AX107" si="221">IF(AND(AX$6-AU$6 &lt;&gt; 0,AU8&lt;&gt;0,AX8&lt;&gt;0),(EXP(LN(AX8/AU8)/(AX$6-AU$6))-1)*100,0)</f>
        <v>-3.3467657700514408E-3</v>
      </c>
      <c r="AZ82" s="17">
        <f t="shared" ref="AZ82:AZ107" si="222">IF($F$6-$D$6 &lt;&gt; 0,(EXP(LN(1+(AZ45/100))/($F$6-$D$6))-1)*100,0)</f>
        <v>4.9812632507029164E-3</v>
      </c>
      <c r="BA82" s="17">
        <f t="shared" ref="BA82:BA107" si="223">IF(AV8&gt;0,((1+(BA8/AV8))^(1/($F$6-$D$6))-1)*100,0)</f>
        <v>2.7496767394721067</v>
      </c>
      <c r="BB82" s="17">
        <f t="shared" ref="BB82:BB107" si="224">IF($F$6-$D$6 &lt;&gt; 0,(EXP(LN(1+(BB45/100))/($F$6-$D$6))-1)*100,0)</f>
        <v>2.7530844571526991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1.6745684821581897</v>
      </c>
      <c r="BF82" s="17">
        <f t="shared" si="225"/>
        <v>8.2444862663884511</v>
      </c>
      <c r="BG82" s="17">
        <f t="shared" si="225"/>
        <v>-2.7617707986648532</v>
      </c>
      <c r="BH82" s="17">
        <f t="shared" si="225"/>
        <v>0.63807722611335382</v>
      </c>
      <c r="BI82" s="17">
        <f t="shared" ref="BI82:BI107" si="226">IF(AND(BI$6-BF$6 &lt;&gt; 0,BF8&lt;&gt;0,BI8&lt;&gt;0),(EXP(LN(BI8/BF8)/(BI$6-BF$6))-1)*100,0)</f>
        <v>1.7476658641557563E-2</v>
      </c>
      <c r="BK82" s="17">
        <f t="shared" ref="BK82:BK107" si="227">IF($F$6-$D$6 &lt;&gt; 0,(EXP(LN(1+(BK45/100))/($F$6-$D$6))-1)*100,0)</f>
        <v>-0.50821236451484841</v>
      </c>
      <c r="BL82" s="17">
        <f t="shared" ref="BL82:BL107" si="228">IF(BG8&gt;0,((1+(BL8/BG8))^(1/($F$6-$D$6))-1)*100,0)</f>
        <v>2.2723375987515393</v>
      </c>
      <c r="BM82" s="17">
        <f t="shared" ref="BM82:BM107" si="229">IF($F$6-$D$6 &lt;&gt; 0,(EXP(LN(1+(BM45/100))/($F$6-$D$6))-1)*100,0)</f>
        <v>1.905114931118157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2.6434939697880244</v>
      </c>
      <c r="BQ82" s="17">
        <f t="shared" si="230"/>
        <v>-6.4220432393174427</v>
      </c>
      <c r="BR82" s="17">
        <f t="shared" si="230"/>
        <v>-2.5994571194798977</v>
      </c>
      <c r="BS82" s="17">
        <f t="shared" si="230"/>
        <v>-1.8371937891496826</v>
      </c>
      <c r="BT82" s="17">
        <f t="shared" ref="BT82:BT107" si="231">IF(AND(BT$6-BQ$6 &lt;&gt; 0,BQ8&lt;&gt;0,BT8&lt;&gt;0),(EXP(LN(BT8/BQ8)/(BT$6-BQ$6))-1)*100,0)</f>
        <v>-2.3683495370544594</v>
      </c>
      <c r="BV82" s="17">
        <f t="shared" ref="BV82:BV107" si="232">IF($F$6-$D$6 &lt;&gt; 0,(EXP(LN(1+(BV45/100))/($F$6-$D$6))-1)*100,0)</f>
        <v>-2.0919421070092925</v>
      </c>
      <c r="BW82" s="17">
        <f t="shared" ref="BW82:BW107" si="233">IF(BR8&gt;0,((1+(BW8/BR8))^(1/($F$6-$D$6))-1)*100,0)</f>
        <v>2.1531940822591134</v>
      </c>
      <c r="BX82" s="17">
        <f t="shared" ref="BX82:BX107" si="234">IF($F$6-$D$6 &lt;&gt; 0,(EXP(LN(1+(BX45/100))/($F$6-$D$6))-1)*100,0)</f>
        <v>0.66635561105794494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0.56479802756252973</v>
      </c>
      <c r="CB82" s="17">
        <f t="shared" si="235"/>
        <v>-2.7351682597593019</v>
      </c>
      <c r="CC82" s="17">
        <f t="shared" si="235"/>
        <v>-0.57015478623335669</v>
      </c>
      <c r="CD82" s="17">
        <f t="shared" si="235"/>
        <v>-2.4742053998757174</v>
      </c>
      <c r="CE82" s="17">
        <f t="shared" ref="CE82:CE107" si="236">IF(AND(CE$6-CB$6 &lt;&gt; 0,CB8&lt;&gt;0,CE8&lt;&gt;0),(EXP(LN(CE8/CB8)/(CE$6-CB$6))-1)*100,0)</f>
        <v>-1.8995692258641173</v>
      </c>
      <c r="CG82" s="17">
        <f t="shared" ref="CG82:CG107" si="237">IF($F$6-$D$6 &lt;&gt; 0,(EXP(LN(1+(CG45/100))/($F$6-$D$6))-1)*100,0)</f>
        <v>-1.8436080637093677</v>
      </c>
      <c r="CH82" s="17">
        <f t="shared" ref="CH82:CH107" si="238">IF(CC8&gt;0,((1+(CH8/CC8))^(1/($F$6-$D$6))-1)*100,0)</f>
        <v>2.2087998706401102</v>
      </c>
      <c r="CI82" s="17">
        <f t="shared" ref="CI82:CI107" si="239">IF($F$6-$D$6 &lt;&gt; 0,(EXP(LN(1+(CI45/100))/($F$6-$D$6))-1)*100,0)</f>
        <v>0.9023138108460893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5.6766450710981076</v>
      </c>
      <c r="CM82" s="17">
        <f t="shared" si="240"/>
        <v>-8.5059836853039315</v>
      </c>
      <c r="CN82" s="17">
        <f t="shared" si="240"/>
        <v>0.67902712375464969</v>
      </c>
      <c r="CO82" s="17">
        <f t="shared" si="240"/>
        <v>2.3177592351979914</v>
      </c>
      <c r="CP82" s="17">
        <f t="shared" ref="CP82:CP107" si="241">IF(AND(CP$6-CM$6 &lt;&gt; 0,CM8&lt;&gt;0,CP8&lt;&gt;0),(EXP(LN(CP8/CM8)/(CP$6-CM$6))-1)*100,0)</f>
        <v>1.0938815412154135</v>
      </c>
      <c r="CR82" s="17">
        <f t="shared" ref="CR82:CR107" si="242">IF($F$6-$D$6 &lt;&gt; 0,(EXP(LN(1+(CR45/100))/($F$6-$D$6))-1)*100,0)</f>
        <v>1.7685727353259573</v>
      </c>
      <c r="CS82" s="17">
        <f t="shared" ref="CS82:CS107" si="243">IF(CN8&gt;0,((1+(CS8/CN8))^(1/($F$6-$D$6))-1)*100,0)</f>
        <v>1.9465974643495754</v>
      </c>
      <c r="CT82" s="17">
        <f t="shared" ref="CT82:CT107" si="244">IF($F$6-$D$6 &lt;&gt; 0,(EXP(LN(1+(CT45/100))/($F$6-$D$6))-1)*100,0)</f>
        <v>3.3366487538655454</v>
      </c>
    </row>
    <row r="83" spans="1:98" x14ac:dyDescent="0.2">
      <c r="A83" t="str">
        <f t="shared" si="199"/>
        <v>12 Other managers and proprietors</v>
      </c>
      <c r="B83" s="17">
        <f t="shared" si="200"/>
        <v>7.1468495466994186</v>
      </c>
      <c r="C83" s="17">
        <f t="shared" si="200"/>
        <v>1.5262908039398448</v>
      </c>
      <c r="D83" s="17">
        <f t="shared" si="200"/>
        <v>7.0993708667465238</v>
      </c>
      <c r="E83" s="17">
        <f t="shared" si="200"/>
        <v>3.3168755999384736</v>
      </c>
      <c r="F83" s="17">
        <f t="shared" si="201"/>
        <v>4.37022267101701</v>
      </c>
      <c r="H83" s="17">
        <f t="shared" si="202"/>
        <v>4.5626262562598274</v>
      </c>
      <c r="I83" s="17">
        <f t="shared" si="203"/>
        <v>4.5965791816912294</v>
      </c>
      <c r="J83" s="17">
        <f t="shared" si="204"/>
        <v>7.3930765722193259</v>
      </c>
      <c r="L83" t="str">
        <f t="shared" ref="L83:L106" si="245">A83</f>
        <v>12 Other managers and proprietors</v>
      </c>
      <c r="M83" s="17">
        <f t="shared" si="205"/>
        <v>5.9810889766966913</v>
      </c>
      <c r="N83" s="17">
        <f t="shared" si="205"/>
        <v>8.144498625011698</v>
      </c>
      <c r="O83" s="17">
        <f t="shared" si="205"/>
        <v>7.0387787986067707</v>
      </c>
      <c r="P83" s="17">
        <f t="shared" si="205"/>
        <v>3.4868980632797086</v>
      </c>
      <c r="Q83" s="17">
        <f t="shared" si="206"/>
        <v>4.8721667302351168</v>
      </c>
      <c r="S83" s="17">
        <f t="shared" si="207"/>
        <v>4.657565515103812</v>
      </c>
      <c r="T83" s="17">
        <f t="shared" si="208"/>
        <v>4.5564854382264874</v>
      </c>
      <c r="U83" s="17">
        <f t="shared" si="209"/>
        <v>7.4310825990043572</v>
      </c>
      <c r="W83" t="str">
        <f t="shared" ref="W83:W106" si="246">A83</f>
        <v>12 Other managers and proprietors</v>
      </c>
      <c r="X83" s="17">
        <f t="shared" si="210"/>
        <v>3.035576269853224</v>
      </c>
      <c r="Y83" s="17">
        <f t="shared" si="210"/>
        <v>-4.1051226760287607</v>
      </c>
      <c r="Z83" s="17">
        <f t="shared" si="210"/>
        <v>5.3226058917534402</v>
      </c>
      <c r="AA83" s="17">
        <f t="shared" si="210"/>
        <v>2.1983273140302018</v>
      </c>
      <c r="AB83" s="17">
        <f t="shared" si="211"/>
        <v>2.7549090158965894</v>
      </c>
      <c r="AD83" s="17">
        <f t="shared" si="212"/>
        <v>3.2293177617525481</v>
      </c>
      <c r="AE83" s="17">
        <f t="shared" si="213"/>
        <v>4.2877830719034504</v>
      </c>
      <c r="AF83" s="17">
        <f t="shared" si="214"/>
        <v>6.2648795954999281</v>
      </c>
      <c r="AH83" t="str">
        <f t="shared" ref="AH83:AH106" si="247">L83</f>
        <v>12 Other managers and proprietors</v>
      </c>
      <c r="AI83" s="17">
        <f t="shared" si="215"/>
        <v>3.902679318119251</v>
      </c>
      <c r="AJ83" s="17">
        <f t="shared" si="215"/>
        <v>2.0307338135604036</v>
      </c>
      <c r="AK83" s="17">
        <f t="shared" si="215"/>
        <v>4.2516427421013692</v>
      </c>
      <c r="AL83" s="17">
        <f t="shared" si="215"/>
        <v>2.1816207088149797</v>
      </c>
      <c r="AM83" s="17">
        <f t="shared" si="216"/>
        <v>2.8145522009668911</v>
      </c>
      <c r="AO83" s="17">
        <f t="shared" si="217"/>
        <v>2.8670203457366927</v>
      </c>
      <c r="AP83" s="17">
        <f t="shared" si="218"/>
        <v>4.1877039593923637</v>
      </c>
      <c r="AQ83" s="17">
        <f t="shared" si="219"/>
        <v>5.9462307527386793</v>
      </c>
      <c r="AS83" t="str">
        <f t="shared" ref="AS83:AS106" si="248">W83</f>
        <v>12 Other managers and proprietors</v>
      </c>
      <c r="AT83" s="17">
        <f t="shared" si="220"/>
        <v>2.7063514650003118</v>
      </c>
      <c r="AU83" s="17">
        <f t="shared" si="220"/>
        <v>-1.5360999940208675</v>
      </c>
      <c r="AV83" s="17">
        <f t="shared" si="220"/>
        <v>4.8658249450709734</v>
      </c>
      <c r="AW83" s="17">
        <f t="shared" si="220"/>
        <v>1.8797159247497142</v>
      </c>
      <c r="AX83" s="17">
        <f t="shared" si="221"/>
        <v>2.5847397328283339</v>
      </c>
      <c r="AZ83" s="17">
        <f t="shared" si="222"/>
        <v>2.865516112978872</v>
      </c>
      <c r="BA83" s="17">
        <f t="shared" si="223"/>
        <v>4.0120044677247169</v>
      </c>
      <c r="BB83" s="17">
        <f t="shared" si="224"/>
        <v>5.8065867560600948</v>
      </c>
      <c r="BD83" t="str">
        <f t="shared" ref="BD83:BD106" si="249">AH83</f>
        <v>12 Other managers and proprietors</v>
      </c>
      <c r="BE83" s="17">
        <f t="shared" si="225"/>
        <v>-2.4972603956695538</v>
      </c>
      <c r="BF83" s="17">
        <f t="shared" si="225"/>
        <v>5.6040850770021189</v>
      </c>
      <c r="BG83" s="17">
        <f t="shared" si="225"/>
        <v>2.6740168708059064</v>
      </c>
      <c r="BH83" s="17">
        <f t="shared" si="225"/>
        <v>0.66425743980667029</v>
      </c>
      <c r="BI83" s="17">
        <f t="shared" si="226"/>
        <v>1.5917699261982721</v>
      </c>
      <c r="BK83" s="17">
        <f t="shared" si="227"/>
        <v>1.3297677406257202</v>
      </c>
      <c r="BL83" s="17">
        <f t="shared" si="228"/>
        <v>3.0313389516732236</v>
      </c>
      <c r="BM83" s="17">
        <f t="shared" si="229"/>
        <v>3.9354103827422993</v>
      </c>
      <c r="BO83" t="str">
        <f t="shared" ref="BO83:BO106" si="250">AS83</f>
        <v>12 Other managers and proprietors</v>
      </c>
      <c r="BP83" s="17">
        <f t="shared" si="230"/>
        <v>-7.8036328633712682E-2</v>
      </c>
      <c r="BQ83" s="17">
        <f t="shared" si="230"/>
        <v>-5.381732187219801</v>
      </c>
      <c r="BR83" s="17">
        <f t="shared" si="230"/>
        <v>4.2163434508874609</v>
      </c>
      <c r="BS83" s="17">
        <f t="shared" si="230"/>
        <v>-0.10460156356928429</v>
      </c>
      <c r="BT83" s="17">
        <f t="shared" si="231"/>
        <v>0.88330731360548587</v>
      </c>
      <c r="BV83" s="17">
        <f t="shared" si="232"/>
        <v>1.3154317310908548</v>
      </c>
      <c r="BW83" s="17">
        <f t="shared" si="233"/>
        <v>3.3742916014849911</v>
      </c>
      <c r="BX83" s="17">
        <f t="shared" si="234"/>
        <v>4.2300955599979373</v>
      </c>
      <c r="BZ83" t="str">
        <f t="shared" ref="BZ83:BZ106" si="251">BD83</f>
        <v>12 Other managers and proprietors</v>
      </c>
      <c r="CA83" s="17">
        <f t="shared" si="235"/>
        <v>-2.1884239937979388</v>
      </c>
      <c r="CB83" s="17">
        <f t="shared" si="235"/>
        <v>-14.165593194541481</v>
      </c>
      <c r="CC83" s="17">
        <f t="shared" si="235"/>
        <v>3.2136983010547349</v>
      </c>
      <c r="CD83" s="17">
        <f t="shared" si="235"/>
        <v>-2.3091654526724015</v>
      </c>
      <c r="CE83" s="17">
        <f t="shared" si="236"/>
        <v>-1.4162363879265061</v>
      </c>
      <c r="CG83" s="17">
        <f t="shared" si="237"/>
        <v>-0.50185293470416115</v>
      </c>
      <c r="CH83" s="17">
        <f t="shared" si="238"/>
        <v>2.6515787325762874</v>
      </c>
      <c r="CI83" s="17">
        <f t="shared" si="239"/>
        <v>2.3076875316439649</v>
      </c>
      <c r="CK83" t="str">
        <f t="shared" ref="CK83:CK106" si="252">BO83</f>
        <v>12 Other managers and proprietors</v>
      </c>
      <c r="CL83" s="17">
        <f t="shared" si="240"/>
        <v>1.1747359056184514</v>
      </c>
      <c r="CM83" s="17">
        <f t="shared" si="240"/>
        <v>-13.00881303430984</v>
      </c>
      <c r="CN83" s="17">
        <f t="shared" si="240"/>
        <v>7.8256541630813858</v>
      </c>
      <c r="CO83" s="17">
        <f t="shared" si="240"/>
        <v>2.7622926338627618</v>
      </c>
      <c r="CP83" s="17">
        <f t="shared" si="241"/>
        <v>3.2378557876574288</v>
      </c>
      <c r="CR83" s="17">
        <f t="shared" si="242"/>
        <v>4.4230940307666611</v>
      </c>
      <c r="CS83" s="17">
        <f t="shared" si="243"/>
        <v>2.855657270387324</v>
      </c>
      <c r="CT83" s="17">
        <f t="shared" si="244"/>
        <v>6.1257641545158448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5.8662573259675055</v>
      </c>
      <c r="C84" s="17">
        <f t="shared" si="200"/>
        <v>6.0740710529355146</v>
      </c>
      <c r="D84" s="17">
        <f t="shared" si="200"/>
        <v>2.4680262010085441</v>
      </c>
      <c r="E84" s="17">
        <f t="shared" si="200"/>
        <v>2.2305559389082852</v>
      </c>
      <c r="F84" s="17">
        <f t="shared" si="201"/>
        <v>2.5409637055817669</v>
      </c>
      <c r="H84" s="17">
        <f t="shared" si="202"/>
        <v>2.3096514811231428</v>
      </c>
      <c r="I84" s="17">
        <f t="shared" si="203"/>
        <v>2.5610684088828384</v>
      </c>
      <c r="J84" s="17">
        <f t="shared" si="204"/>
        <v>4.2603592253306788</v>
      </c>
      <c r="L84" t="str">
        <f t="shared" si="245"/>
        <v>21 Science, research, engineering and technology professionals</v>
      </c>
      <c r="M84" s="17">
        <f t="shared" si="205"/>
        <v>6.0898574811332651</v>
      </c>
      <c r="N84" s="17">
        <f t="shared" si="205"/>
        <v>13.264138749815647</v>
      </c>
      <c r="O84" s="17">
        <f t="shared" si="205"/>
        <v>3.4954894060900132</v>
      </c>
      <c r="P84" s="17">
        <f t="shared" si="205"/>
        <v>2.7637081224051174</v>
      </c>
      <c r="Q84" s="17">
        <f t="shared" si="206"/>
        <v>3.6199970478711263</v>
      </c>
      <c r="S84" s="17">
        <f t="shared" si="207"/>
        <v>3.007058494409498</v>
      </c>
      <c r="T84" s="17">
        <f t="shared" si="208"/>
        <v>2.8183090844467573</v>
      </c>
      <c r="U84" s="17">
        <f t="shared" si="209"/>
        <v>4.992893683745403</v>
      </c>
      <c r="W84" t="str">
        <f t="shared" si="246"/>
        <v>21 Science, research, engineering and technology professionals</v>
      </c>
      <c r="X84" s="17">
        <f t="shared" si="210"/>
        <v>2.2828623318170038</v>
      </c>
      <c r="Y84" s="17">
        <f t="shared" si="210"/>
        <v>-1.1766774881390329</v>
      </c>
      <c r="Z84" s="17">
        <f t="shared" si="210"/>
        <v>0.98453652713372808</v>
      </c>
      <c r="AA84" s="17">
        <f t="shared" si="210"/>
        <v>0.55146204131597543</v>
      </c>
      <c r="AB84" s="17">
        <f t="shared" si="211"/>
        <v>0.57756294773925188</v>
      </c>
      <c r="AD84" s="17">
        <f t="shared" si="212"/>
        <v>0.69561344785322721</v>
      </c>
      <c r="AE84" s="17">
        <f t="shared" si="213"/>
        <v>2.3917063897237911</v>
      </c>
      <c r="AF84" s="17">
        <f t="shared" si="214"/>
        <v>2.898488596013582</v>
      </c>
      <c r="AH84" t="str">
        <f t="shared" si="247"/>
        <v>21 Science, research, engineering and technology professionals</v>
      </c>
      <c r="AI84" s="17">
        <f t="shared" si="215"/>
        <v>2.7755791482564574</v>
      </c>
      <c r="AJ84" s="17">
        <f t="shared" si="215"/>
        <v>3.4332292151668442</v>
      </c>
      <c r="AK84" s="17">
        <f t="shared" si="215"/>
        <v>1.3695192678149226</v>
      </c>
      <c r="AL84" s="17">
        <f t="shared" si="215"/>
        <v>1.354717387481208</v>
      </c>
      <c r="AM84" s="17">
        <f t="shared" si="216"/>
        <v>1.4880231285432588</v>
      </c>
      <c r="AO84" s="17">
        <f t="shared" si="217"/>
        <v>1.3596511074261519</v>
      </c>
      <c r="AP84" s="17">
        <f t="shared" si="218"/>
        <v>2.4224376196624986</v>
      </c>
      <c r="AQ84" s="17">
        <f t="shared" si="219"/>
        <v>3.4219436424215877</v>
      </c>
      <c r="AS84" t="str">
        <f t="shared" si="248"/>
        <v>21 Science, research, engineering and technology professionals</v>
      </c>
      <c r="AT84" s="17">
        <f t="shared" si="220"/>
        <v>2.0400375489383338</v>
      </c>
      <c r="AU84" s="17">
        <f t="shared" si="220"/>
        <v>-1.2524844138558477</v>
      </c>
      <c r="AV84" s="17">
        <f t="shared" si="220"/>
        <v>-0.94584493222429344</v>
      </c>
      <c r="AW84" s="17">
        <f t="shared" si="220"/>
        <v>-1.454676578155345E-2</v>
      </c>
      <c r="AX84" s="17">
        <f t="shared" si="221"/>
        <v>-0.38411068898099865</v>
      </c>
      <c r="AZ84" s="17">
        <f t="shared" si="222"/>
        <v>-0.32594833150608737</v>
      </c>
      <c r="BA84" s="17">
        <f t="shared" si="223"/>
        <v>2.0509211932695282</v>
      </c>
      <c r="BB84" s="17">
        <f t="shared" si="224"/>
        <v>1.8070959262684427</v>
      </c>
      <c r="BD84" t="str">
        <f t="shared" si="249"/>
        <v>21 Science, research, engineering and technology professionals</v>
      </c>
      <c r="BE84" s="17">
        <f t="shared" si="225"/>
        <v>-0.94460392357592626</v>
      </c>
      <c r="BF84" s="17">
        <f t="shared" si="225"/>
        <v>8.924543431491049</v>
      </c>
      <c r="BG84" s="17">
        <f t="shared" si="225"/>
        <v>-2.1258854234001645</v>
      </c>
      <c r="BH84" s="17">
        <f t="shared" si="225"/>
        <v>-0.54720626937271311</v>
      </c>
      <c r="BI84" s="17">
        <f t="shared" si="226"/>
        <v>-0.47901211781654629</v>
      </c>
      <c r="BK84" s="17">
        <f t="shared" si="227"/>
        <v>-1.0762418499177806</v>
      </c>
      <c r="BL84" s="17">
        <f t="shared" si="228"/>
        <v>1.5319161860492425</v>
      </c>
      <c r="BM84" s="17">
        <f t="shared" si="229"/>
        <v>0.67585940646681664</v>
      </c>
      <c r="BO84" t="str">
        <f t="shared" si="250"/>
        <v>21 Science, research, engineering and technology professionals</v>
      </c>
      <c r="BP84" s="17">
        <f t="shared" si="230"/>
        <v>1.1606931201967319</v>
      </c>
      <c r="BQ84" s="17">
        <f t="shared" si="230"/>
        <v>-4.4895078192636051</v>
      </c>
      <c r="BR84" s="17">
        <f t="shared" si="230"/>
        <v>-0.26115609090635594</v>
      </c>
      <c r="BS84" s="17">
        <f t="shared" si="230"/>
        <v>-1.1958398307056473</v>
      </c>
      <c r="BT84" s="17">
        <f t="shared" si="231"/>
        <v>-1.1144541514384487</v>
      </c>
      <c r="BV84" s="17">
        <f t="shared" si="232"/>
        <v>-0.88525590579432434</v>
      </c>
      <c r="BW84" s="17">
        <f t="shared" si="233"/>
        <v>1.8367108767203266</v>
      </c>
      <c r="BX84" s="17">
        <f t="shared" si="234"/>
        <v>1.1610093976354818</v>
      </c>
      <c r="BZ84" t="str">
        <f t="shared" si="251"/>
        <v>21 Science, research, engineering and technology professionals</v>
      </c>
      <c r="CA84" s="17">
        <f t="shared" si="235"/>
        <v>-1.4959211204713219</v>
      </c>
      <c r="CB84" s="17">
        <f t="shared" si="235"/>
        <v>-4.9054345373054868</v>
      </c>
      <c r="CC84" s="17">
        <f t="shared" si="235"/>
        <v>1.5416472564109052</v>
      </c>
      <c r="CD84" s="17">
        <f t="shared" si="235"/>
        <v>-3.4955769883485255</v>
      </c>
      <c r="CE84" s="17">
        <f t="shared" si="236"/>
        <v>-2.0390345639151874</v>
      </c>
      <c r="CG84" s="17">
        <f t="shared" si="237"/>
        <v>-1.8448975992160666</v>
      </c>
      <c r="CH84" s="17">
        <f t="shared" si="238"/>
        <v>1.6723897391568432</v>
      </c>
      <c r="CI84" s="17">
        <f t="shared" si="239"/>
        <v>0.25386080989640014</v>
      </c>
      <c r="CK84" t="str">
        <f t="shared" si="252"/>
        <v>21 Science, research, engineering and technology professionals</v>
      </c>
      <c r="CL84" s="17">
        <f t="shared" si="240"/>
        <v>7.5723558067170016</v>
      </c>
      <c r="CM84" s="17">
        <f t="shared" si="240"/>
        <v>-0.85216561753426179</v>
      </c>
      <c r="CN84" s="17">
        <f t="shared" si="240"/>
        <v>8.2517823765201328</v>
      </c>
      <c r="CO84" s="17">
        <f t="shared" si="240"/>
        <v>4.3520468218418484</v>
      </c>
      <c r="CP84" s="17">
        <f t="shared" si="241"/>
        <v>5.2184172113221683</v>
      </c>
      <c r="CR84" s="17">
        <f t="shared" si="242"/>
        <v>5.6360937313962634</v>
      </c>
      <c r="CS84" s="17">
        <f t="shared" si="243"/>
        <v>2.6503489211514797</v>
      </c>
      <c r="CT84" s="17">
        <f t="shared" si="244"/>
        <v>6.9936074987773766</v>
      </c>
    </row>
    <row r="85" spans="1:98" x14ac:dyDescent="0.2">
      <c r="A85" t="str">
        <f t="shared" si="199"/>
        <v>22 Health professionals</v>
      </c>
      <c r="B85" s="17">
        <f t="shared" si="200"/>
        <v>8.5716479829514913</v>
      </c>
      <c r="C85" s="17">
        <f t="shared" si="200"/>
        <v>4.4758244497475452</v>
      </c>
      <c r="D85" s="17">
        <f t="shared" si="200"/>
        <v>3.6294550747925758</v>
      </c>
      <c r="E85" s="17">
        <f t="shared" si="200"/>
        <v>1.9953017851481736</v>
      </c>
      <c r="F85" s="17">
        <f t="shared" si="201"/>
        <v>2.6572431189413104</v>
      </c>
      <c r="H85" s="17">
        <f t="shared" si="202"/>
        <v>2.5371360406996946</v>
      </c>
      <c r="I85" s="17">
        <f t="shared" si="203"/>
        <v>3.3564429964950016</v>
      </c>
      <c r="J85" s="17">
        <f t="shared" si="204"/>
        <v>5.060664586539021</v>
      </c>
      <c r="L85" t="str">
        <f t="shared" si="245"/>
        <v>22 Health professionals</v>
      </c>
      <c r="M85" s="17">
        <f t="shared" si="205"/>
        <v>8.8437672487527319</v>
      </c>
      <c r="N85" s="17">
        <f t="shared" si="205"/>
        <v>4.9723379828641834</v>
      </c>
      <c r="O85" s="17">
        <f t="shared" si="205"/>
        <v>3.334716854678299</v>
      </c>
      <c r="P85" s="17">
        <f t="shared" si="205"/>
        <v>1.7256111561149368</v>
      </c>
      <c r="Q85" s="17">
        <f t="shared" si="206"/>
        <v>2.4266752953725934</v>
      </c>
      <c r="S85" s="17">
        <f t="shared" si="207"/>
        <v>2.259176205976976</v>
      </c>
      <c r="T85" s="17">
        <f t="shared" si="208"/>
        <v>3.4729181095010775</v>
      </c>
      <c r="U85" s="17">
        <f t="shared" si="209"/>
        <v>4.9592976461393379</v>
      </c>
      <c r="W85" t="str">
        <f t="shared" si="246"/>
        <v>22 Health professionals</v>
      </c>
      <c r="X85" s="17">
        <f t="shared" si="210"/>
        <v>6.0709401524866591</v>
      </c>
      <c r="Y85" s="17">
        <f t="shared" si="210"/>
        <v>-1.8287901496531145</v>
      </c>
      <c r="Z85" s="17">
        <f t="shared" si="210"/>
        <v>1.9920731866276187</v>
      </c>
      <c r="AA85" s="17">
        <f t="shared" si="210"/>
        <v>0.91239274290118022</v>
      </c>
      <c r="AB85" s="17">
        <f t="shared" si="211"/>
        <v>1.0744367974827584</v>
      </c>
      <c r="AD85" s="17">
        <f t="shared" si="212"/>
        <v>1.27101027698302</v>
      </c>
      <c r="AE85" s="17">
        <f t="shared" si="213"/>
        <v>3.3702117911388996</v>
      </c>
      <c r="AF85" s="17">
        <f t="shared" si="214"/>
        <v>4.1966138523399144</v>
      </c>
      <c r="AH85" t="str">
        <f t="shared" si="247"/>
        <v>22 Health professionals</v>
      </c>
      <c r="AI85" s="17">
        <f t="shared" si="215"/>
        <v>-3.4912701366818122</v>
      </c>
      <c r="AJ85" s="17">
        <f t="shared" si="215"/>
        <v>-11.885888392703226</v>
      </c>
      <c r="AK85" s="17">
        <f t="shared" si="215"/>
        <v>-9.6791732364089214</v>
      </c>
      <c r="AL85" s="17">
        <f t="shared" si="215"/>
        <v>-9.4078881635800684</v>
      </c>
      <c r="AM85" s="17">
        <f t="shared" si="216"/>
        <v>-9.6495017941225729</v>
      </c>
      <c r="AO85" s="17">
        <f t="shared" si="217"/>
        <v>-9.4984069365590891</v>
      </c>
      <c r="AP85" s="17">
        <f t="shared" si="218"/>
        <v>1.2229376693441374</v>
      </c>
      <c r="AQ85" s="17">
        <f t="shared" si="219"/>
        <v>-5.5626035548132506</v>
      </c>
      <c r="AS85" t="str">
        <f t="shared" si="248"/>
        <v>22 Health professionals</v>
      </c>
      <c r="AT85" s="17">
        <f t="shared" si="220"/>
        <v>5.2350774336356709</v>
      </c>
      <c r="AU85" s="17">
        <f t="shared" si="220"/>
        <v>10.875171775271863</v>
      </c>
      <c r="AV85" s="17">
        <f t="shared" si="220"/>
        <v>0.65293528616585661</v>
      </c>
      <c r="AW85" s="17">
        <f t="shared" si="220"/>
        <v>0.7263231913788637</v>
      </c>
      <c r="AX85" s="17">
        <f t="shared" si="221"/>
        <v>1.3094065296135327</v>
      </c>
      <c r="AZ85" s="17">
        <f t="shared" si="222"/>
        <v>0.70185461284804074</v>
      </c>
      <c r="BA85" s="17">
        <f t="shared" si="223"/>
        <v>2.9338773650464001</v>
      </c>
      <c r="BB85" s="17">
        <f t="shared" si="224"/>
        <v>3.4100599445274993</v>
      </c>
      <c r="BD85" t="str">
        <f t="shared" si="249"/>
        <v>22 Health professionals</v>
      </c>
      <c r="BE85" s="17">
        <f t="shared" si="225"/>
        <v>4.9020013225817172</v>
      </c>
      <c r="BF85" s="17">
        <f t="shared" si="225"/>
        <v>8.3504361306847343</v>
      </c>
      <c r="BG85" s="17">
        <f t="shared" si="225"/>
        <v>1.1024423207993239</v>
      </c>
      <c r="BH85" s="17">
        <f t="shared" si="225"/>
        <v>0.80554399791248343</v>
      </c>
      <c r="BI85" s="17">
        <f t="shared" si="226"/>
        <v>1.3544198678997033</v>
      </c>
      <c r="BK85" s="17">
        <f t="shared" si="227"/>
        <v>0.90441310397266772</v>
      </c>
      <c r="BL85" s="17">
        <f t="shared" si="228"/>
        <v>3.2638271392718021</v>
      </c>
      <c r="BM85" s="17">
        <f t="shared" si="229"/>
        <v>3.8544645393762789</v>
      </c>
      <c r="BO85" t="str">
        <f t="shared" si="250"/>
        <v>22 Health professionals</v>
      </c>
      <c r="BP85" s="17">
        <f t="shared" si="230"/>
        <v>3.2522996849372765</v>
      </c>
      <c r="BQ85" s="17">
        <f t="shared" si="230"/>
        <v>-0.42843294512193708</v>
      </c>
      <c r="BR85" s="17">
        <f t="shared" si="230"/>
        <v>0.23625299894689533</v>
      </c>
      <c r="BS85" s="17">
        <f t="shared" si="230"/>
        <v>-2.2715693759192357</v>
      </c>
      <c r="BT85" s="17">
        <f t="shared" si="231"/>
        <v>-1.3795921615930351</v>
      </c>
      <c r="BV85" s="17">
        <f t="shared" si="232"/>
        <v>-1.4426787549140618</v>
      </c>
      <c r="BW85" s="17">
        <f t="shared" si="233"/>
        <v>2.4975401218108262</v>
      </c>
      <c r="BX85" s="17">
        <f t="shared" si="234"/>
        <v>1.5091301111864519</v>
      </c>
      <c r="BZ85" t="str">
        <f t="shared" si="251"/>
        <v>22 Health professionals</v>
      </c>
      <c r="CA85" s="17">
        <f t="shared" si="235"/>
        <v>5.1896320811478658</v>
      </c>
      <c r="CB85" s="17">
        <f t="shared" si="235"/>
        <v>-18.08011275098902</v>
      </c>
      <c r="CC85" s="17">
        <f t="shared" si="235"/>
        <v>1.31023853396115</v>
      </c>
      <c r="CD85" s="17">
        <f t="shared" si="235"/>
        <v>-4.4249543629054422</v>
      </c>
      <c r="CE85" s="17">
        <f t="shared" si="236"/>
        <v>-3.6018224386846764</v>
      </c>
      <c r="CG85" s="17">
        <f t="shared" si="237"/>
        <v>-2.5502366777223839</v>
      </c>
      <c r="CH85" s="17">
        <f t="shared" si="238"/>
        <v>2.2790461462862677</v>
      </c>
      <c r="CI85" s="17">
        <f t="shared" si="239"/>
        <v>0.52010461315330492</v>
      </c>
      <c r="CK85" t="str">
        <f t="shared" si="252"/>
        <v>22 Health professionals</v>
      </c>
      <c r="CL85" s="17">
        <f t="shared" si="240"/>
        <v>13.872515731863988</v>
      </c>
      <c r="CM85" s="17">
        <f t="shared" si="240"/>
        <v>1.7861229793551203</v>
      </c>
      <c r="CN85" s="17">
        <f t="shared" si="240"/>
        <v>12.3510348578451</v>
      </c>
      <c r="CO85" s="17">
        <f t="shared" si="240"/>
        <v>7.2966868117087635</v>
      </c>
      <c r="CP85" s="17">
        <f t="shared" si="241"/>
        <v>8.4931496091798167</v>
      </c>
      <c r="CR85" s="17">
        <f t="shared" si="242"/>
        <v>8.9556861816226139</v>
      </c>
      <c r="CS85" s="17">
        <f t="shared" si="243"/>
        <v>4.18305037117912</v>
      </c>
      <c r="CT85" s="17">
        <f t="shared" si="244"/>
        <v>10.496886461206167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3.8913366429242924</v>
      </c>
      <c r="C86" s="17">
        <f t="shared" si="200"/>
        <v>4.4026017241238113</v>
      </c>
      <c r="D86" s="17">
        <f t="shared" si="200"/>
        <v>2.1773167940578375</v>
      </c>
      <c r="E86" s="17">
        <f t="shared" si="200"/>
        <v>1.6668245984027497</v>
      </c>
      <c r="F86" s="17">
        <f t="shared" si="201"/>
        <v>1.995209406831755</v>
      </c>
      <c r="H86" s="17">
        <f t="shared" si="202"/>
        <v>1.8367046446765567</v>
      </c>
      <c r="I86" s="17">
        <f t="shared" si="203"/>
        <v>3.1573611540960167</v>
      </c>
      <c r="J86" s="17">
        <f t="shared" si="204"/>
        <v>4.401003061253439</v>
      </c>
      <c r="L86" t="str">
        <f t="shared" si="245"/>
        <v>23 Teaching and other educational professionals</v>
      </c>
      <c r="M86" s="17">
        <f t="shared" si="205"/>
        <v>4.4492554888815539</v>
      </c>
      <c r="N86" s="17">
        <f t="shared" si="205"/>
        <v>1.4983733100476959</v>
      </c>
      <c r="O86" s="17">
        <f t="shared" si="205"/>
        <v>2.0598703001335039</v>
      </c>
      <c r="P86" s="17">
        <f t="shared" si="205"/>
        <v>1.4846449116967309</v>
      </c>
      <c r="Q86" s="17">
        <f t="shared" si="206"/>
        <v>1.6649132030687852</v>
      </c>
      <c r="S86" s="17">
        <f t="shared" si="207"/>
        <v>1.6760255735905005</v>
      </c>
      <c r="T86" s="17">
        <f t="shared" si="208"/>
        <v>3.257266537043968</v>
      </c>
      <c r="U86" s="17">
        <f t="shared" si="209"/>
        <v>4.373810698990388</v>
      </c>
      <c r="W86" t="str">
        <f t="shared" si="246"/>
        <v>23 Teaching and other educational professionals</v>
      </c>
      <c r="X86" s="17">
        <f t="shared" si="210"/>
        <v>-1.2150135691728958</v>
      </c>
      <c r="Y86" s="17">
        <f t="shared" si="210"/>
        <v>-3.5503101129900849</v>
      </c>
      <c r="Z86" s="17">
        <f t="shared" si="210"/>
        <v>-2.2164176749916331</v>
      </c>
      <c r="AA86" s="17">
        <f t="shared" si="210"/>
        <v>-1.2437846365054073</v>
      </c>
      <c r="AB86" s="17">
        <f t="shared" si="211"/>
        <v>-1.694077388898374</v>
      </c>
      <c r="AD86" s="17">
        <f t="shared" si="212"/>
        <v>-1.5690658778385158</v>
      </c>
      <c r="AE86" s="17">
        <f t="shared" si="213"/>
        <v>2.5250891891038574</v>
      </c>
      <c r="AF86" s="17">
        <f t="shared" si="214"/>
        <v>1.4576922710623608</v>
      </c>
      <c r="AH86" t="str">
        <f t="shared" si="247"/>
        <v>23 Teaching and other educational professionals</v>
      </c>
      <c r="AI86" s="17">
        <f t="shared" si="215"/>
        <v>-11.177581826341143</v>
      </c>
      <c r="AJ86" s="17">
        <f t="shared" si="215"/>
        <v>-13.287310714310985</v>
      </c>
      <c r="AK86" s="17">
        <f t="shared" si="215"/>
        <v>-7.0419912568762788</v>
      </c>
      <c r="AL86" s="17">
        <f t="shared" si="215"/>
        <v>0.12143387658729576</v>
      </c>
      <c r="AM86" s="17">
        <f t="shared" si="216"/>
        <v>-3.0496887506418213</v>
      </c>
      <c r="AO86" s="17">
        <f t="shared" si="217"/>
        <v>-2.3256991696244511</v>
      </c>
      <c r="AP86" s="17">
        <f t="shared" si="218"/>
        <v>1.3491603861105483</v>
      </c>
      <c r="AQ86" s="17">
        <f t="shared" si="219"/>
        <v>-0.51663983447550743</v>
      </c>
      <c r="AS86" t="str">
        <f t="shared" si="248"/>
        <v>23 Teaching and other educational professionals</v>
      </c>
      <c r="AT86" s="17">
        <f t="shared" si="220"/>
        <v>1.0414871951871962</v>
      </c>
      <c r="AU86" s="17">
        <f t="shared" si="220"/>
        <v>-0.69570330189278051</v>
      </c>
      <c r="AV86" s="17">
        <f t="shared" si="220"/>
        <v>-3.2210516433419101</v>
      </c>
      <c r="AW86" s="17">
        <f t="shared" si="220"/>
        <v>-0.85149624092034637</v>
      </c>
      <c r="AX86" s="17">
        <f t="shared" si="221"/>
        <v>-1.5884921134318164</v>
      </c>
      <c r="AZ86" s="17">
        <f t="shared" si="222"/>
        <v>-1.6477251770200874</v>
      </c>
      <c r="BA86" s="17">
        <f t="shared" si="223"/>
        <v>2.3148319566724807</v>
      </c>
      <c r="BB86" s="17">
        <f t="shared" si="224"/>
        <v>1.1605155138159517</v>
      </c>
      <c r="BD86" t="str">
        <f t="shared" si="249"/>
        <v>23 Teaching and other educational professionals</v>
      </c>
      <c r="BE86" s="17">
        <f t="shared" si="225"/>
        <v>-0.96110954451295028</v>
      </c>
      <c r="BF86" s="17">
        <f t="shared" si="225"/>
        <v>11.995949671601336</v>
      </c>
      <c r="BG86" s="17">
        <f t="shared" si="225"/>
        <v>0.84139554195299393</v>
      </c>
      <c r="BH86" s="17">
        <f t="shared" si="225"/>
        <v>1.8235917223102804</v>
      </c>
      <c r="BI86" s="17">
        <f t="shared" si="226"/>
        <v>2.1215839359713717</v>
      </c>
      <c r="BK86" s="17">
        <f t="shared" si="227"/>
        <v>1.4951346153686984</v>
      </c>
      <c r="BL86" s="17">
        <f t="shared" si="228"/>
        <v>2.5632403690602379</v>
      </c>
      <c r="BM86" s="17">
        <f t="shared" si="229"/>
        <v>3.6457688161820823</v>
      </c>
      <c r="BO86" t="str">
        <f t="shared" si="250"/>
        <v>23 Teaching and other educational professionals</v>
      </c>
      <c r="BP86" s="17">
        <f t="shared" si="230"/>
        <v>-0.80026380486570847</v>
      </c>
      <c r="BQ86" s="17">
        <f t="shared" si="230"/>
        <v>-0.13853887567936152</v>
      </c>
      <c r="BR86" s="17">
        <f t="shared" si="230"/>
        <v>-0.55098643469336794</v>
      </c>
      <c r="BS86" s="17">
        <f t="shared" si="230"/>
        <v>-0.83644847685259149</v>
      </c>
      <c r="BT86" s="17">
        <f t="shared" si="231"/>
        <v>-0.70381455021631956</v>
      </c>
      <c r="BV86" s="17">
        <f t="shared" si="232"/>
        <v>-0.74138562365113625</v>
      </c>
      <c r="BW86" s="17">
        <f t="shared" si="233"/>
        <v>2.4142517479060377</v>
      </c>
      <c r="BX86" s="17">
        <f t="shared" si="234"/>
        <v>1.8918044499232511</v>
      </c>
      <c r="BZ86" t="str">
        <f t="shared" si="251"/>
        <v>23 Teaching and other educational professionals</v>
      </c>
      <c r="CA86" s="17">
        <f t="shared" si="235"/>
        <v>-0.84757324191416794</v>
      </c>
      <c r="CB86" s="17">
        <f t="shared" si="235"/>
        <v>-6.5104037978514162</v>
      </c>
      <c r="CC86" s="17">
        <f t="shared" si="235"/>
        <v>2.4641814341834323</v>
      </c>
      <c r="CD86" s="17">
        <f t="shared" si="235"/>
        <v>-0.93217139360628476</v>
      </c>
      <c r="CE86" s="17">
        <f t="shared" si="236"/>
        <v>-0.24506700752495725</v>
      </c>
      <c r="CG86" s="17">
        <f t="shared" si="237"/>
        <v>0.18724962913474474</v>
      </c>
      <c r="CH86" s="17">
        <f t="shared" si="238"/>
        <v>2.5780252168644324</v>
      </c>
      <c r="CI86" s="17">
        <f t="shared" si="239"/>
        <v>2.7096857238665395</v>
      </c>
      <c r="CK86" t="str">
        <f t="shared" si="252"/>
        <v>23 Teaching and other educational professionals</v>
      </c>
      <c r="CL86" s="17">
        <f t="shared" si="240"/>
        <v>8.1015148662652692</v>
      </c>
      <c r="CM86" s="17">
        <f t="shared" si="240"/>
        <v>9.4143103028818231</v>
      </c>
      <c r="CN86" s="17">
        <f t="shared" si="240"/>
        <v>7.3484505047075821</v>
      </c>
      <c r="CO86" s="17">
        <f t="shared" si="240"/>
        <v>2.0477675067757328</v>
      </c>
      <c r="CP86" s="17">
        <f t="shared" si="241"/>
        <v>4.1281150576945924</v>
      </c>
      <c r="CR86" s="17">
        <f t="shared" si="242"/>
        <v>3.7849225216696647</v>
      </c>
      <c r="CS86" s="17">
        <f t="shared" si="243"/>
        <v>2.7831540079188866</v>
      </c>
      <c r="CT86" s="17">
        <f t="shared" si="244"/>
        <v>5.5717648063725367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6.2428560837988423</v>
      </c>
      <c r="C87" s="17">
        <f t="shared" si="200"/>
        <v>14.725974598705548</v>
      </c>
      <c r="D87" s="17">
        <f t="shared" si="200"/>
        <v>4.727048242536247</v>
      </c>
      <c r="E87" s="17">
        <f t="shared" si="200"/>
        <v>3.0933832801565808</v>
      </c>
      <c r="F87" s="17">
        <f t="shared" si="201"/>
        <v>4.2957231400218898</v>
      </c>
      <c r="H87" s="17">
        <f t="shared" si="202"/>
        <v>3.6350869034388333</v>
      </c>
      <c r="I87" s="17">
        <f t="shared" si="203"/>
        <v>3.5265967998372894</v>
      </c>
      <c r="J87" s="17">
        <f t="shared" si="204"/>
        <v>5.9814299313593056</v>
      </c>
      <c r="L87" t="str">
        <f t="shared" si="245"/>
        <v>24 Business, media and public service professionals</v>
      </c>
      <c r="M87" s="17">
        <f t="shared" si="205"/>
        <v>6.7653841266569703</v>
      </c>
      <c r="N87" s="17">
        <f t="shared" si="205"/>
        <v>8.4165321621465061</v>
      </c>
      <c r="O87" s="17">
        <f t="shared" si="205"/>
        <v>3.6351170699052471</v>
      </c>
      <c r="P87" s="17">
        <f t="shared" si="205"/>
        <v>2.3151923665577279</v>
      </c>
      <c r="Q87" s="17">
        <f t="shared" si="206"/>
        <v>3.0984099015401778</v>
      </c>
      <c r="S87" s="17">
        <f t="shared" si="207"/>
        <v>2.7532887356665814</v>
      </c>
      <c r="T87" s="17">
        <f t="shared" si="208"/>
        <v>3.339809979937125</v>
      </c>
      <c r="U87" s="17">
        <f t="shared" si="209"/>
        <v>5.2021906712149457</v>
      </c>
      <c r="W87" t="str">
        <f t="shared" si="246"/>
        <v>24 Business, media and public service professionals</v>
      </c>
      <c r="X87" s="17">
        <f t="shared" si="210"/>
        <v>3.3691923090428455</v>
      </c>
      <c r="Y87" s="17">
        <f t="shared" si="210"/>
        <v>3.0181593937634199</v>
      </c>
      <c r="Z87" s="17">
        <f t="shared" si="210"/>
        <v>2.0782803635557734</v>
      </c>
      <c r="AA87" s="17">
        <f t="shared" si="210"/>
        <v>0.96066473246803064</v>
      </c>
      <c r="AB87" s="17">
        <f t="shared" si="211"/>
        <v>1.4364187416192609</v>
      </c>
      <c r="AD87" s="17">
        <f t="shared" si="212"/>
        <v>1.3318370242485278</v>
      </c>
      <c r="AE87" s="17">
        <f t="shared" si="213"/>
        <v>3.1008618217755357</v>
      </c>
      <c r="AF87" s="17">
        <f t="shared" si="214"/>
        <v>3.9984033029722088</v>
      </c>
      <c r="AH87" t="str">
        <f t="shared" si="247"/>
        <v>24 Business, media and public service professionals</v>
      </c>
      <c r="AI87" s="17">
        <f t="shared" si="215"/>
        <v>0.6049399027111324</v>
      </c>
      <c r="AJ87" s="17">
        <f t="shared" si="215"/>
        <v>6.6228415440667376</v>
      </c>
      <c r="AK87" s="17">
        <f t="shared" si="215"/>
        <v>-0.42276986310504361</v>
      </c>
      <c r="AL87" s="17">
        <f t="shared" si="215"/>
        <v>0.79589237256274536</v>
      </c>
      <c r="AM87" s="17">
        <f t="shared" si="216"/>
        <v>0.76679026021935215</v>
      </c>
      <c r="AO87" s="17">
        <f t="shared" si="217"/>
        <v>0.38802341834254239</v>
      </c>
      <c r="AP87" s="17">
        <f t="shared" si="218"/>
        <v>2.195011516489509</v>
      </c>
      <c r="AQ87" s="17">
        <f t="shared" si="219"/>
        <v>2.4834647257731213</v>
      </c>
      <c r="AS87" t="str">
        <f t="shared" si="248"/>
        <v>24 Business, media and public service professionals</v>
      </c>
      <c r="AT87" s="17">
        <f t="shared" si="220"/>
        <v>2.8683437957125912</v>
      </c>
      <c r="AU87" s="17">
        <f t="shared" si="220"/>
        <v>4.2202692527440133</v>
      </c>
      <c r="AV87" s="17">
        <f t="shared" si="220"/>
        <v>1.8192432749841725</v>
      </c>
      <c r="AW87" s="17">
        <f t="shared" si="220"/>
        <v>1.2515488456631196</v>
      </c>
      <c r="AX87" s="17">
        <f t="shared" si="221"/>
        <v>1.6119747994888245</v>
      </c>
      <c r="AZ87" s="17">
        <f t="shared" si="222"/>
        <v>1.4404277603088822</v>
      </c>
      <c r="BA87" s="17">
        <f t="shared" si="223"/>
        <v>2.9793450490708251</v>
      </c>
      <c r="BB87" s="17">
        <f t="shared" si="224"/>
        <v>3.9676469338353115</v>
      </c>
      <c r="BD87" t="str">
        <f t="shared" si="249"/>
        <v>24 Business, media and public service professionals</v>
      </c>
      <c r="BE87" s="17">
        <f t="shared" si="225"/>
        <v>1.0396906573692632</v>
      </c>
      <c r="BF87" s="17">
        <f t="shared" si="225"/>
        <v>14.415410433962283</v>
      </c>
      <c r="BG87" s="17">
        <f t="shared" si="225"/>
        <v>1.6659409691692328</v>
      </c>
      <c r="BH87" s="17">
        <f t="shared" si="225"/>
        <v>0.68117045083366801</v>
      </c>
      <c r="BI87" s="17">
        <f t="shared" si="226"/>
        <v>1.7982427987764726</v>
      </c>
      <c r="BK87" s="17">
        <f t="shared" si="227"/>
        <v>1.0083628328152905</v>
      </c>
      <c r="BL87" s="17">
        <f t="shared" si="228"/>
        <v>2.533844200942803</v>
      </c>
      <c r="BM87" s="17">
        <f t="shared" si="229"/>
        <v>3.2595207704898321</v>
      </c>
      <c r="BO87" t="str">
        <f t="shared" si="250"/>
        <v>24 Business, media and public service professionals</v>
      </c>
      <c r="BP87" s="17">
        <f t="shared" si="230"/>
        <v>1.7616442400606669</v>
      </c>
      <c r="BQ87" s="17">
        <f t="shared" si="230"/>
        <v>-1.9249666659584719</v>
      </c>
      <c r="BR87" s="17">
        <f t="shared" si="230"/>
        <v>0.83255978053617952</v>
      </c>
      <c r="BS87" s="17">
        <f t="shared" si="230"/>
        <v>-1.4087139111188085</v>
      </c>
      <c r="BT87" s="17">
        <f t="shared" si="231"/>
        <v>-0.74629345191349339</v>
      </c>
      <c r="BV87" s="17">
        <f t="shared" si="232"/>
        <v>-0.66721345182623182</v>
      </c>
      <c r="BW87" s="17">
        <f t="shared" si="233"/>
        <v>2.2392319751294743</v>
      </c>
      <c r="BX87" s="17">
        <f t="shared" si="234"/>
        <v>1.75645432871121</v>
      </c>
      <c r="BZ87" t="str">
        <f t="shared" si="251"/>
        <v>24 Business, media and public service professionals</v>
      </c>
      <c r="CA87" s="17">
        <f t="shared" si="235"/>
        <v>0.84515465308059312</v>
      </c>
      <c r="CB87" s="17">
        <f t="shared" si="235"/>
        <v>-2.9495124499721803</v>
      </c>
      <c r="CC87" s="17">
        <f t="shared" si="235"/>
        <v>1.2211772783819352</v>
      </c>
      <c r="CD87" s="17">
        <f t="shared" si="235"/>
        <v>-3.7785695476081682</v>
      </c>
      <c r="CE87" s="17">
        <f t="shared" si="236"/>
        <v>-2.1908362605224441</v>
      </c>
      <c r="CG87" s="17">
        <f t="shared" si="237"/>
        <v>-2.1400474850059026</v>
      </c>
      <c r="CH87" s="17">
        <f t="shared" si="238"/>
        <v>2.035917764365891</v>
      </c>
      <c r="CI87" s="17">
        <f t="shared" si="239"/>
        <v>0.4888423667655184</v>
      </c>
      <c r="CK87" t="str">
        <f t="shared" si="252"/>
        <v>24 Business, media and public service professionals</v>
      </c>
      <c r="CL87" s="17">
        <f t="shared" si="240"/>
        <v>6.4189863504932276</v>
      </c>
      <c r="CM87" s="17">
        <f t="shared" si="240"/>
        <v>1.220553687125947</v>
      </c>
      <c r="CN87" s="17">
        <f t="shared" si="240"/>
        <v>6.1873847983760388</v>
      </c>
      <c r="CO87" s="17">
        <f t="shared" si="240"/>
        <v>3.9683404095727681</v>
      </c>
      <c r="CP87" s="17">
        <f t="shared" si="241"/>
        <v>4.4817115057830925</v>
      </c>
      <c r="CR87" s="17">
        <f t="shared" si="242"/>
        <v>4.7028209431874579</v>
      </c>
      <c r="CS87" s="17">
        <f t="shared" si="243"/>
        <v>2.6545116596554896</v>
      </c>
      <c r="CT87" s="17">
        <f t="shared" si="244"/>
        <v>6.2243774512592331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9.3006768810895544</v>
      </c>
      <c r="C88" s="17">
        <f t="shared" si="200"/>
        <v>12.505426217058989</v>
      </c>
      <c r="D88" s="17">
        <f t="shared" si="200"/>
        <v>1.4228692641199192</v>
      </c>
      <c r="E88" s="17">
        <f t="shared" si="200"/>
        <v>3.6502246853991505</v>
      </c>
      <c r="F88" s="17">
        <f t="shared" si="201"/>
        <v>3.4778062920959973</v>
      </c>
      <c r="H88" s="17">
        <f t="shared" si="202"/>
        <v>2.9023902431340565</v>
      </c>
      <c r="I88" s="17">
        <f t="shared" si="203"/>
        <v>3.0974568347250431</v>
      </c>
      <c r="J88" s="17">
        <f t="shared" si="204"/>
        <v>5.1244391446930937</v>
      </c>
      <c r="L88" t="str">
        <f t="shared" si="245"/>
        <v>31 Science, engineering and technology associate professionals</v>
      </c>
      <c r="M88" s="17">
        <f t="shared" si="205"/>
        <v>7.4236023667991091</v>
      </c>
      <c r="N88" s="17">
        <f t="shared" si="205"/>
        <v>18.014443554303348</v>
      </c>
      <c r="O88" s="17">
        <f t="shared" si="205"/>
        <v>-0.96168963532745622</v>
      </c>
      <c r="P88" s="17">
        <f t="shared" si="205"/>
        <v>2.4754402425546385</v>
      </c>
      <c r="Q88" s="17">
        <f t="shared" si="206"/>
        <v>2.2873259477758978</v>
      </c>
      <c r="S88" s="17">
        <f t="shared" si="207"/>
        <v>1.31667669826665</v>
      </c>
      <c r="T88" s="17">
        <f t="shared" si="208"/>
        <v>2.5630409753685468</v>
      </c>
      <c r="U88" s="17">
        <f t="shared" si="209"/>
        <v>3.5129778357179786</v>
      </c>
      <c r="W88" t="str">
        <f t="shared" si="246"/>
        <v>31 Science, engineering and technology associate professionals</v>
      </c>
      <c r="X88" s="17">
        <f t="shared" si="210"/>
        <v>4.9305275699089934</v>
      </c>
      <c r="Y88" s="17">
        <f t="shared" si="210"/>
        <v>2.9744894747257833</v>
      </c>
      <c r="Z88" s="17">
        <f t="shared" si="210"/>
        <v>-1.6777696816270726</v>
      </c>
      <c r="AA88" s="17">
        <f t="shared" si="210"/>
        <v>1.1295882299649396</v>
      </c>
      <c r="AB88" s="17">
        <f t="shared" si="211"/>
        <v>0.35711435988976525</v>
      </c>
      <c r="AD88" s="17">
        <f t="shared" si="212"/>
        <v>0.18500705215840352</v>
      </c>
      <c r="AE88" s="17">
        <f t="shared" si="213"/>
        <v>2.4428323586787704</v>
      </c>
      <c r="AF88" s="17">
        <f t="shared" si="214"/>
        <v>2.5753103014068524</v>
      </c>
      <c r="AH88" t="str">
        <f t="shared" si="247"/>
        <v>31 Science, engineering and technology associate professionals</v>
      </c>
      <c r="AI88" s="17">
        <f t="shared" si="215"/>
        <v>5.2335384883211322</v>
      </c>
      <c r="AJ88" s="17">
        <f t="shared" si="215"/>
        <v>10.806339532610831</v>
      </c>
      <c r="AK88" s="17">
        <f t="shared" si="215"/>
        <v>0.25121515949626527</v>
      </c>
      <c r="AL88" s="17">
        <f t="shared" si="215"/>
        <v>2.7287419191716733</v>
      </c>
      <c r="AM88" s="17">
        <f t="shared" si="216"/>
        <v>2.4314411827117688</v>
      </c>
      <c r="AO88" s="17">
        <f t="shared" si="217"/>
        <v>1.8961702646271617</v>
      </c>
      <c r="AP88" s="17">
        <f t="shared" si="218"/>
        <v>2.9147914348269133</v>
      </c>
      <c r="AQ88" s="17">
        <f t="shared" si="219"/>
        <v>4.2396609768883042</v>
      </c>
      <c r="AS88" t="str">
        <f t="shared" si="248"/>
        <v>31 Science, engineering and technology associate professionals</v>
      </c>
      <c r="AT88" s="17">
        <f t="shared" si="220"/>
        <v>2.8466336880841991</v>
      </c>
      <c r="AU88" s="17">
        <f t="shared" si="220"/>
        <v>2.9789445871419629</v>
      </c>
      <c r="AV88" s="17">
        <f t="shared" si="220"/>
        <v>-3.8322563432370615</v>
      </c>
      <c r="AW88" s="17">
        <f t="shared" si="220"/>
        <v>-0.11347100368155338</v>
      </c>
      <c r="AX88" s="17">
        <f t="shared" si="221"/>
        <v>-1.1025032095328458</v>
      </c>
      <c r="AZ88" s="17">
        <f t="shared" si="222"/>
        <v>-1.3687758335253486</v>
      </c>
      <c r="BA88" s="17">
        <f t="shared" si="223"/>
        <v>1.8934907584267302</v>
      </c>
      <c r="BB88" s="17">
        <f t="shared" si="224"/>
        <v>0.86658434418263042</v>
      </c>
      <c r="BD88" t="str">
        <f t="shared" si="249"/>
        <v>31 Science, engineering and technology associate professionals</v>
      </c>
      <c r="BE88" s="17">
        <f t="shared" si="225"/>
        <v>-0.94846228533825849</v>
      </c>
      <c r="BF88" s="17">
        <f t="shared" si="225"/>
        <v>17.408238542744936</v>
      </c>
      <c r="BG88" s="17">
        <f t="shared" si="225"/>
        <v>-6.0814642474483538</v>
      </c>
      <c r="BH88" s="17">
        <f t="shared" si="225"/>
        <v>-2.5415579028143842</v>
      </c>
      <c r="BI88" s="17">
        <f t="shared" si="226"/>
        <v>-2.5340070514811908</v>
      </c>
      <c r="BK88" s="17">
        <f t="shared" si="227"/>
        <v>-3.7361085003700945</v>
      </c>
      <c r="BL88" s="17">
        <f t="shared" si="228"/>
        <v>1.4838247512435343</v>
      </c>
      <c r="BM88" s="17">
        <f t="shared" si="229"/>
        <v>-1.3777987388738033</v>
      </c>
      <c r="BO88" t="str">
        <f t="shared" si="250"/>
        <v>31 Science, engineering and technology associate professionals</v>
      </c>
      <c r="BP88" s="17">
        <f t="shared" si="230"/>
        <v>2.9545246907178191</v>
      </c>
      <c r="BQ88" s="17">
        <f t="shared" si="230"/>
        <v>1.8399624693297367</v>
      </c>
      <c r="BR88" s="17">
        <f t="shared" si="230"/>
        <v>-3.3173125520829405</v>
      </c>
      <c r="BS88" s="17">
        <f t="shared" si="230"/>
        <v>-0.85880450762190197</v>
      </c>
      <c r="BT88" s="17">
        <f t="shared" si="231"/>
        <v>-1.4684743998515049</v>
      </c>
      <c r="BV88" s="17">
        <f t="shared" si="232"/>
        <v>-1.6851761062247728</v>
      </c>
      <c r="BW88" s="17">
        <f t="shared" si="233"/>
        <v>1.8537829892383284</v>
      </c>
      <c r="BX88" s="17">
        <f t="shared" si="234"/>
        <v>0.58961670666493049</v>
      </c>
      <c r="BZ88" t="str">
        <f t="shared" si="251"/>
        <v>31 Science, engineering and technology associate professionals</v>
      </c>
      <c r="CA88" s="17">
        <f t="shared" si="235"/>
        <v>0.71110714260196328</v>
      </c>
      <c r="CB88" s="17">
        <f t="shared" si="235"/>
        <v>3.4887098997302912</v>
      </c>
      <c r="CC88" s="17">
        <f t="shared" si="235"/>
        <v>-2.2023227451723026</v>
      </c>
      <c r="CD88" s="17">
        <f t="shared" si="235"/>
        <v>-2.039253355368853</v>
      </c>
      <c r="CE88" s="17">
        <f t="shared" si="236"/>
        <v>-1.7537384298089931</v>
      </c>
      <c r="CG88" s="17">
        <f t="shared" si="237"/>
        <v>-2.0936400078774953</v>
      </c>
      <c r="CH88" s="17">
        <f t="shared" si="238"/>
        <v>1.7061738134572568</v>
      </c>
      <c r="CI88" s="17">
        <f t="shared" si="239"/>
        <v>0.1119572045872097</v>
      </c>
      <c r="CK88" t="str">
        <f t="shared" si="252"/>
        <v>31 Science, engineering and technology associate professionals</v>
      </c>
      <c r="CL88" s="17">
        <f t="shared" si="240"/>
        <v>9.0505882910063349</v>
      </c>
      <c r="CM88" s="17">
        <f t="shared" si="240"/>
        <v>17.036356680178134</v>
      </c>
      <c r="CN88" s="17">
        <f t="shared" si="240"/>
        <v>5.2291458410467451</v>
      </c>
      <c r="CO88" s="17">
        <f t="shared" si="240"/>
        <v>5.5925085867237323</v>
      </c>
      <c r="CP88" s="17">
        <f t="shared" si="241"/>
        <v>6.1593512893137969</v>
      </c>
      <c r="CR88" s="17">
        <f t="shared" si="242"/>
        <v>5.4712484723546506</v>
      </c>
      <c r="CS88" s="17">
        <f t="shared" si="243"/>
        <v>2.9026446420631791</v>
      </c>
      <c r="CT88" s="17">
        <f t="shared" si="244"/>
        <v>7.000931666456256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6.470879404148322</v>
      </c>
      <c r="C89" s="17">
        <f t="shared" si="200"/>
        <v>-2.0389344263215481</v>
      </c>
      <c r="D89" s="17">
        <f t="shared" si="200"/>
        <v>4.9038074632425488</v>
      </c>
      <c r="E89" s="17">
        <f t="shared" si="200"/>
        <v>2.9967432342598022</v>
      </c>
      <c r="F89" s="17">
        <f t="shared" si="201"/>
        <v>3.2649151588691305</v>
      </c>
      <c r="H89" s="17">
        <f t="shared" si="202"/>
        <v>3.6285477589550252</v>
      </c>
      <c r="I89" s="17">
        <f t="shared" si="203"/>
        <v>4.1688258230513586</v>
      </c>
      <c r="J89" s="17">
        <f t="shared" si="204"/>
        <v>6.4453935355646585</v>
      </c>
      <c r="L89" t="str">
        <f t="shared" si="245"/>
        <v>32 Health and social care associate professionals</v>
      </c>
      <c r="M89" s="17">
        <f t="shared" si="205"/>
        <v>8.455029880244247</v>
      </c>
      <c r="N89" s="17">
        <f t="shared" si="205"/>
        <v>5.3446362269703451</v>
      </c>
      <c r="O89" s="17">
        <f t="shared" si="205"/>
        <v>3.2646985918818316</v>
      </c>
      <c r="P89" s="17">
        <f t="shared" si="205"/>
        <v>2.4692458437347797</v>
      </c>
      <c r="Q89" s="17">
        <f t="shared" si="206"/>
        <v>2.8949835834113369</v>
      </c>
      <c r="S89" s="17">
        <f t="shared" si="207"/>
        <v>2.7337135951503555</v>
      </c>
      <c r="T89" s="17">
        <f t="shared" si="208"/>
        <v>3.7805292403975788</v>
      </c>
      <c r="U89" s="17">
        <f t="shared" si="209"/>
        <v>5.534340331311971</v>
      </c>
      <c r="W89" t="str">
        <f t="shared" si="246"/>
        <v>32 Health and social care associate professionals</v>
      </c>
      <c r="X89" s="17">
        <f t="shared" si="210"/>
        <v>5.7759913717925881</v>
      </c>
      <c r="Y89" s="17">
        <f t="shared" si="210"/>
        <v>0.8391914282862567</v>
      </c>
      <c r="Z89" s="17">
        <f t="shared" si="210"/>
        <v>1.7447978524369301</v>
      </c>
      <c r="AA89" s="17">
        <f t="shared" si="210"/>
        <v>1.5196939893038497</v>
      </c>
      <c r="AB89" s="17">
        <f t="shared" si="211"/>
        <v>1.547290224622766</v>
      </c>
      <c r="AD89" s="17">
        <f t="shared" si="212"/>
        <v>1.5946732194306534</v>
      </c>
      <c r="AE89" s="17">
        <f t="shared" si="213"/>
        <v>3.6593102253231091</v>
      </c>
      <c r="AF89" s="17">
        <f t="shared" si="214"/>
        <v>4.6673246745152053</v>
      </c>
      <c r="AH89" t="str">
        <f t="shared" si="247"/>
        <v>32 Health and social care associate professionals</v>
      </c>
      <c r="AI89" s="17">
        <f t="shared" si="215"/>
        <v>-1.6461750588174118</v>
      </c>
      <c r="AJ89" s="17">
        <f t="shared" si="215"/>
        <v>-4.740390767941383</v>
      </c>
      <c r="AK89" s="17">
        <f t="shared" si="215"/>
        <v>-6.3031377849436687</v>
      </c>
      <c r="AL89" s="17">
        <f t="shared" si="215"/>
        <v>-4.8957564295614038</v>
      </c>
      <c r="AM89" s="17">
        <f t="shared" si="216"/>
        <v>-5.32816134841344</v>
      </c>
      <c r="AO89" s="17">
        <f t="shared" si="217"/>
        <v>-5.3672168575803809</v>
      </c>
      <c r="AP89" s="17">
        <f t="shared" si="218"/>
        <v>1.6755051444683922</v>
      </c>
      <c r="AQ89" s="17">
        <f t="shared" si="219"/>
        <v>-2.1644258287753737</v>
      </c>
      <c r="AS89" t="str">
        <f t="shared" si="248"/>
        <v>32 Health and social care associate professionals</v>
      </c>
      <c r="AT89" s="17">
        <f t="shared" si="220"/>
        <v>4.0946752985626444</v>
      </c>
      <c r="AU89" s="17">
        <f t="shared" si="220"/>
        <v>12.026881089926089</v>
      </c>
      <c r="AV89" s="17">
        <f t="shared" si="220"/>
        <v>-1.0461077703870059</v>
      </c>
      <c r="AW89" s="17">
        <f t="shared" si="220"/>
        <v>0.77340939308476742</v>
      </c>
      <c r="AX89" s="17">
        <f t="shared" si="221"/>
        <v>0.86642668967846781</v>
      </c>
      <c r="AZ89" s="17">
        <f t="shared" si="222"/>
        <v>0.16321634961793396</v>
      </c>
      <c r="BA89" s="17">
        <f t="shared" si="223"/>
        <v>2.9996937709932503</v>
      </c>
      <c r="BB89" s="17">
        <f t="shared" si="224"/>
        <v>3.1080436500680708</v>
      </c>
      <c r="BD89" t="str">
        <f t="shared" si="249"/>
        <v>32 Health and social care associate professionals</v>
      </c>
      <c r="BE89" s="17">
        <f t="shared" si="225"/>
        <v>4.3149098228651539</v>
      </c>
      <c r="BF89" s="17">
        <f t="shared" si="225"/>
        <v>10.438929300138277</v>
      </c>
      <c r="BG89" s="17">
        <f t="shared" si="225"/>
        <v>-0.40305739156817344</v>
      </c>
      <c r="BH89" s="17">
        <f t="shared" si="225"/>
        <v>1.3355216995312613</v>
      </c>
      <c r="BI89" s="17">
        <f t="shared" si="226"/>
        <v>1.332342220114846</v>
      </c>
      <c r="BK89" s="17">
        <f t="shared" si="227"/>
        <v>0.75264913465731276</v>
      </c>
      <c r="BL89" s="17">
        <f t="shared" si="228"/>
        <v>3.2342386250092447</v>
      </c>
      <c r="BM89" s="17">
        <f t="shared" si="229"/>
        <v>3.7257700876287769</v>
      </c>
      <c r="BO89" t="str">
        <f t="shared" si="250"/>
        <v>32 Health and social care associate professionals</v>
      </c>
      <c r="BP89" s="17">
        <f t="shared" si="230"/>
        <v>2.0706134767648043</v>
      </c>
      <c r="BQ89" s="17">
        <f t="shared" si="230"/>
        <v>0.79385402253235871</v>
      </c>
      <c r="BR89" s="17">
        <f t="shared" si="230"/>
        <v>-1.3060086678144178</v>
      </c>
      <c r="BS89" s="17">
        <f t="shared" si="230"/>
        <v>-1.9911703496849564</v>
      </c>
      <c r="BT89" s="17">
        <f t="shared" si="231"/>
        <v>-1.6054082833937722</v>
      </c>
      <c r="BV89" s="17">
        <f t="shared" si="232"/>
        <v>-1.7633132693618547</v>
      </c>
      <c r="BW89" s="17">
        <f t="shared" si="233"/>
        <v>2.5118790997145535</v>
      </c>
      <c r="BX89" s="17">
        <f t="shared" si="234"/>
        <v>1.3156506713026594</v>
      </c>
      <c r="BZ89" t="str">
        <f t="shared" si="251"/>
        <v>32 Health and social care associate professionals</v>
      </c>
      <c r="CA89" s="17">
        <f t="shared" si="235"/>
        <v>-1.3275358468520682</v>
      </c>
      <c r="CB89" s="17">
        <f t="shared" si="235"/>
        <v>-15.507882728026157</v>
      </c>
      <c r="CC89" s="17">
        <f t="shared" si="235"/>
        <v>-1.8817630626454918</v>
      </c>
      <c r="CD89" s="17">
        <f t="shared" si="235"/>
        <v>-4.4911438064392462</v>
      </c>
      <c r="CE89" s="17">
        <f t="shared" si="236"/>
        <v>-4.4182270411625035</v>
      </c>
      <c r="CG89" s="17">
        <f t="shared" si="237"/>
        <v>-3.6291533022261957</v>
      </c>
      <c r="CH89" s="17">
        <f t="shared" si="238"/>
        <v>2.0149252368693693</v>
      </c>
      <c r="CI89" s="17">
        <f t="shared" si="239"/>
        <v>-0.53140877526766106</v>
      </c>
      <c r="CK89" t="str">
        <f t="shared" si="252"/>
        <v>32 Health and social care associate professionals</v>
      </c>
      <c r="CL89" s="17">
        <f t="shared" si="240"/>
        <v>7.1878317159074889</v>
      </c>
      <c r="CM89" s="17">
        <f t="shared" si="240"/>
        <v>4.856410470306427</v>
      </c>
      <c r="CN89" s="17">
        <f t="shared" si="240"/>
        <v>8.1861780020575416</v>
      </c>
      <c r="CO89" s="17">
        <f t="shared" si="240"/>
        <v>6.7138463402520498</v>
      </c>
      <c r="CP89" s="17">
        <f t="shared" si="241"/>
        <v>7.0542346397026279</v>
      </c>
      <c r="CR89" s="17">
        <f t="shared" si="242"/>
        <v>7.2023836183381373</v>
      </c>
      <c r="CS89" s="17">
        <f t="shared" si="243"/>
        <v>3.6883405786240608</v>
      </c>
      <c r="CT89" s="17">
        <f t="shared" si="244"/>
        <v>8.833726091367522</v>
      </c>
    </row>
    <row r="90" spans="1:98" x14ac:dyDescent="0.2">
      <c r="A90" t="str">
        <f t="shared" si="199"/>
        <v>33 Protective service occupations</v>
      </c>
      <c r="B90" s="17">
        <f t="shared" si="200"/>
        <v>0.77861538854504531</v>
      </c>
      <c r="C90" s="17">
        <f t="shared" si="200"/>
        <v>15.097475465493183</v>
      </c>
      <c r="D90" s="17">
        <f t="shared" si="200"/>
        <v>7.3228340055708552</v>
      </c>
      <c r="E90" s="17">
        <f t="shared" si="200"/>
        <v>4.2805296955338301</v>
      </c>
      <c r="F90" s="17">
        <f t="shared" si="201"/>
        <v>5.8729273973831875</v>
      </c>
      <c r="H90" s="17">
        <f t="shared" si="202"/>
        <v>5.2849260521312003</v>
      </c>
      <c r="I90" s="17">
        <f t="shared" si="203"/>
        <v>3.0644875980551989</v>
      </c>
      <c r="J90" s="17">
        <f t="shared" si="204"/>
        <v>6.9450075910624243</v>
      </c>
      <c r="L90" t="str">
        <f t="shared" si="245"/>
        <v>33 Protective service occupations</v>
      </c>
      <c r="M90" s="17">
        <f t="shared" si="205"/>
        <v>3.1361244444560565</v>
      </c>
      <c r="N90" s="17">
        <f t="shared" si="205"/>
        <v>22.137687637147032</v>
      </c>
      <c r="O90" s="17">
        <f t="shared" si="205"/>
        <v>6.4740592976018085</v>
      </c>
      <c r="P90" s="17">
        <f t="shared" si="205"/>
        <v>4.3105524216276114</v>
      </c>
      <c r="Q90" s="17">
        <f t="shared" si="206"/>
        <v>6.0222338449537283</v>
      </c>
      <c r="S90" s="17">
        <f t="shared" si="207"/>
        <v>5.026792123804058</v>
      </c>
      <c r="T90" s="17">
        <f t="shared" si="208"/>
        <v>2.8639114407429611</v>
      </c>
      <c r="U90" s="17">
        <f t="shared" si="209"/>
        <v>6.6162504818797485</v>
      </c>
      <c r="W90" t="str">
        <f t="shared" si="246"/>
        <v>33 Protective service occupations</v>
      </c>
      <c r="X90" s="17">
        <f t="shared" si="210"/>
        <v>2.8046973368260231</v>
      </c>
      <c r="Y90" s="17">
        <f t="shared" si="210"/>
        <v>8.1224356758236471</v>
      </c>
      <c r="Z90" s="17">
        <f t="shared" si="210"/>
        <v>5.6191254687806058</v>
      </c>
      <c r="AA90" s="17">
        <f t="shared" si="210"/>
        <v>3.2445318717955862</v>
      </c>
      <c r="AB90" s="17">
        <f t="shared" si="211"/>
        <v>4.2812439606766173</v>
      </c>
      <c r="AD90" s="17">
        <f t="shared" si="212"/>
        <v>4.0300711127521094</v>
      </c>
      <c r="AE90" s="17">
        <f t="shared" si="213"/>
        <v>3.227112449372771</v>
      </c>
      <c r="AF90" s="17">
        <f t="shared" si="214"/>
        <v>6.0660905950129962</v>
      </c>
      <c r="AH90" t="str">
        <f t="shared" si="247"/>
        <v>33 Protective service occupations</v>
      </c>
      <c r="AI90" s="17">
        <f t="shared" si="215"/>
        <v>1.9394648880261212</v>
      </c>
      <c r="AJ90" s="17">
        <f t="shared" si="215"/>
        <v>8.4674634282561065</v>
      </c>
      <c r="AK90" s="17">
        <f t="shared" si="215"/>
        <v>4.6482445028067865</v>
      </c>
      <c r="AL90" s="17">
        <f t="shared" si="215"/>
        <v>2.7263894410361589</v>
      </c>
      <c r="AM90" s="17">
        <f t="shared" si="216"/>
        <v>3.67492177605373</v>
      </c>
      <c r="AO90" s="17">
        <f t="shared" si="217"/>
        <v>3.3630538070094973</v>
      </c>
      <c r="AP90" s="17">
        <f t="shared" si="218"/>
        <v>2.7796496314195229</v>
      </c>
      <c r="AQ90" s="17">
        <f t="shared" si="219"/>
        <v>5.2392194222509403</v>
      </c>
      <c r="AS90" t="str">
        <f t="shared" si="248"/>
        <v>33 Protective service occupations</v>
      </c>
      <c r="AT90" s="17">
        <f t="shared" si="220"/>
        <v>-1.9085416411322553</v>
      </c>
      <c r="AU90" s="17">
        <f t="shared" si="220"/>
        <v>6.315153927313566</v>
      </c>
      <c r="AV90" s="17">
        <f t="shared" si="220"/>
        <v>2.2907392996792453</v>
      </c>
      <c r="AW90" s="17">
        <f t="shared" si="220"/>
        <v>1.2534620679415465</v>
      </c>
      <c r="AX90" s="17">
        <f t="shared" si="221"/>
        <v>1.886636028725408</v>
      </c>
      <c r="AZ90" s="17">
        <f t="shared" si="222"/>
        <v>1.5980471254893658</v>
      </c>
      <c r="BA90" s="17">
        <f t="shared" si="223"/>
        <v>2.3622123197867939</v>
      </c>
      <c r="BB90" s="17">
        <f t="shared" si="224"/>
        <v>3.5512607933320561</v>
      </c>
      <c r="BD90" t="str">
        <f t="shared" si="249"/>
        <v>33 Protective service occupations</v>
      </c>
      <c r="BE90" s="17">
        <f t="shared" si="225"/>
        <v>-4.2344490169442857</v>
      </c>
      <c r="BF90" s="17">
        <f t="shared" si="225"/>
        <v>11.153293063935887</v>
      </c>
      <c r="BG90" s="17">
        <f t="shared" si="225"/>
        <v>2.6497594546913472</v>
      </c>
      <c r="BH90" s="17">
        <f t="shared" si="225"/>
        <v>0.22155255909079852</v>
      </c>
      <c r="BI90" s="17">
        <f t="shared" si="226"/>
        <v>1.6295973080193704</v>
      </c>
      <c r="BK90" s="17">
        <f t="shared" si="227"/>
        <v>1.0245046102000277</v>
      </c>
      <c r="BL90" s="17">
        <f t="shared" si="228"/>
        <v>1.7193420531908865</v>
      </c>
      <c r="BM90" s="17">
        <f t="shared" si="229"/>
        <v>2.53896432985663</v>
      </c>
      <c r="BO90" t="str">
        <f t="shared" si="250"/>
        <v>33 Protective service occupations</v>
      </c>
      <c r="BP90" s="17">
        <f t="shared" si="230"/>
        <v>-0.48137228345649374</v>
      </c>
      <c r="BQ90" s="17">
        <f t="shared" si="230"/>
        <v>-4.4597103199092931</v>
      </c>
      <c r="BR90" s="17">
        <f t="shared" si="230"/>
        <v>2.9387975953757417</v>
      </c>
      <c r="BS90" s="17">
        <f t="shared" si="230"/>
        <v>-1.220472781278148</v>
      </c>
      <c r="BT90" s="17">
        <f t="shared" si="231"/>
        <v>-0.14737990931873446</v>
      </c>
      <c r="BV90" s="17">
        <f t="shared" si="232"/>
        <v>0.14693428778738138</v>
      </c>
      <c r="BW90" s="17">
        <f t="shared" si="233"/>
        <v>1.8633276470575</v>
      </c>
      <c r="BX90" s="17">
        <f t="shared" si="234"/>
        <v>1.9770766330006406</v>
      </c>
      <c r="BZ90" t="str">
        <f t="shared" si="251"/>
        <v>33 Protective service occupations</v>
      </c>
      <c r="CA90" s="17">
        <f t="shared" si="235"/>
        <v>-3.253934419147031</v>
      </c>
      <c r="CB90" s="17">
        <f t="shared" si="235"/>
        <v>-1.5504743946602839</v>
      </c>
      <c r="CC90" s="17">
        <f t="shared" si="235"/>
        <v>3.1971631066308293</v>
      </c>
      <c r="CD90" s="17">
        <f t="shared" si="235"/>
        <v>-2.2090526209372241</v>
      </c>
      <c r="CE90" s="17">
        <f t="shared" si="236"/>
        <v>-0.50902549388003315</v>
      </c>
      <c r="CG90" s="17">
        <f t="shared" si="237"/>
        <v>-0.43920513516616522</v>
      </c>
      <c r="CH90" s="17">
        <f t="shared" si="238"/>
        <v>2.176657814925731</v>
      </c>
      <c r="CI90" s="17">
        <f t="shared" si="239"/>
        <v>1.8545516176604382</v>
      </c>
      <c r="CK90" t="str">
        <f t="shared" si="252"/>
        <v>33 Protective service occupations</v>
      </c>
      <c r="CL90" s="17">
        <f t="shared" si="240"/>
        <v>-2.7800189411201215</v>
      </c>
      <c r="CM90" s="17">
        <f t="shared" si="240"/>
        <v>-3.2836753412417763</v>
      </c>
      <c r="CN90" s="17">
        <f t="shared" si="240"/>
        <v>-5.2837790811868786</v>
      </c>
      <c r="CO90" s="17">
        <f t="shared" si="240"/>
        <v>0.26674460594893201</v>
      </c>
      <c r="CP90" s="17">
        <f t="shared" si="241"/>
        <v>-1.7235588058960527</v>
      </c>
      <c r="CR90" s="17">
        <f t="shared" si="242"/>
        <v>-1.6186607013652821</v>
      </c>
      <c r="CS90" s="17">
        <f t="shared" si="243"/>
        <v>0.97646958425769981</v>
      </c>
      <c r="CT90" s="17">
        <f t="shared" si="244"/>
        <v>-0.41313095425166146</v>
      </c>
    </row>
    <row r="91" spans="1:98" x14ac:dyDescent="0.2">
      <c r="A91" t="str">
        <f t="shared" si="199"/>
        <v>34 Culture, media and sports occupations</v>
      </c>
      <c r="B91" s="17">
        <f t="shared" si="200"/>
        <v>6.1641800502010291</v>
      </c>
      <c r="C91" s="17">
        <f t="shared" si="200"/>
        <v>7.5438367570833664</v>
      </c>
      <c r="D91" s="17">
        <f t="shared" si="200"/>
        <v>1.8826954510441807</v>
      </c>
      <c r="E91" s="17">
        <f t="shared" si="200"/>
        <v>2.353274639857772</v>
      </c>
      <c r="F91" s="17">
        <f t="shared" si="201"/>
        <v>2.5224715301512157</v>
      </c>
      <c r="H91" s="17">
        <f t="shared" si="202"/>
        <v>2.1961739017004378</v>
      </c>
      <c r="I91" s="17">
        <f t="shared" si="203"/>
        <v>3.3423208151183603</v>
      </c>
      <c r="J91" s="17">
        <f t="shared" si="204"/>
        <v>4.8082125460018332</v>
      </c>
      <c r="L91" t="str">
        <f t="shared" si="245"/>
        <v>34 Culture, media and sports occupations</v>
      </c>
      <c r="M91" s="17">
        <f t="shared" si="205"/>
        <v>1.4032655257567361</v>
      </c>
      <c r="N91" s="17">
        <f t="shared" si="205"/>
        <v>19.360258107354824</v>
      </c>
      <c r="O91" s="17">
        <f t="shared" si="205"/>
        <v>2.1586789969961107</v>
      </c>
      <c r="P91" s="17">
        <f t="shared" si="205"/>
        <v>2.5637104173675596</v>
      </c>
      <c r="Q91" s="17">
        <f t="shared" si="206"/>
        <v>3.412570427398065</v>
      </c>
      <c r="S91" s="17">
        <f t="shared" si="207"/>
        <v>2.4285218309695766</v>
      </c>
      <c r="T91" s="17">
        <f t="shared" si="208"/>
        <v>3.315877924881816</v>
      </c>
      <c r="U91" s="17">
        <f t="shared" si="209"/>
        <v>4.9509827549611529</v>
      </c>
      <c r="W91" t="str">
        <f t="shared" si="246"/>
        <v>34 Culture, media and sports occupations</v>
      </c>
      <c r="X91" s="17">
        <f t="shared" si="210"/>
        <v>-1.0382426966395464</v>
      </c>
      <c r="Y91" s="17">
        <f t="shared" si="210"/>
        <v>0.10939206178575134</v>
      </c>
      <c r="Z91" s="17">
        <f t="shared" si="210"/>
        <v>1.5395904242132552E-2</v>
      </c>
      <c r="AA91" s="17">
        <f t="shared" si="210"/>
        <v>0.98654692214568129</v>
      </c>
      <c r="AB91" s="17">
        <f t="shared" si="211"/>
        <v>0.62717286046720666</v>
      </c>
      <c r="AD91" s="17">
        <f t="shared" si="212"/>
        <v>0.66178664674239052</v>
      </c>
      <c r="AE91" s="17">
        <f t="shared" si="213"/>
        <v>2.7506327062326141</v>
      </c>
      <c r="AF91" s="17">
        <f t="shared" si="214"/>
        <v>3.2101662260861863</v>
      </c>
      <c r="AH91" t="str">
        <f t="shared" si="247"/>
        <v>34 Culture, media and sports occupations</v>
      </c>
      <c r="AI91" s="17">
        <f t="shared" si="215"/>
        <v>0.399154731489193</v>
      </c>
      <c r="AJ91" s="17">
        <f t="shared" si="215"/>
        <v>11.621830973821702</v>
      </c>
      <c r="AK91" s="17">
        <f t="shared" si="215"/>
        <v>-1.1296116469555528</v>
      </c>
      <c r="AL91" s="17">
        <f t="shared" si="215"/>
        <v>2.1055512836233969</v>
      </c>
      <c r="AM91" s="17">
        <f t="shared" si="216"/>
        <v>1.6478899847105266</v>
      </c>
      <c r="AO91" s="17">
        <f t="shared" si="217"/>
        <v>1.0155694330745257</v>
      </c>
      <c r="AP91" s="17">
        <f t="shared" si="218"/>
        <v>2.5745078956147527</v>
      </c>
      <c r="AQ91" s="17">
        <f t="shared" si="219"/>
        <v>3.3016391159024439</v>
      </c>
      <c r="AS91" t="str">
        <f t="shared" si="248"/>
        <v>34 Culture, media and sports occupations</v>
      </c>
      <c r="AT91" s="17">
        <f t="shared" si="220"/>
        <v>-2.0148622508929015</v>
      </c>
      <c r="AU91" s="17">
        <f t="shared" si="220"/>
        <v>-2.4173235352301981</v>
      </c>
      <c r="AV91" s="17">
        <f t="shared" si="220"/>
        <v>-1.8545645531427901</v>
      </c>
      <c r="AW91" s="17">
        <f t="shared" si="220"/>
        <v>-2.439379649930018E-2</v>
      </c>
      <c r="AX91" s="17">
        <f t="shared" si="221"/>
        <v>-0.75035034718455851</v>
      </c>
      <c r="AZ91" s="17">
        <f t="shared" si="222"/>
        <v>-0.63821164546371545</v>
      </c>
      <c r="BA91" s="17">
        <f t="shared" si="223"/>
        <v>2.3793573623330788</v>
      </c>
      <c r="BB91" s="17">
        <f t="shared" si="224"/>
        <v>1.9263611938791669</v>
      </c>
      <c r="BD91" t="str">
        <f t="shared" si="249"/>
        <v>34 Culture, media and sports occupations</v>
      </c>
      <c r="BE91" s="17">
        <f t="shared" si="225"/>
        <v>-5.9809999604822135</v>
      </c>
      <c r="BF91" s="17">
        <f t="shared" si="225"/>
        <v>10.505456267704671</v>
      </c>
      <c r="BG91" s="17">
        <f t="shared" si="225"/>
        <v>-2.149901361151052</v>
      </c>
      <c r="BH91" s="17">
        <f t="shared" si="225"/>
        <v>-9.2803821436548972E-2</v>
      </c>
      <c r="BI91" s="17">
        <f t="shared" si="226"/>
        <v>-0.11279508702172203</v>
      </c>
      <c r="BK91" s="17">
        <f t="shared" si="227"/>
        <v>-0.78326378676373265</v>
      </c>
      <c r="BL91" s="17">
        <f t="shared" si="228"/>
        <v>1.9171010565775193</v>
      </c>
      <c r="BM91" s="17">
        <f t="shared" si="229"/>
        <v>1.3250368527349954</v>
      </c>
      <c r="BO91" t="str">
        <f t="shared" si="250"/>
        <v>34 Culture, media and sports occupations</v>
      </c>
      <c r="BP91" s="17">
        <f t="shared" si="230"/>
        <v>-6.6004040541662317</v>
      </c>
      <c r="BQ91" s="17">
        <f t="shared" si="230"/>
        <v>-9.2519276805174915</v>
      </c>
      <c r="BR91" s="17">
        <f t="shared" si="230"/>
        <v>-4.2540221371964337</v>
      </c>
      <c r="BS91" s="17">
        <f t="shared" si="230"/>
        <v>-4.7802516356412639</v>
      </c>
      <c r="BT91" s="17">
        <f t="shared" si="231"/>
        <v>-4.9024343391008696</v>
      </c>
      <c r="BV91" s="17">
        <f t="shared" si="232"/>
        <v>-4.6051639470125805</v>
      </c>
      <c r="BW91" s="17">
        <f t="shared" si="233"/>
        <v>1.6063208814725671</v>
      </c>
      <c r="BX91" s="17">
        <f t="shared" si="234"/>
        <v>-1.7867186903820942</v>
      </c>
      <c r="BZ91" t="str">
        <f t="shared" si="251"/>
        <v>34 Culture, media and sports occupations</v>
      </c>
      <c r="CA91" s="17">
        <f t="shared" si="235"/>
        <v>-4.7142893890252946</v>
      </c>
      <c r="CB91" s="17">
        <f t="shared" si="235"/>
        <v>-9.9501334140797209</v>
      </c>
      <c r="CC91" s="17">
        <f t="shared" si="235"/>
        <v>-2.0017742416535089</v>
      </c>
      <c r="CD91" s="17">
        <f t="shared" si="235"/>
        <v>-4.2027223063243362</v>
      </c>
      <c r="CE91" s="17">
        <f t="shared" si="236"/>
        <v>-3.8926475606913091</v>
      </c>
      <c r="CG91" s="17">
        <f t="shared" si="237"/>
        <v>-3.4746208626393549</v>
      </c>
      <c r="CH91" s="17">
        <f t="shared" si="238"/>
        <v>1.7201032068667521</v>
      </c>
      <c r="CI91" s="17">
        <f t="shared" si="239"/>
        <v>-0.84969370420205914</v>
      </c>
      <c r="CK91" t="str">
        <f t="shared" si="252"/>
        <v>34 Culture, media and sports occupations</v>
      </c>
      <c r="CL91" s="17">
        <f t="shared" si="240"/>
        <v>2.1205344438427032</v>
      </c>
      <c r="CM91" s="17">
        <f t="shared" si="240"/>
        <v>-4.4794797822010786</v>
      </c>
      <c r="CN91" s="17">
        <f t="shared" si="240"/>
        <v>3.8479895862818969</v>
      </c>
      <c r="CO91" s="17">
        <f t="shared" si="240"/>
        <v>3.3253089858071849</v>
      </c>
      <c r="CP91" s="17">
        <f t="shared" si="241"/>
        <v>2.9816016518096733</v>
      </c>
      <c r="CR91" s="17">
        <f t="shared" si="242"/>
        <v>3.4992428945900711</v>
      </c>
      <c r="CS91" s="17">
        <f t="shared" si="243"/>
        <v>2.2336198028013898</v>
      </c>
      <c r="CT91" s="17">
        <f t="shared" si="244"/>
        <v>4.9631824499096977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4.9281729979728794</v>
      </c>
      <c r="C92" s="17">
        <f t="shared" si="200"/>
        <v>14.471948927222966</v>
      </c>
      <c r="D92" s="17">
        <f t="shared" si="200"/>
        <v>2.5363879193127437</v>
      </c>
      <c r="E92" s="17">
        <f t="shared" si="200"/>
        <v>2.8905596299807046</v>
      </c>
      <c r="F92" s="17">
        <f t="shared" si="201"/>
        <v>3.4672193377067728</v>
      </c>
      <c r="H92" s="17">
        <f t="shared" si="202"/>
        <v>2.7723666738781239</v>
      </c>
      <c r="I92" s="17">
        <f t="shared" si="203"/>
        <v>3.2028973376753367</v>
      </c>
      <c r="J92" s="17">
        <f t="shared" si="204"/>
        <v>5.1097227302510762</v>
      </c>
      <c r="L92" t="str">
        <f t="shared" si="245"/>
        <v>35 Business and public service associate professionals</v>
      </c>
      <c r="M92" s="17">
        <f t="shared" si="205"/>
        <v>5.3672191318152374</v>
      </c>
      <c r="N92" s="17">
        <f t="shared" si="205"/>
        <v>6.8146416933677401</v>
      </c>
      <c r="O92" s="17">
        <f t="shared" si="205"/>
        <v>1.8884252895548848</v>
      </c>
      <c r="P92" s="17">
        <f t="shared" si="205"/>
        <v>2.1849529044956295</v>
      </c>
      <c r="Q92" s="17">
        <f t="shared" si="206"/>
        <v>2.3753225580997128</v>
      </c>
      <c r="S92" s="17">
        <f t="shared" si="207"/>
        <v>2.0860146022940729</v>
      </c>
      <c r="T92" s="17">
        <f t="shared" si="208"/>
        <v>3.0983322953455739</v>
      </c>
      <c r="U92" s="17">
        <f t="shared" si="209"/>
        <v>4.5292398469698014</v>
      </c>
      <c r="W92" t="str">
        <f t="shared" si="246"/>
        <v>35 Business and public service associate professionals</v>
      </c>
      <c r="X92" s="17">
        <f t="shared" si="210"/>
        <v>2.4996589192133545</v>
      </c>
      <c r="Y92" s="17">
        <f t="shared" si="210"/>
        <v>-0.84380425790669955</v>
      </c>
      <c r="Z92" s="17">
        <f t="shared" si="210"/>
        <v>-0.28062615281426728</v>
      </c>
      <c r="AA92" s="17">
        <f t="shared" si="210"/>
        <v>0.71056703223819628</v>
      </c>
      <c r="AB92" s="17">
        <f t="shared" si="211"/>
        <v>0.30220925496293738</v>
      </c>
      <c r="AD92" s="17">
        <f t="shared" si="212"/>
        <v>0.37907941348205298</v>
      </c>
      <c r="AE92" s="17">
        <f t="shared" si="213"/>
        <v>2.7765606401559006</v>
      </c>
      <c r="AF92" s="17">
        <f t="shared" si="214"/>
        <v>3.0372045892390398</v>
      </c>
      <c r="AH92" t="str">
        <f t="shared" si="247"/>
        <v>35 Business and public service associate professionals</v>
      </c>
      <c r="AI92" s="17">
        <f t="shared" si="215"/>
        <v>2.7034847426648856</v>
      </c>
      <c r="AJ92" s="17">
        <f t="shared" si="215"/>
        <v>3.4942097976657038</v>
      </c>
      <c r="AK92" s="17">
        <f t="shared" si="215"/>
        <v>-0.39873867971016441</v>
      </c>
      <c r="AL92" s="17">
        <f t="shared" si="215"/>
        <v>1.0646919531796195</v>
      </c>
      <c r="AM92" s="17">
        <f t="shared" si="216"/>
        <v>0.75455184705732758</v>
      </c>
      <c r="AO92" s="17">
        <f t="shared" si="217"/>
        <v>0.57450809678696313</v>
      </c>
      <c r="AP92" s="17">
        <f t="shared" si="218"/>
        <v>2.7078745553432926</v>
      </c>
      <c r="AQ92" s="17">
        <f t="shared" si="219"/>
        <v>3.1082820282148038</v>
      </c>
      <c r="AS92" t="str">
        <f t="shared" si="248"/>
        <v>35 Business and public service associate professionals</v>
      </c>
      <c r="AT92" s="17">
        <f t="shared" si="220"/>
        <v>2.5612294644334899</v>
      </c>
      <c r="AU92" s="17">
        <f t="shared" si="220"/>
        <v>1.9607559768128446</v>
      </c>
      <c r="AV92" s="17">
        <f t="shared" si="220"/>
        <v>-0.70574464553255778</v>
      </c>
      <c r="AW92" s="17">
        <f t="shared" si="220"/>
        <v>0.95320026687426562</v>
      </c>
      <c r="AX92" s="17">
        <f t="shared" si="221"/>
        <v>0.49417997081808718</v>
      </c>
      <c r="AZ92" s="17">
        <f t="shared" si="222"/>
        <v>0.3971616555221047</v>
      </c>
      <c r="BA92" s="17">
        <f t="shared" si="223"/>
        <v>2.6420986605989683</v>
      </c>
      <c r="BB92" s="17">
        <f t="shared" si="224"/>
        <v>2.9202410180375393</v>
      </c>
      <c r="BD92" t="str">
        <f t="shared" si="249"/>
        <v>35 Business and public service associate professionals</v>
      </c>
      <c r="BE92" s="17">
        <f t="shared" si="225"/>
        <v>-0.7755356854911355</v>
      </c>
      <c r="BF92" s="17">
        <f t="shared" si="225"/>
        <v>10.527369225759875</v>
      </c>
      <c r="BG92" s="17">
        <f t="shared" si="225"/>
        <v>-2.1272529959909914</v>
      </c>
      <c r="BH92" s="17">
        <f t="shared" si="225"/>
        <v>-0.24690268829173911</v>
      </c>
      <c r="BI92" s="17">
        <f t="shared" si="226"/>
        <v>-0.20066131328269066</v>
      </c>
      <c r="BK92" s="17">
        <f t="shared" si="227"/>
        <v>-0.877666191103188</v>
      </c>
      <c r="BL92" s="17">
        <f t="shared" si="228"/>
        <v>2.2198276048028154</v>
      </c>
      <c r="BM92" s="17">
        <f t="shared" si="229"/>
        <v>1.5857956758065894</v>
      </c>
      <c r="BO92" t="str">
        <f t="shared" si="250"/>
        <v>35 Business and public service associate professionals</v>
      </c>
      <c r="BP92" s="17">
        <f t="shared" si="230"/>
        <v>-0.14778710187304256</v>
      </c>
      <c r="BQ92" s="17">
        <f t="shared" si="230"/>
        <v>-3.5230877794231841</v>
      </c>
      <c r="BR92" s="17">
        <f t="shared" si="230"/>
        <v>-2.0491293353089968</v>
      </c>
      <c r="BS92" s="17">
        <f t="shared" si="230"/>
        <v>-1.751027056980281</v>
      </c>
      <c r="BT92" s="17">
        <f t="shared" si="231"/>
        <v>-1.9558765497541208</v>
      </c>
      <c r="BV92" s="17">
        <f t="shared" si="232"/>
        <v>-1.8504951514493384</v>
      </c>
      <c r="BW92" s="17">
        <f t="shared" si="233"/>
        <v>1.9283952769261425</v>
      </c>
      <c r="BX92" s="17">
        <f t="shared" si="234"/>
        <v>0.56026709090890581</v>
      </c>
      <c r="BZ92" t="str">
        <f t="shared" si="251"/>
        <v>35 Business and public service associate professionals</v>
      </c>
      <c r="CA92" s="17">
        <f t="shared" si="235"/>
        <v>-1.6830244965110985</v>
      </c>
      <c r="CB92" s="17">
        <f t="shared" si="235"/>
        <v>-8.2207223423265141</v>
      </c>
      <c r="CC92" s="17">
        <f t="shared" si="235"/>
        <v>-2.4491429000592313</v>
      </c>
      <c r="CD92" s="17">
        <f t="shared" si="235"/>
        <v>-4.5315218470888148</v>
      </c>
      <c r="CE92" s="17">
        <f t="shared" si="236"/>
        <v>-4.1220466265610263</v>
      </c>
      <c r="CG92" s="17">
        <f t="shared" si="237"/>
        <v>-3.8423820607532799</v>
      </c>
      <c r="CH92" s="17">
        <f t="shared" si="238"/>
        <v>1.6222066657559209</v>
      </c>
      <c r="CI92" s="17">
        <f t="shared" si="239"/>
        <v>-1.2456764611459725</v>
      </c>
      <c r="CK92" t="str">
        <f t="shared" si="252"/>
        <v>35 Business and public service associate professionals</v>
      </c>
      <c r="CL92" s="17">
        <f t="shared" si="240"/>
        <v>3.2217359106822663</v>
      </c>
      <c r="CM92" s="17">
        <f t="shared" si="240"/>
        <v>-6.5916180595393392E-2</v>
      </c>
      <c r="CN92" s="17">
        <f t="shared" si="240"/>
        <v>1.9172857489419659</v>
      </c>
      <c r="CO92" s="17">
        <f t="shared" si="240"/>
        <v>3.6333789688647755</v>
      </c>
      <c r="CP92" s="17">
        <f t="shared" si="241"/>
        <v>2.860076182008453</v>
      </c>
      <c r="CR92" s="17">
        <f t="shared" si="242"/>
        <v>3.0581610509285984</v>
      </c>
      <c r="CS92" s="17">
        <f t="shared" si="243"/>
        <v>2.0772932327216331</v>
      </c>
      <c r="CT92" s="17">
        <f t="shared" si="244"/>
        <v>4.4898455738071164</v>
      </c>
    </row>
    <row r="93" spans="1:98" x14ac:dyDescent="0.2">
      <c r="A93" t="str">
        <f t="shared" si="199"/>
        <v>41 Administrative occupations</v>
      </c>
      <c r="B93" s="17">
        <f t="shared" si="200"/>
        <v>3.5250407740288647</v>
      </c>
      <c r="C93" s="17">
        <f t="shared" si="200"/>
        <v>20.897715479506541</v>
      </c>
      <c r="D93" s="17">
        <f t="shared" si="200"/>
        <v>2.6984995046785976</v>
      </c>
      <c r="E93" s="17">
        <f t="shared" si="200"/>
        <v>3.1959901918687361</v>
      </c>
      <c r="F93" s="17">
        <f t="shared" si="201"/>
        <v>4.0648771145297413</v>
      </c>
      <c r="H93" s="17">
        <f t="shared" si="202"/>
        <v>3.0298927668310771</v>
      </c>
      <c r="I93" s="17">
        <f t="shared" si="203"/>
        <v>3.5014978061030266</v>
      </c>
      <c r="J93" s="17">
        <f t="shared" si="204"/>
        <v>5.5251603466717647</v>
      </c>
      <c r="L93" t="str">
        <f t="shared" si="245"/>
        <v>41 Administrative occupations</v>
      </c>
      <c r="M93" s="17">
        <f t="shared" si="205"/>
        <v>4.7395651767228708</v>
      </c>
      <c r="N93" s="17">
        <f t="shared" si="205"/>
        <v>8.3683613217316868</v>
      </c>
      <c r="O93" s="17">
        <f t="shared" si="205"/>
        <v>2.2535758099013758</v>
      </c>
      <c r="P93" s="17">
        <f t="shared" si="205"/>
        <v>2.5541127767780392</v>
      </c>
      <c r="Q93" s="17">
        <f t="shared" si="206"/>
        <v>2.8138483763497923</v>
      </c>
      <c r="S93" s="17">
        <f t="shared" si="207"/>
        <v>2.4538357693140833</v>
      </c>
      <c r="T93" s="17">
        <f t="shared" si="208"/>
        <v>3.4032281775724815</v>
      </c>
      <c r="U93" s="17">
        <f t="shared" si="209"/>
        <v>5.0390303948461446</v>
      </c>
      <c r="W93" t="str">
        <f t="shared" si="246"/>
        <v>41 Administrative occupations</v>
      </c>
      <c r="X93" s="17">
        <f t="shared" si="210"/>
        <v>1.871022361478003</v>
      </c>
      <c r="Y93" s="17">
        <f t="shared" si="210"/>
        <v>3.5948001215653447</v>
      </c>
      <c r="Z93" s="17">
        <f t="shared" si="210"/>
        <v>0.45270999221420638</v>
      </c>
      <c r="AA93" s="17">
        <f t="shared" si="210"/>
        <v>1.367889681487755</v>
      </c>
      <c r="AB93" s="17">
        <f t="shared" si="211"/>
        <v>1.2183826639714734</v>
      </c>
      <c r="AD93" s="17">
        <f t="shared" si="212"/>
        <v>1.0619070950508069</v>
      </c>
      <c r="AE93" s="17">
        <f t="shared" si="213"/>
        <v>3.1412227136433435</v>
      </c>
      <c r="AF93" s="17">
        <f t="shared" si="214"/>
        <v>3.8485692781717651</v>
      </c>
      <c r="AH93" t="str">
        <f t="shared" si="247"/>
        <v>41 Administrative occupations</v>
      </c>
      <c r="AI93" s="17">
        <f t="shared" si="215"/>
        <v>2.2349829512233521</v>
      </c>
      <c r="AJ93" s="17">
        <f t="shared" si="215"/>
        <v>5.9195303517876718</v>
      </c>
      <c r="AK93" s="17">
        <f t="shared" si="215"/>
        <v>9.9369155833972656E-2</v>
      </c>
      <c r="AL93" s="17">
        <f t="shared" si="215"/>
        <v>1.1351438789390489</v>
      </c>
      <c r="AM93" s="17">
        <f t="shared" si="216"/>
        <v>1.1019674822629222</v>
      </c>
      <c r="AO93" s="17">
        <f t="shared" si="217"/>
        <v>0.78870023244508314</v>
      </c>
      <c r="AP93" s="17">
        <f t="shared" si="218"/>
        <v>3.209004682996186</v>
      </c>
      <c r="AQ93" s="17">
        <f t="shared" si="219"/>
        <v>3.726253782206479</v>
      </c>
      <c r="AS93" t="str">
        <f t="shared" si="248"/>
        <v>41 Administrative occupations</v>
      </c>
      <c r="AT93" s="17">
        <f t="shared" si="220"/>
        <v>1.7927682325917793</v>
      </c>
      <c r="AU93" s="17">
        <f t="shared" si="220"/>
        <v>5.0237408293177799</v>
      </c>
      <c r="AV93" s="17">
        <f t="shared" si="220"/>
        <v>-0.71943099998381665</v>
      </c>
      <c r="AW93" s="17">
        <f t="shared" si="220"/>
        <v>1.2402797982226765</v>
      </c>
      <c r="AX93" s="17">
        <f t="shared" si="221"/>
        <v>0.85475614716747916</v>
      </c>
      <c r="AZ93" s="17">
        <f t="shared" si="222"/>
        <v>0.58278203716519705</v>
      </c>
      <c r="BA93" s="17">
        <f t="shared" si="223"/>
        <v>2.9765455536353791</v>
      </c>
      <c r="BB93" s="17">
        <f t="shared" si="224"/>
        <v>3.3686131336149172</v>
      </c>
      <c r="BD93" t="str">
        <f t="shared" si="249"/>
        <v>41 Administrative occupations</v>
      </c>
      <c r="BE93" s="17">
        <f t="shared" si="225"/>
        <v>-2.2235453208906297</v>
      </c>
      <c r="BF93" s="17">
        <f t="shared" si="225"/>
        <v>9.0145381811827399</v>
      </c>
      <c r="BG93" s="17">
        <f t="shared" si="225"/>
        <v>-3.3056971252338641</v>
      </c>
      <c r="BH93" s="17">
        <f t="shared" si="225"/>
        <v>-2.7171478599235077</v>
      </c>
      <c r="BI93" s="17">
        <f t="shared" si="226"/>
        <v>-2.2080204238111745</v>
      </c>
      <c r="BK93" s="17">
        <f t="shared" si="227"/>
        <v>-2.9137279113044645</v>
      </c>
      <c r="BL93" s="17">
        <f t="shared" si="228"/>
        <v>2.2260015169400127</v>
      </c>
      <c r="BM93" s="17">
        <f t="shared" si="229"/>
        <v>0.21701649132039869</v>
      </c>
      <c r="BO93" t="str">
        <f t="shared" si="250"/>
        <v>41 Administrative occupations</v>
      </c>
      <c r="BP93" s="17">
        <f t="shared" si="230"/>
        <v>-3.0571869442397981</v>
      </c>
      <c r="BQ93" s="17">
        <f t="shared" si="230"/>
        <v>3.1340642837962562E-2</v>
      </c>
      <c r="BR93" s="17">
        <f t="shared" si="230"/>
        <v>-3.5076769882371073</v>
      </c>
      <c r="BS93" s="17">
        <f t="shared" si="230"/>
        <v>-4.0727318106890458</v>
      </c>
      <c r="BT93" s="17">
        <f t="shared" si="231"/>
        <v>-3.6445482843417087</v>
      </c>
      <c r="BV93" s="17">
        <f t="shared" si="232"/>
        <v>-3.8847488229660998</v>
      </c>
      <c r="BW93" s="17">
        <f t="shared" si="233"/>
        <v>1.8448760420200383</v>
      </c>
      <c r="BX93" s="17">
        <f t="shared" si="234"/>
        <v>-0.94372152233501705</v>
      </c>
      <c r="BZ93" t="str">
        <f t="shared" si="251"/>
        <v>41 Administrative occupations</v>
      </c>
      <c r="CA93" s="17">
        <f t="shared" si="235"/>
        <v>-3.1039119686533723</v>
      </c>
      <c r="CB93" s="17">
        <f t="shared" si="235"/>
        <v>-13.992171136465981</v>
      </c>
      <c r="CC93" s="17">
        <f t="shared" si="235"/>
        <v>-6.7650533591094746</v>
      </c>
      <c r="CD93" s="17">
        <f t="shared" si="235"/>
        <v>-10.16778699986477</v>
      </c>
      <c r="CE93" s="17">
        <f t="shared" si="236"/>
        <v>-9.3647707202014772</v>
      </c>
      <c r="CG93" s="17">
        <f t="shared" si="237"/>
        <v>-9.0475697471798622</v>
      </c>
      <c r="CH93" s="17">
        <f t="shared" si="238"/>
        <v>1.2924027562038143</v>
      </c>
      <c r="CI93" s="17">
        <f t="shared" si="239"/>
        <v>-5.134773592844077</v>
      </c>
      <c r="CK93" t="str">
        <f t="shared" si="252"/>
        <v>41 Administrative occupations</v>
      </c>
      <c r="CL93" s="17">
        <f t="shared" si="240"/>
        <v>2.1009170802690491</v>
      </c>
      <c r="CM93" s="17">
        <f t="shared" si="240"/>
        <v>-6.1236178862662083</v>
      </c>
      <c r="CN93" s="17">
        <f t="shared" si="240"/>
        <v>-5.5804161164447645</v>
      </c>
      <c r="CO93" s="17">
        <f t="shared" si="240"/>
        <v>-0.86916137315276032</v>
      </c>
      <c r="CP93" s="17">
        <f t="shared" si="241"/>
        <v>-2.697912012343251</v>
      </c>
      <c r="CR93" s="17">
        <f t="shared" si="242"/>
        <v>-2.4651364206469406</v>
      </c>
      <c r="CS93" s="17">
        <f t="shared" si="243"/>
        <v>1.2638287387927383</v>
      </c>
      <c r="CT93" s="17">
        <f t="shared" si="244"/>
        <v>-0.7368262275101789</v>
      </c>
    </row>
    <row r="94" spans="1:98" x14ac:dyDescent="0.2">
      <c r="A94" t="str">
        <f t="shared" si="199"/>
        <v>42 Secretarial and related occupations</v>
      </c>
      <c r="B94" s="17">
        <f t="shared" si="200"/>
        <v>6.9921809964475834</v>
      </c>
      <c r="C94" s="17">
        <f t="shared" si="200"/>
        <v>1.3395516232731941</v>
      </c>
      <c r="D94" s="17">
        <f t="shared" si="200"/>
        <v>9.8019713597897518</v>
      </c>
      <c r="E94" s="17">
        <f t="shared" si="200"/>
        <v>6.784162097077262</v>
      </c>
      <c r="F94" s="17">
        <f t="shared" si="201"/>
        <v>7.366459405506931</v>
      </c>
      <c r="H94" s="17">
        <f t="shared" si="202"/>
        <v>7.7807683523794635</v>
      </c>
      <c r="I94" s="17">
        <f t="shared" si="203"/>
        <v>5.7151086788627348</v>
      </c>
      <c r="J94" s="17">
        <f t="shared" si="204"/>
        <v>10.345901250471389</v>
      </c>
      <c r="L94" t="str">
        <f t="shared" si="245"/>
        <v>42 Secretarial and related occupations</v>
      </c>
      <c r="M94" s="17">
        <f t="shared" si="205"/>
        <v>3.6200175821381242</v>
      </c>
      <c r="N94" s="17">
        <f t="shared" si="205"/>
        <v>4.907672319005818</v>
      </c>
      <c r="O94" s="17">
        <f t="shared" si="205"/>
        <v>8.6408463433144114</v>
      </c>
      <c r="P94" s="17">
        <f t="shared" si="205"/>
        <v>2.1142159317685705</v>
      </c>
      <c r="Q94" s="17">
        <f t="shared" si="206"/>
        <v>4.2862830997584478</v>
      </c>
      <c r="S94" s="17">
        <f t="shared" si="207"/>
        <v>4.2449882599048472</v>
      </c>
      <c r="T94" s="17">
        <f t="shared" si="208"/>
        <v>4.454559086454668</v>
      </c>
      <c r="U94" s="17">
        <f t="shared" si="209"/>
        <v>7.0753956828900177</v>
      </c>
      <c r="W94" t="str">
        <f t="shared" si="246"/>
        <v>42 Secretarial and related occupations</v>
      </c>
      <c r="X94" s="17">
        <f t="shared" si="210"/>
        <v>0.58461065229495901</v>
      </c>
      <c r="Y94" s="17">
        <f t="shared" si="210"/>
        <v>1.2835432346931075</v>
      </c>
      <c r="Z94" s="17">
        <f t="shared" si="210"/>
        <v>7.3887692443836084</v>
      </c>
      <c r="AA94" s="17">
        <f t="shared" si="210"/>
        <v>4.1575537253181638</v>
      </c>
      <c r="AB94" s="17">
        <f t="shared" si="211"/>
        <v>4.9729876327148093</v>
      </c>
      <c r="AD94" s="17">
        <f t="shared" si="212"/>
        <v>5.2236758606780231</v>
      </c>
      <c r="AE94" s="17">
        <f t="shared" si="213"/>
        <v>4.626591500987165</v>
      </c>
      <c r="AF94" s="17">
        <f t="shared" si="214"/>
        <v>7.8739964418480746</v>
      </c>
      <c r="AH94" t="str">
        <f t="shared" si="247"/>
        <v>42 Secretarial and related occupations</v>
      </c>
      <c r="AI94" s="17">
        <f t="shared" si="215"/>
        <v>0.62226540003702535</v>
      </c>
      <c r="AJ94" s="17">
        <f t="shared" si="215"/>
        <v>3.080588383927152</v>
      </c>
      <c r="AK94" s="17">
        <f t="shared" si="215"/>
        <v>6.0797805292739593</v>
      </c>
      <c r="AL94" s="17">
        <f t="shared" si="215"/>
        <v>2.0802104750821337</v>
      </c>
      <c r="AM94" s="17">
        <f t="shared" si="216"/>
        <v>3.3765941999933213</v>
      </c>
      <c r="AO94" s="17">
        <f t="shared" si="217"/>
        <v>3.3963581166489343</v>
      </c>
      <c r="AP94" s="17">
        <f t="shared" si="218"/>
        <v>4.1086126064218575</v>
      </c>
      <c r="AQ94" s="17">
        <f t="shared" si="219"/>
        <v>6.241340498835557</v>
      </c>
      <c r="AS94" t="str">
        <f t="shared" si="248"/>
        <v>42 Secretarial and related occupations</v>
      </c>
      <c r="AT94" s="17">
        <f t="shared" si="220"/>
        <v>-0.12838305360955982</v>
      </c>
      <c r="AU94" s="17">
        <f t="shared" si="220"/>
        <v>2.7750479875315204</v>
      </c>
      <c r="AV94" s="17">
        <f t="shared" si="220"/>
        <v>4.9848422520402114</v>
      </c>
      <c r="AW94" s="17">
        <f t="shared" si="220"/>
        <v>0.58929300214771718</v>
      </c>
      <c r="AX94" s="17">
        <f t="shared" si="221"/>
        <v>2.0798187662594447</v>
      </c>
      <c r="AZ94" s="17">
        <f t="shared" si="222"/>
        <v>2.0336377197976319</v>
      </c>
      <c r="BA94" s="17">
        <f t="shared" si="223"/>
        <v>3.6848567103495489</v>
      </c>
      <c r="BB94" s="17">
        <f t="shared" si="224"/>
        <v>4.9811592865889764</v>
      </c>
      <c r="BD94" t="str">
        <f t="shared" si="249"/>
        <v>42 Secretarial and related occupations</v>
      </c>
      <c r="BE94" s="17">
        <f t="shared" si="225"/>
        <v>-3.2094044572190006</v>
      </c>
      <c r="BF94" s="17">
        <f t="shared" si="225"/>
        <v>4.0893829591424957</v>
      </c>
      <c r="BG94" s="17">
        <f t="shared" si="225"/>
        <v>0.69423905006944509</v>
      </c>
      <c r="BH94" s="17">
        <f t="shared" si="225"/>
        <v>-14.206233951730074</v>
      </c>
      <c r="BI94" s="17">
        <f t="shared" si="226"/>
        <v>-8.7071679330163683</v>
      </c>
      <c r="BK94" s="17">
        <f t="shared" si="227"/>
        <v>-9.5020594222378403</v>
      </c>
      <c r="BL94" s="17">
        <f t="shared" si="228"/>
        <v>2.1117859026076546</v>
      </c>
      <c r="BM94" s="17">
        <f t="shared" si="229"/>
        <v>-3.4365825308482645</v>
      </c>
      <c r="BO94" t="str">
        <f t="shared" si="250"/>
        <v>42 Secretarial and related occupations</v>
      </c>
      <c r="BP94" s="17">
        <f t="shared" si="230"/>
        <v>-6.9516230673123953</v>
      </c>
      <c r="BQ94" s="17">
        <f t="shared" si="230"/>
        <v>-2.975630973894261</v>
      </c>
      <c r="BR94" s="17">
        <f t="shared" si="230"/>
        <v>-3.8702840914114356</v>
      </c>
      <c r="BS94" s="17">
        <f t="shared" si="230"/>
        <v>-14.437931443225105</v>
      </c>
      <c r="BT94" s="17">
        <f t="shared" si="231"/>
        <v>-10.566780058104918</v>
      </c>
      <c r="BV94" s="17">
        <f t="shared" si="232"/>
        <v>-11.051204800053016</v>
      </c>
      <c r="BW94" s="17">
        <f t="shared" si="233"/>
        <v>1.5984040042090308</v>
      </c>
      <c r="BX94" s="17">
        <f t="shared" si="234"/>
        <v>-5.3094805394880868</v>
      </c>
      <c r="BZ94" t="str">
        <f t="shared" si="251"/>
        <v>42 Secretarial and related occupations</v>
      </c>
      <c r="CA94" s="17">
        <f t="shared" si="235"/>
        <v>-2.885896344033767</v>
      </c>
      <c r="CB94" s="17">
        <f t="shared" si="235"/>
        <v>-18.431046258123153</v>
      </c>
      <c r="CC94" s="17">
        <f t="shared" si="235"/>
        <v>-14.919283619744627</v>
      </c>
      <c r="CD94" s="17">
        <f t="shared" si="235"/>
        <v>-18.94948285978645</v>
      </c>
      <c r="CE94" s="17">
        <f t="shared" si="236"/>
        <v>-17.678191024448719</v>
      </c>
      <c r="CG94" s="17">
        <f t="shared" si="237"/>
        <v>-17.627754320059672</v>
      </c>
      <c r="CH94" s="17">
        <f t="shared" si="238"/>
        <v>1.0259410897598409</v>
      </c>
      <c r="CI94" s="17">
        <f t="shared" si="239"/>
        <v>-9.6017248612236159</v>
      </c>
      <c r="CK94" t="str">
        <f t="shared" si="252"/>
        <v>42 Secretarial and related occupations</v>
      </c>
      <c r="CL94" s="17">
        <f t="shared" si="240"/>
        <v>2.0266175897790228</v>
      </c>
      <c r="CM94" s="17">
        <f t="shared" si="240"/>
        <v>-6.2407798575279223</v>
      </c>
      <c r="CN94" s="17">
        <f t="shared" si="240"/>
        <v>-1.7907496335712647</v>
      </c>
      <c r="CO94" s="17">
        <f t="shared" si="240"/>
        <v>-4.2368982869082856</v>
      </c>
      <c r="CP94" s="17">
        <f t="shared" si="241"/>
        <v>-3.6065830195541881</v>
      </c>
      <c r="CR94" s="17">
        <f t="shared" si="242"/>
        <v>-3.4283611718277096</v>
      </c>
      <c r="CS94" s="17">
        <f t="shared" si="243"/>
        <v>1.6527216656752941</v>
      </c>
      <c r="CT94" s="17">
        <f t="shared" si="244"/>
        <v>-0.91406858604713426</v>
      </c>
    </row>
    <row r="95" spans="1:98" x14ac:dyDescent="0.2">
      <c r="A95" t="str">
        <f t="shared" si="199"/>
        <v>51 Skilled agricultural and related trades</v>
      </c>
      <c r="B95" s="17">
        <f t="shared" si="200"/>
        <v>6.3608343291161606</v>
      </c>
      <c r="C95" s="17">
        <f t="shared" si="200"/>
        <v>-8.1825135156608617</v>
      </c>
      <c r="D95" s="17">
        <f t="shared" si="200"/>
        <v>3.8188667922238295</v>
      </c>
      <c r="E95" s="17">
        <f t="shared" si="200"/>
        <v>2.5593339965129136</v>
      </c>
      <c r="F95" s="17">
        <f t="shared" si="201"/>
        <v>2.2418434272685195</v>
      </c>
      <c r="H95" s="17">
        <f t="shared" si="202"/>
        <v>2.9774711882763594</v>
      </c>
      <c r="I95" s="17">
        <f t="shared" si="203"/>
        <v>4.4498678583723805</v>
      </c>
      <c r="J95" s="17">
        <f t="shared" si="204"/>
        <v>6.2257400269536189</v>
      </c>
      <c r="L95" t="str">
        <f t="shared" si="245"/>
        <v>51 Skilled agricultural and related trades</v>
      </c>
      <c r="M95" s="17">
        <f t="shared" si="205"/>
        <v>6.3881604631720101</v>
      </c>
      <c r="N95" s="17">
        <f t="shared" si="205"/>
        <v>-22.250696251781843</v>
      </c>
      <c r="O95" s="17">
        <f t="shared" si="205"/>
        <v>2.2049715395255243</v>
      </c>
      <c r="P95" s="17">
        <f t="shared" si="205"/>
        <v>2.7740339010951631</v>
      </c>
      <c r="Q95" s="17">
        <f t="shared" si="206"/>
        <v>0.82208291559409119</v>
      </c>
      <c r="S95" s="17">
        <f t="shared" si="207"/>
        <v>2.5839952649206799</v>
      </c>
      <c r="T95" s="17">
        <f t="shared" si="208"/>
        <v>3.6387000397996694</v>
      </c>
      <c r="U95" s="17">
        <f t="shared" si="209"/>
        <v>5.318474535319595</v>
      </c>
      <c r="W95" t="str">
        <f t="shared" si="246"/>
        <v>51 Skilled agricultural and related trades</v>
      </c>
      <c r="X95" s="17">
        <f t="shared" si="210"/>
        <v>3.4726405600104648</v>
      </c>
      <c r="Y95" s="17">
        <f t="shared" si="210"/>
        <v>-6.7907665026805901</v>
      </c>
      <c r="Z95" s="17">
        <f t="shared" si="210"/>
        <v>3.2470891623655129</v>
      </c>
      <c r="AA95" s="17">
        <f t="shared" si="210"/>
        <v>3.7307437121409492</v>
      </c>
      <c r="AB95" s="17">
        <f t="shared" si="211"/>
        <v>2.8892931101759167</v>
      </c>
      <c r="AD95" s="17">
        <f t="shared" si="212"/>
        <v>3.5692743127265558</v>
      </c>
      <c r="AE95" s="17">
        <f t="shared" si="213"/>
        <v>4.3826831047682147</v>
      </c>
      <c r="AF95" s="17">
        <f t="shared" si="214"/>
        <v>6.5642026564896927</v>
      </c>
      <c r="AH95" t="str">
        <f t="shared" si="247"/>
        <v>51 Skilled agricultural and related trades</v>
      </c>
      <c r="AI95" s="17">
        <f t="shared" si="215"/>
        <v>5.3522853220469457</v>
      </c>
      <c r="AJ95" s="17">
        <f t="shared" si="215"/>
        <v>-22.046955246147991</v>
      </c>
      <c r="AK95" s="17">
        <f t="shared" si="215"/>
        <v>2.8173194742665553</v>
      </c>
      <c r="AL95" s="17">
        <f t="shared" si="215"/>
        <v>2.9879041553755981</v>
      </c>
      <c r="AM95" s="17">
        <f t="shared" si="216"/>
        <v>1.1583336984787751</v>
      </c>
      <c r="AO95" s="17">
        <f t="shared" si="217"/>
        <v>2.9310111717472109</v>
      </c>
      <c r="AP95" s="17">
        <f t="shared" si="218"/>
        <v>4.4074680037832659</v>
      </c>
      <c r="AQ95" s="17">
        <f t="shared" si="219"/>
        <v>6.1620996781501569</v>
      </c>
      <c r="AS95" t="str">
        <f t="shared" si="248"/>
        <v>51 Skilled agricultural and related trades</v>
      </c>
      <c r="AT95" s="17">
        <f t="shared" si="220"/>
        <v>8.4327289824268625</v>
      </c>
      <c r="AU95" s="17">
        <f t="shared" si="220"/>
        <v>-24.052454420235001</v>
      </c>
      <c r="AV95" s="17">
        <f t="shared" si="220"/>
        <v>1.2000682217351732</v>
      </c>
      <c r="AW95" s="17">
        <f t="shared" si="220"/>
        <v>3.0804305549611444</v>
      </c>
      <c r="AX95" s="17">
        <f t="shared" si="221"/>
        <v>0.55096675787476013</v>
      </c>
      <c r="AZ95" s="17">
        <f t="shared" si="222"/>
        <v>2.4497927875452241</v>
      </c>
      <c r="BA95" s="17">
        <f t="shared" si="223"/>
        <v>3.8643334554881781</v>
      </c>
      <c r="BB95" s="17">
        <f t="shared" si="224"/>
        <v>5.4088458346556845</v>
      </c>
      <c r="BD95" t="str">
        <f t="shared" si="249"/>
        <v>51 Skilled agricultural and related trades</v>
      </c>
      <c r="BE95" s="17">
        <f t="shared" si="225"/>
        <v>0.22526766523440767</v>
      </c>
      <c r="BF95" s="17">
        <f t="shared" si="225"/>
        <v>-20.029117966902334</v>
      </c>
      <c r="BG95" s="17">
        <f t="shared" si="225"/>
        <v>-0.76309346490875951</v>
      </c>
      <c r="BH95" s="17">
        <f t="shared" si="225"/>
        <v>0.1636621660851878</v>
      </c>
      <c r="BI95" s="17">
        <f t="shared" si="226"/>
        <v>-1.5223910889477055</v>
      </c>
      <c r="BK95" s="17">
        <f t="shared" si="227"/>
        <v>-0.14621405271372234</v>
      </c>
      <c r="BL95" s="17">
        <f t="shared" si="228"/>
        <v>2.8432048987356628</v>
      </c>
      <c r="BM95" s="17">
        <f t="shared" si="229"/>
        <v>2.7448043482092732</v>
      </c>
      <c r="BO95" t="str">
        <f t="shared" si="250"/>
        <v>51 Skilled agricultural and related trades</v>
      </c>
      <c r="BP95" s="17">
        <f t="shared" si="230"/>
        <v>3.0301381693446316</v>
      </c>
      <c r="BQ95" s="17">
        <f t="shared" si="230"/>
        <v>-30.491929281893782</v>
      </c>
      <c r="BR95" s="17">
        <f t="shared" si="230"/>
        <v>0.61349377308828057</v>
      </c>
      <c r="BS95" s="17">
        <f t="shared" si="230"/>
        <v>0.18697243590948265</v>
      </c>
      <c r="BT95" s="17">
        <f t="shared" si="231"/>
        <v>-1.9462275585072852</v>
      </c>
      <c r="BV95" s="17">
        <f t="shared" si="232"/>
        <v>0.32894493419648452</v>
      </c>
      <c r="BW95" s="17">
        <f t="shared" si="233"/>
        <v>2.9314287237771852</v>
      </c>
      <c r="BX95" s="17">
        <f t="shared" si="234"/>
        <v>3.1527033604329846</v>
      </c>
      <c r="BZ95" t="str">
        <f t="shared" si="251"/>
        <v>51 Skilled agricultural and related trades</v>
      </c>
      <c r="CA95" s="17">
        <f t="shared" si="235"/>
        <v>-1.0888631082801803</v>
      </c>
      <c r="CB95" s="17">
        <f t="shared" si="235"/>
        <v>-19.484514571569711</v>
      </c>
      <c r="CC95" s="17">
        <f t="shared" si="235"/>
        <v>0.4400707459396358</v>
      </c>
      <c r="CD95" s="17">
        <f t="shared" si="235"/>
        <v>1.7676133425568841</v>
      </c>
      <c r="CE95" s="17">
        <f t="shared" si="236"/>
        <v>-0.122101124659868</v>
      </c>
      <c r="CG95" s="17">
        <f t="shared" si="237"/>
        <v>1.3231609003085065</v>
      </c>
      <c r="CH95" s="17">
        <f t="shared" si="238"/>
        <v>2.691420483370166</v>
      </c>
      <c r="CI95" s="17">
        <f t="shared" si="239"/>
        <v>3.6306693952013136</v>
      </c>
      <c r="CK95" t="str">
        <f t="shared" si="252"/>
        <v>51 Skilled agricultural and related trades</v>
      </c>
      <c r="CL95" s="17">
        <f t="shared" si="240"/>
        <v>6.1131452307599199</v>
      </c>
      <c r="CM95" s="17">
        <f t="shared" si="240"/>
        <v>-37.043681502439071</v>
      </c>
      <c r="CN95" s="17">
        <f t="shared" si="240"/>
        <v>2.279235646507094</v>
      </c>
      <c r="CO95" s="17">
        <f t="shared" si="240"/>
        <v>-4.3300568916173843</v>
      </c>
      <c r="CP95" s="17">
        <f t="shared" si="241"/>
        <v>-4.8336877192668437</v>
      </c>
      <c r="CR95" s="17">
        <f t="shared" si="242"/>
        <v>-2.1758307587229853</v>
      </c>
      <c r="CS95" s="17">
        <f t="shared" si="243"/>
        <v>1.7824127140376067</v>
      </c>
      <c r="CT95" s="17">
        <f t="shared" si="244"/>
        <v>0.14766406848838454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2.755352182877524</v>
      </c>
      <c r="C96" s="17">
        <f t="shared" si="200"/>
        <v>10.056280556587094</v>
      </c>
      <c r="D96" s="17">
        <f t="shared" si="200"/>
        <v>1.400852903374572</v>
      </c>
      <c r="E96" s="17">
        <f t="shared" si="200"/>
        <v>3.1108379444079848</v>
      </c>
      <c r="F96" s="17">
        <f t="shared" si="201"/>
        <v>2.9921506606711112</v>
      </c>
      <c r="H96" s="17">
        <f t="shared" si="202"/>
        <v>2.5376626523521573</v>
      </c>
      <c r="I96" s="17">
        <f t="shared" si="203"/>
        <v>2.9049323146744355</v>
      </c>
      <c r="J96" s="17">
        <f t="shared" si="204"/>
        <v>4.7043667490617835</v>
      </c>
      <c r="L96" t="str">
        <f t="shared" si="245"/>
        <v>52 Skilled metal, electrical and electronic trades</v>
      </c>
      <c r="M96" s="17">
        <f t="shared" si="205"/>
        <v>5.0950869387868858</v>
      </c>
      <c r="N96" s="17">
        <f t="shared" si="205"/>
        <v>-7.198588797580852</v>
      </c>
      <c r="O96" s="17">
        <f t="shared" si="205"/>
        <v>7.4466889520385049</v>
      </c>
      <c r="P96" s="17">
        <f t="shared" si="205"/>
        <v>4.7785916547060658</v>
      </c>
      <c r="Q96" s="17">
        <f t="shared" si="206"/>
        <v>4.8070104684985182</v>
      </c>
      <c r="S96" s="17">
        <f t="shared" si="207"/>
        <v>5.6605134545162361</v>
      </c>
      <c r="T96" s="17">
        <f t="shared" si="208"/>
        <v>4.1697810194369467</v>
      </c>
      <c r="U96" s="17">
        <f t="shared" si="209"/>
        <v>7.902593645593492</v>
      </c>
      <c r="W96" t="str">
        <f t="shared" si="246"/>
        <v>52 Skilled metal, electrical and electronic trades</v>
      </c>
      <c r="X96" s="17">
        <f t="shared" si="210"/>
        <v>3.3521091379326684</v>
      </c>
      <c r="Y96" s="17">
        <f t="shared" si="210"/>
        <v>-17.164104415057569</v>
      </c>
      <c r="Z96" s="17">
        <f t="shared" si="210"/>
        <v>3.69002866798811</v>
      </c>
      <c r="AA96" s="17">
        <f t="shared" si="210"/>
        <v>2.3664135980659751</v>
      </c>
      <c r="AB96" s="17">
        <f t="shared" si="211"/>
        <v>1.4273086161217918</v>
      </c>
      <c r="AD96" s="17">
        <f t="shared" si="212"/>
        <v>2.8057305463002447</v>
      </c>
      <c r="AE96" s="17">
        <f t="shared" si="213"/>
        <v>3.3972098254809513</v>
      </c>
      <c r="AF96" s="17">
        <f t="shared" si="214"/>
        <v>5.2844596473591743</v>
      </c>
      <c r="AH96" t="str">
        <f t="shared" si="247"/>
        <v>52 Skilled metal, electrical and electronic trades</v>
      </c>
      <c r="AI96" s="17">
        <f t="shared" si="215"/>
        <v>4.4390555422315625</v>
      </c>
      <c r="AJ96" s="17">
        <f t="shared" si="215"/>
        <v>-14.895653219546222</v>
      </c>
      <c r="AK96" s="17">
        <f t="shared" si="215"/>
        <v>0.86625581314603295</v>
      </c>
      <c r="AL96" s="17">
        <f t="shared" si="215"/>
        <v>2.0676092763874498</v>
      </c>
      <c r="AM96" s="17">
        <f t="shared" si="216"/>
        <v>0.54200500909575844</v>
      </c>
      <c r="AO96" s="17">
        <f t="shared" si="217"/>
        <v>1.6655766405706318</v>
      </c>
      <c r="AP96" s="17">
        <f t="shared" si="218"/>
        <v>2.8255972447397637</v>
      </c>
      <c r="AQ96" s="17">
        <f t="shared" si="219"/>
        <v>3.9965185698182859</v>
      </c>
      <c r="AS96" t="str">
        <f t="shared" si="248"/>
        <v>52 Skilled metal, electrical and electronic trades</v>
      </c>
      <c r="AT96" s="17">
        <f t="shared" si="220"/>
        <v>3.4923434131936215</v>
      </c>
      <c r="AU96" s="17">
        <f t="shared" si="220"/>
        <v>-11.829988283835258</v>
      </c>
      <c r="AV96" s="17">
        <f t="shared" si="220"/>
        <v>0.69835266063464907</v>
      </c>
      <c r="AW96" s="17">
        <f t="shared" si="220"/>
        <v>1.8737142346608282</v>
      </c>
      <c r="AX96" s="17">
        <f t="shared" si="221"/>
        <v>0.59256522800124056</v>
      </c>
      <c r="AZ96" s="17">
        <f t="shared" si="222"/>
        <v>1.4804105706379245</v>
      </c>
      <c r="BA96" s="17">
        <f t="shared" si="223"/>
        <v>2.8007863598535021</v>
      </c>
      <c r="BB96" s="17">
        <f t="shared" si="224"/>
        <v>3.8406476834661696</v>
      </c>
      <c r="BD96" t="str">
        <f t="shared" si="249"/>
        <v>52 Skilled metal, electrical and electronic trades</v>
      </c>
      <c r="BE96" s="17">
        <f t="shared" si="225"/>
        <v>-0.16412866977141283</v>
      </c>
      <c r="BF96" s="17">
        <f t="shared" si="225"/>
        <v>-6.1527663363838414</v>
      </c>
      <c r="BG96" s="17">
        <f t="shared" si="225"/>
        <v>-0.19297089247076737</v>
      </c>
      <c r="BH96" s="17">
        <f t="shared" si="225"/>
        <v>-0.26779299434435133</v>
      </c>
      <c r="BI96" s="17">
        <f t="shared" si="226"/>
        <v>-0.62289557234266324</v>
      </c>
      <c r="BK96" s="17">
        <f t="shared" si="227"/>
        <v>-0.24285852820949971</v>
      </c>
      <c r="BL96" s="17">
        <f t="shared" si="228"/>
        <v>1.9749322083502996</v>
      </c>
      <c r="BM96" s="17">
        <f t="shared" si="229"/>
        <v>1.7910451782142234</v>
      </c>
      <c r="BO96" t="str">
        <f t="shared" si="250"/>
        <v>52 Skilled metal, electrical and electronic trades</v>
      </c>
      <c r="BP96" s="17">
        <f t="shared" si="230"/>
        <v>2.6199314763294401</v>
      </c>
      <c r="BQ96" s="17">
        <f t="shared" si="230"/>
        <v>-19.834609450740682</v>
      </c>
      <c r="BR96" s="17">
        <f t="shared" si="230"/>
        <v>-0.73094654946421755</v>
      </c>
      <c r="BS96" s="17">
        <f t="shared" si="230"/>
        <v>-1.5051379807864085</v>
      </c>
      <c r="BT96" s="17">
        <f t="shared" si="231"/>
        <v>-2.5264002939511143</v>
      </c>
      <c r="BV96" s="17">
        <f t="shared" si="232"/>
        <v>-1.2477473793770066</v>
      </c>
      <c r="BW96" s="17">
        <f t="shared" si="233"/>
        <v>1.9367957383313872</v>
      </c>
      <c r="BX96" s="17">
        <f t="shared" si="234"/>
        <v>1.0045072090805185</v>
      </c>
      <c r="BZ96" t="str">
        <f t="shared" si="251"/>
        <v>52 Skilled metal, electrical and electronic trades</v>
      </c>
      <c r="CA96" s="17">
        <f t="shared" si="235"/>
        <v>-3.4657118657981711</v>
      </c>
      <c r="CB96" s="17">
        <f t="shared" si="235"/>
        <v>-16.961366366117204</v>
      </c>
      <c r="CC96" s="17">
        <f t="shared" si="235"/>
        <v>0.55222203399569736</v>
      </c>
      <c r="CD96" s="17">
        <f t="shared" si="235"/>
        <v>-5.2711484857896451</v>
      </c>
      <c r="CE96" s="17">
        <f t="shared" si="236"/>
        <v>-4.2797487914441383</v>
      </c>
      <c r="CG96" s="17">
        <f t="shared" si="237"/>
        <v>-3.3684960775327566</v>
      </c>
      <c r="CH96" s="17">
        <f t="shared" si="238"/>
        <v>1.8709471040379233</v>
      </c>
      <c r="CI96" s="17">
        <f t="shared" si="239"/>
        <v>-0.56399120533242586</v>
      </c>
      <c r="CK96" t="str">
        <f t="shared" si="252"/>
        <v>52 Skilled metal, electrical and electronic trades</v>
      </c>
      <c r="CL96" s="17">
        <f t="shared" si="240"/>
        <v>3.8718504481100258</v>
      </c>
      <c r="CM96" s="17">
        <f t="shared" si="240"/>
        <v>-21.18871505072012</v>
      </c>
      <c r="CN96" s="17">
        <f t="shared" si="240"/>
        <v>3.1833037238975015</v>
      </c>
      <c r="CO96" s="17">
        <f t="shared" si="240"/>
        <v>-2.8574612243615904</v>
      </c>
      <c r="CP96" s="17">
        <f t="shared" si="241"/>
        <v>-2.2941363491847055</v>
      </c>
      <c r="CR96" s="17">
        <f t="shared" si="242"/>
        <v>-0.88422618929792085</v>
      </c>
      <c r="CS96" s="17">
        <f t="shared" si="243"/>
        <v>1.8813132708739522</v>
      </c>
      <c r="CT96" s="17">
        <f t="shared" si="244"/>
        <v>1.2107212786860444</v>
      </c>
    </row>
    <row r="97" spans="1:98" x14ac:dyDescent="0.2">
      <c r="A97" t="str">
        <f t="shared" si="199"/>
        <v>53 Skilled construction and building trades</v>
      </c>
      <c r="B97" s="17">
        <f t="shared" si="200"/>
        <v>-9.0707636865055221</v>
      </c>
      <c r="C97" s="17">
        <f t="shared" si="200"/>
        <v>-14.704244380106635</v>
      </c>
      <c r="D97" s="17">
        <f t="shared" si="200"/>
        <v>8.5974074870776676</v>
      </c>
      <c r="E97" s="17">
        <f t="shared" si="200"/>
        <v>0.7599772569281571</v>
      </c>
      <c r="F97" s="17">
        <f t="shared" si="201"/>
        <v>2.0778660053485387</v>
      </c>
      <c r="H97" s="17">
        <f t="shared" si="202"/>
        <v>3.3075018581272486</v>
      </c>
      <c r="I97" s="17">
        <f t="shared" si="203"/>
        <v>3.5910893179248449</v>
      </c>
      <c r="J97" s="17">
        <f t="shared" si="204"/>
        <v>5.791505505673622</v>
      </c>
      <c r="L97" t="str">
        <f t="shared" si="245"/>
        <v>53 Skilled construction and building trades</v>
      </c>
      <c r="M97" s="17">
        <f t="shared" si="205"/>
        <v>3.2603207541329393</v>
      </c>
      <c r="N97" s="17">
        <f t="shared" si="205"/>
        <v>-0.79691927531149176</v>
      </c>
      <c r="O97" s="17">
        <f t="shared" si="205"/>
        <v>3.5811825306179212</v>
      </c>
      <c r="P97" s="17">
        <f t="shared" si="205"/>
        <v>2.185900562795684</v>
      </c>
      <c r="Q97" s="17">
        <f t="shared" si="206"/>
        <v>2.4300661427967718</v>
      </c>
      <c r="S97" s="17">
        <f t="shared" si="207"/>
        <v>2.6488936133421737</v>
      </c>
      <c r="T97" s="17">
        <f t="shared" si="208"/>
        <v>3.350233406931058</v>
      </c>
      <c r="U97" s="17">
        <f t="shared" si="209"/>
        <v>5.1354787052498851</v>
      </c>
      <c r="W97" t="str">
        <f t="shared" si="246"/>
        <v>53 Skilled construction and building trades</v>
      </c>
      <c r="X97" s="17">
        <f t="shared" si="210"/>
        <v>0.7915455065184096</v>
      </c>
      <c r="Y97" s="17">
        <f t="shared" si="210"/>
        <v>-10.494019549939837</v>
      </c>
      <c r="Z97" s="17">
        <f t="shared" si="210"/>
        <v>3.4459563102840374</v>
      </c>
      <c r="AA97" s="17">
        <f t="shared" si="210"/>
        <v>1.2537200328081921</v>
      </c>
      <c r="AB97" s="17">
        <f t="shared" si="211"/>
        <v>1.1510966303491577</v>
      </c>
      <c r="AD97" s="17">
        <f t="shared" si="212"/>
        <v>1.9792542213011188</v>
      </c>
      <c r="AE97" s="17">
        <f t="shared" si="213"/>
        <v>3.3765064154280378</v>
      </c>
      <c r="AF97" s="17">
        <f t="shared" si="214"/>
        <v>4.68523061901438</v>
      </c>
      <c r="AH97" t="str">
        <f t="shared" si="247"/>
        <v>53 Skilled construction and building trades</v>
      </c>
      <c r="AI97" s="17">
        <f t="shared" si="215"/>
        <v>4.5834922192391714</v>
      </c>
      <c r="AJ97" s="17">
        <f t="shared" si="215"/>
        <v>-11.960312491771818</v>
      </c>
      <c r="AK97" s="17">
        <f t="shared" si="215"/>
        <v>2.7600319923954508</v>
      </c>
      <c r="AL97" s="17">
        <f t="shared" si="215"/>
        <v>1.443246013309496</v>
      </c>
      <c r="AM97" s="17">
        <f t="shared" si="216"/>
        <v>0.95479211017246435</v>
      </c>
      <c r="AO97" s="17">
        <f t="shared" si="217"/>
        <v>1.8802890773743419</v>
      </c>
      <c r="AP97" s="17">
        <f t="shared" si="218"/>
        <v>3.5489215539195484</v>
      </c>
      <c r="AQ97" s="17">
        <f t="shared" si="219"/>
        <v>4.7629730914766855</v>
      </c>
      <c r="AS97" t="str">
        <f t="shared" si="248"/>
        <v>53 Skilled construction and building trades</v>
      </c>
      <c r="AT97" s="17">
        <f t="shared" si="220"/>
        <v>0.71158412824916528</v>
      </c>
      <c r="AU97" s="17">
        <f t="shared" si="220"/>
        <v>-5.5263255175171055</v>
      </c>
      <c r="AV97" s="17">
        <f t="shared" si="220"/>
        <v>3.5079751430581174</v>
      </c>
      <c r="AW97" s="17">
        <f t="shared" si="220"/>
        <v>0.64481040574788651</v>
      </c>
      <c r="AX97" s="17">
        <f t="shared" si="221"/>
        <v>1.1301981710481579</v>
      </c>
      <c r="AZ97" s="17">
        <f t="shared" si="222"/>
        <v>1.590288816281249</v>
      </c>
      <c r="BA97" s="17">
        <f t="shared" si="223"/>
        <v>3.4581480811241683</v>
      </c>
      <c r="BB97" s="17">
        <f t="shared" si="224"/>
        <v>4.4890185595555465</v>
      </c>
      <c r="BD97" t="str">
        <f t="shared" si="249"/>
        <v>53 Skilled construction and building trades</v>
      </c>
      <c r="BE97" s="17">
        <f t="shared" si="225"/>
        <v>-2.8921687452867162</v>
      </c>
      <c r="BF97" s="17">
        <f t="shared" si="225"/>
        <v>-3.5056772708676687</v>
      </c>
      <c r="BG97" s="17">
        <f t="shared" si="225"/>
        <v>-0.19827527973721448</v>
      </c>
      <c r="BH97" s="17">
        <f t="shared" si="225"/>
        <v>-1.4387947718272676</v>
      </c>
      <c r="BI97" s="17">
        <f t="shared" si="226"/>
        <v>-1.1837762996289913</v>
      </c>
      <c r="BK97" s="17">
        <f t="shared" si="227"/>
        <v>-1.0270110816563038</v>
      </c>
      <c r="BL97" s="17">
        <f t="shared" si="228"/>
        <v>2.04614899130382</v>
      </c>
      <c r="BM97" s="17">
        <f t="shared" si="229"/>
        <v>1.2877026483280041</v>
      </c>
      <c r="BO97" t="str">
        <f t="shared" si="250"/>
        <v>53 Skilled construction and building trades</v>
      </c>
      <c r="BP97" s="17">
        <f t="shared" si="230"/>
        <v>2.9349086838537319</v>
      </c>
      <c r="BQ97" s="17">
        <f t="shared" si="230"/>
        <v>-16.605397456248184</v>
      </c>
      <c r="BR97" s="17">
        <f t="shared" si="230"/>
        <v>2.0194306559918829</v>
      </c>
      <c r="BS97" s="17">
        <f t="shared" si="230"/>
        <v>-0.22975176678232678</v>
      </c>
      <c r="BT97" s="17">
        <f t="shared" si="231"/>
        <v>-0.65175851531491524</v>
      </c>
      <c r="BV97" s="17">
        <f t="shared" si="232"/>
        <v>0.51441136724739156</v>
      </c>
      <c r="BW97" s="17">
        <f t="shared" si="233"/>
        <v>2.6281153095430776</v>
      </c>
      <c r="BX97" s="17">
        <f t="shared" si="234"/>
        <v>2.9899717755218713</v>
      </c>
      <c r="BZ97" t="str">
        <f t="shared" si="251"/>
        <v>53 Skilled construction and building trades</v>
      </c>
      <c r="CA97" s="17">
        <f t="shared" si="235"/>
        <v>-3.8889333975433371</v>
      </c>
      <c r="CB97" s="17">
        <f t="shared" si="235"/>
        <v>-10.501855871487232</v>
      </c>
      <c r="CC97" s="17">
        <f t="shared" si="235"/>
        <v>2.1643742354505724</v>
      </c>
      <c r="CD97" s="17">
        <f t="shared" si="235"/>
        <v>-0.54889812744195465</v>
      </c>
      <c r="CE97" s="17">
        <f t="shared" si="236"/>
        <v>-0.36762943343989773</v>
      </c>
      <c r="CG97" s="17">
        <f t="shared" si="237"/>
        <v>0.34742345925034002</v>
      </c>
      <c r="CH97" s="17">
        <f t="shared" si="238"/>
        <v>2.3964021494989884</v>
      </c>
      <c r="CI97" s="17">
        <f t="shared" si="239"/>
        <v>2.6475867779949258</v>
      </c>
      <c r="CK97" t="str">
        <f t="shared" si="252"/>
        <v>53 Skilled construction and building trades</v>
      </c>
      <c r="CL97" s="17">
        <f t="shared" si="240"/>
        <v>-1.1664682115206548</v>
      </c>
      <c r="CM97" s="17">
        <f t="shared" si="240"/>
        <v>-19.873077824560724</v>
      </c>
      <c r="CN97" s="17">
        <f t="shared" si="240"/>
        <v>-1.9438572036046931</v>
      </c>
      <c r="CO97" s="17">
        <f t="shared" si="240"/>
        <v>-10.472902916475702</v>
      </c>
      <c r="CP97" s="17">
        <f t="shared" si="241"/>
        <v>-8.5268584477406701</v>
      </c>
      <c r="CR97" s="17">
        <f t="shared" si="242"/>
        <v>-7.715675635405006</v>
      </c>
      <c r="CS97" s="17">
        <f t="shared" si="243"/>
        <v>1.1322882378385746</v>
      </c>
      <c r="CT97" s="17">
        <f t="shared" si="244"/>
        <v>-4.724628317262292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2.1835176879362983</v>
      </c>
      <c r="C98" s="17">
        <f t="shared" si="200"/>
        <v>8.6775147870300717</v>
      </c>
      <c r="D98" s="17">
        <f t="shared" si="200"/>
        <v>5.0129297183783894</v>
      </c>
      <c r="E98" s="17">
        <f t="shared" si="200"/>
        <v>3.1252201626593701</v>
      </c>
      <c r="F98" s="17">
        <f t="shared" si="201"/>
        <v>4.051933273458963</v>
      </c>
      <c r="H98" s="17">
        <f t="shared" si="202"/>
        <v>3.7506558592683703</v>
      </c>
      <c r="I98" s="17">
        <f t="shared" si="203"/>
        <v>3.7331615397244056</v>
      </c>
      <c r="J98" s="17">
        <f t="shared" si="204"/>
        <v>6.2138476087858718</v>
      </c>
      <c r="L98" t="str">
        <f t="shared" si="245"/>
        <v>54 Textiles, printing and other skilled trades</v>
      </c>
      <c r="M98" s="17">
        <f t="shared" si="205"/>
        <v>3.4179567599344596</v>
      </c>
      <c r="N98" s="17">
        <f t="shared" si="205"/>
        <v>7.4444253480006939</v>
      </c>
      <c r="O98" s="17">
        <f t="shared" si="205"/>
        <v>4.6133227459467463</v>
      </c>
      <c r="P98" s="17">
        <f t="shared" si="205"/>
        <v>3.7666796503438293</v>
      </c>
      <c r="Q98" s="17">
        <f t="shared" si="206"/>
        <v>4.257217403663871</v>
      </c>
      <c r="S98" s="17">
        <f t="shared" si="207"/>
        <v>4.048129937106526</v>
      </c>
      <c r="T98" s="17">
        <f t="shared" si="208"/>
        <v>3.9714831934557493</v>
      </c>
      <c r="U98" s="17">
        <f t="shared" si="209"/>
        <v>6.5965475315954425</v>
      </c>
      <c r="W98" t="str">
        <f t="shared" si="246"/>
        <v>54 Textiles, printing and other skilled trades</v>
      </c>
      <c r="X98" s="17">
        <f t="shared" si="210"/>
        <v>1.0847799071875164</v>
      </c>
      <c r="Y98" s="17">
        <f t="shared" si="210"/>
        <v>-6.5732885380468957</v>
      </c>
      <c r="Z98" s="17">
        <f t="shared" si="210"/>
        <v>3.9421217873130576</v>
      </c>
      <c r="AA98" s="17">
        <f t="shared" si="210"/>
        <v>2.61299589752364</v>
      </c>
      <c r="AB98" s="17">
        <f t="shared" si="211"/>
        <v>2.4243671304200465</v>
      </c>
      <c r="AD98" s="17">
        <f t="shared" si="212"/>
        <v>3.0541386297374906</v>
      </c>
      <c r="AE98" s="17">
        <f t="shared" si="213"/>
        <v>3.733198936539428</v>
      </c>
      <c r="AF98" s="17">
        <f t="shared" si="214"/>
        <v>5.7194869833185669</v>
      </c>
      <c r="AH98" t="str">
        <f t="shared" si="247"/>
        <v>54 Textiles, printing and other skilled trades</v>
      </c>
      <c r="AI98" s="17">
        <f t="shared" si="215"/>
        <v>-0.12738951014380495</v>
      </c>
      <c r="AJ98" s="17">
        <f t="shared" si="215"/>
        <v>-4.2046633610819173</v>
      </c>
      <c r="AK98" s="17">
        <f t="shared" si="215"/>
        <v>1.2743528439149054</v>
      </c>
      <c r="AL98" s="17">
        <f t="shared" si="215"/>
        <v>2.1866049276213717</v>
      </c>
      <c r="AM98" s="17">
        <f t="shared" si="216"/>
        <v>1.4901374973913084</v>
      </c>
      <c r="AO98" s="17">
        <f t="shared" si="217"/>
        <v>1.881611500242486</v>
      </c>
      <c r="AP98" s="17">
        <f t="shared" si="218"/>
        <v>3.2878080929618081</v>
      </c>
      <c r="AQ98" s="17">
        <f t="shared" si="219"/>
        <v>4.542730643717019</v>
      </c>
      <c r="AS98" t="str">
        <f t="shared" si="248"/>
        <v>54 Textiles, printing and other skilled trades</v>
      </c>
      <c r="AT98" s="17">
        <f t="shared" si="220"/>
        <v>0.25114089658284655</v>
      </c>
      <c r="AU98" s="17">
        <f t="shared" si="220"/>
        <v>-4.2718024904429779</v>
      </c>
      <c r="AV98" s="17">
        <f t="shared" si="220"/>
        <v>2.9717098635922756</v>
      </c>
      <c r="AW98" s="17">
        <f t="shared" si="220"/>
        <v>2.1518830240699005</v>
      </c>
      <c r="AX98" s="17">
        <f t="shared" si="221"/>
        <v>1.9925216488930975</v>
      </c>
      <c r="AZ98" s="17">
        <f t="shared" si="222"/>
        <v>2.4244308154973471</v>
      </c>
      <c r="BA98" s="17">
        <f t="shared" si="223"/>
        <v>3.4552715136837886</v>
      </c>
      <c r="BB98" s="17">
        <f t="shared" si="224"/>
        <v>5.0602214959635239</v>
      </c>
      <c r="BD98" t="str">
        <f t="shared" si="249"/>
        <v>54 Textiles, printing and other skilled trades</v>
      </c>
      <c r="BE98" s="17">
        <f t="shared" si="225"/>
        <v>-2.1175425778434565</v>
      </c>
      <c r="BF98" s="17">
        <f t="shared" si="225"/>
        <v>-3.6594897853526542</v>
      </c>
      <c r="BG98" s="17">
        <f t="shared" si="225"/>
        <v>1.5770368072279384</v>
      </c>
      <c r="BH98" s="17">
        <f t="shared" si="225"/>
        <v>0.99694813796036286</v>
      </c>
      <c r="BI98" s="17">
        <f t="shared" si="226"/>
        <v>0.87982534887816044</v>
      </c>
      <c r="BK98" s="17">
        <f t="shared" si="227"/>
        <v>1.1899420031328489</v>
      </c>
      <c r="BL98" s="17">
        <f t="shared" si="228"/>
        <v>2.5509254847849938</v>
      </c>
      <c r="BM98" s="17">
        <f t="shared" si="229"/>
        <v>3.4085569947615912</v>
      </c>
      <c r="BO98" t="str">
        <f t="shared" si="250"/>
        <v>54 Textiles, printing and other skilled trades</v>
      </c>
      <c r="BP98" s="17">
        <f t="shared" si="230"/>
        <v>-3.7964680276989293</v>
      </c>
      <c r="BQ98" s="17">
        <f t="shared" si="230"/>
        <v>-9.7054742857749066</v>
      </c>
      <c r="BR98" s="17">
        <f t="shared" si="230"/>
        <v>-2.2056934278296914</v>
      </c>
      <c r="BS98" s="17">
        <f t="shared" si="230"/>
        <v>-1.195271320334601</v>
      </c>
      <c r="BT98" s="17">
        <f t="shared" si="231"/>
        <v>-2.0650037249934083</v>
      </c>
      <c r="BV98" s="17">
        <f t="shared" si="232"/>
        <v>-1.5332333722962277</v>
      </c>
      <c r="BW98" s="17">
        <f t="shared" si="233"/>
        <v>1.9688140289298106</v>
      </c>
      <c r="BX98" s="17">
        <f t="shared" si="234"/>
        <v>0.83498846623497602</v>
      </c>
      <c r="BZ98" t="str">
        <f t="shared" si="251"/>
        <v>54 Textiles, printing and other skilled trades</v>
      </c>
      <c r="CA98" s="17">
        <f t="shared" si="235"/>
        <v>-4.0255567807948918</v>
      </c>
      <c r="CB98" s="17">
        <f t="shared" si="235"/>
        <v>-14.155370895708487</v>
      </c>
      <c r="CC98" s="17">
        <f t="shared" si="235"/>
        <v>0.68254590437870633</v>
      </c>
      <c r="CD98" s="17">
        <f t="shared" si="235"/>
        <v>-1.643168709333187</v>
      </c>
      <c r="CE98" s="17">
        <f t="shared" si="236"/>
        <v>-1.7611918107762303</v>
      </c>
      <c r="CG98" s="17">
        <f t="shared" si="237"/>
        <v>-0.87396182607707429</v>
      </c>
      <c r="CH98" s="17">
        <f t="shared" si="238"/>
        <v>2.0626734441770767</v>
      </c>
      <c r="CI98" s="17">
        <f t="shared" si="239"/>
        <v>1.4168461679876954</v>
      </c>
      <c r="CK98" t="str">
        <f t="shared" si="252"/>
        <v>54 Textiles, printing and other skilled trades</v>
      </c>
      <c r="CL98" s="17">
        <f t="shared" si="240"/>
        <v>-1.2417688616653044</v>
      </c>
      <c r="CM98" s="17">
        <f t="shared" si="240"/>
        <v>-13.510245472049743</v>
      </c>
      <c r="CN98" s="17">
        <f t="shared" si="240"/>
        <v>-4.8693558012419924</v>
      </c>
      <c r="CO98" s="17">
        <f t="shared" si="240"/>
        <v>-3.712882150116914</v>
      </c>
      <c r="CP98" s="17">
        <f t="shared" si="241"/>
        <v>-4.7169730580825187</v>
      </c>
      <c r="CR98" s="17">
        <f t="shared" si="242"/>
        <v>-4.0999270854903518</v>
      </c>
      <c r="CS98" s="17">
        <f t="shared" si="243"/>
        <v>1.1857924081917659</v>
      </c>
      <c r="CT98" s="17">
        <f t="shared" si="244"/>
        <v>-2.1021693277594622</v>
      </c>
    </row>
    <row r="99" spans="1:98" x14ac:dyDescent="0.2">
      <c r="A99" t="str">
        <f t="shared" si="199"/>
        <v>61 Caring personal service occupations</v>
      </c>
      <c r="B99" s="17">
        <f t="shared" si="200"/>
        <v>5.5025900492579938</v>
      </c>
      <c r="C99" s="17">
        <f t="shared" si="200"/>
        <v>1.0096916590675908</v>
      </c>
      <c r="D99" s="17">
        <f t="shared" si="200"/>
        <v>6.3908220338610766</v>
      </c>
      <c r="E99" s="17">
        <f t="shared" si="200"/>
        <v>3.3587296502406661</v>
      </c>
      <c r="F99" s="17">
        <f t="shared" si="201"/>
        <v>4.1471089058555011</v>
      </c>
      <c r="H99" s="17">
        <f t="shared" si="202"/>
        <v>4.3597019533969661</v>
      </c>
      <c r="I99" s="17">
        <f t="shared" si="203"/>
        <v>4.1063130683164584</v>
      </c>
      <c r="J99" s="17">
        <f t="shared" si="204"/>
        <v>6.9126270835327075</v>
      </c>
      <c r="L99" t="str">
        <f t="shared" si="245"/>
        <v>61 Caring personal service occupations</v>
      </c>
      <c r="M99" s="17">
        <f t="shared" si="205"/>
        <v>8.2650566203412481</v>
      </c>
      <c r="N99" s="17">
        <f t="shared" si="205"/>
        <v>1.2363642136572484</v>
      </c>
      <c r="O99" s="17">
        <f t="shared" si="205"/>
        <v>5.5720284730577552</v>
      </c>
      <c r="P99" s="17">
        <f t="shared" si="205"/>
        <v>3.0236868093195923</v>
      </c>
      <c r="Q99" s="17">
        <f t="shared" si="206"/>
        <v>3.6998752901570287</v>
      </c>
      <c r="S99" s="17">
        <f t="shared" si="207"/>
        <v>3.8662248860443782</v>
      </c>
      <c r="T99" s="17">
        <f t="shared" si="208"/>
        <v>4.1740846417653632</v>
      </c>
      <c r="U99" s="17">
        <f t="shared" si="209"/>
        <v>6.6133366512210134</v>
      </c>
      <c r="W99" t="str">
        <f t="shared" si="246"/>
        <v>61 Caring personal service occupations</v>
      </c>
      <c r="X99" s="17">
        <f t="shared" si="210"/>
        <v>4.9005325530244281</v>
      </c>
      <c r="Y99" s="17">
        <f t="shared" si="210"/>
        <v>-5.6135733545064292</v>
      </c>
      <c r="Z99" s="17">
        <f t="shared" si="210"/>
        <v>3.4934995754575482</v>
      </c>
      <c r="AA99" s="17">
        <f t="shared" si="210"/>
        <v>1.7177434074720832</v>
      </c>
      <c r="AB99" s="17">
        <f t="shared" si="211"/>
        <v>1.7923474372969039</v>
      </c>
      <c r="AD99" s="17">
        <f t="shared" si="212"/>
        <v>2.3062506436478447</v>
      </c>
      <c r="AE99" s="17">
        <f t="shared" si="213"/>
        <v>3.9572808868043152</v>
      </c>
      <c r="AF99" s="17">
        <f t="shared" si="214"/>
        <v>5.3894789319065328</v>
      </c>
      <c r="AH99" t="str">
        <f t="shared" si="247"/>
        <v>61 Caring personal service occupations</v>
      </c>
      <c r="AI99" s="17">
        <f t="shared" si="215"/>
        <v>1.7853789138543519</v>
      </c>
      <c r="AJ99" s="17">
        <f t="shared" si="215"/>
        <v>-4.5257229885111823</v>
      </c>
      <c r="AK99" s="17">
        <f t="shared" si="215"/>
        <v>1.124535956352557</v>
      </c>
      <c r="AL99" s="17">
        <f t="shared" si="215"/>
        <v>0.45226593868470388</v>
      </c>
      <c r="AM99" s="17">
        <f t="shared" si="216"/>
        <v>0.34261249409286432</v>
      </c>
      <c r="AO99" s="17">
        <f t="shared" si="217"/>
        <v>0.67585789254911433</v>
      </c>
      <c r="AP99" s="17">
        <f t="shared" si="218"/>
        <v>3.2448442243837583</v>
      </c>
      <c r="AQ99" s="17">
        <f t="shared" si="219"/>
        <v>3.6847508981280308</v>
      </c>
      <c r="AS99" t="str">
        <f t="shared" si="248"/>
        <v>61 Caring personal service occupations</v>
      </c>
      <c r="AT99" s="17">
        <f t="shared" si="220"/>
        <v>3.7507562734272915</v>
      </c>
      <c r="AU99" s="17">
        <f t="shared" si="220"/>
        <v>-3.6783108842329271</v>
      </c>
      <c r="AV99" s="17">
        <f t="shared" si="220"/>
        <v>1.33564590621571</v>
      </c>
      <c r="AW99" s="17">
        <f t="shared" si="220"/>
        <v>0.68889482707268357</v>
      </c>
      <c r="AX99" s="17">
        <f t="shared" si="221"/>
        <v>0.61134142554235549</v>
      </c>
      <c r="AZ99" s="17">
        <f t="shared" si="222"/>
        <v>0.90401857678821251</v>
      </c>
      <c r="BA99" s="17">
        <f t="shared" si="223"/>
        <v>3.3405744824539507</v>
      </c>
      <c r="BB99" s="17">
        <f t="shared" si="224"/>
        <v>3.9250911465342098</v>
      </c>
      <c r="BD99" t="str">
        <f t="shared" si="249"/>
        <v>61 Caring personal service occupations</v>
      </c>
      <c r="BE99" s="17">
        <f t="shared" si="225"/>
        <v>2.017032474155922</v>
      </c>
      <c r="BF99" s="17">
        <f t="shared" si="225"/>
        <v>-0.14438733244773738</v>
      </c>
      <c r="BG99" s="17">
        <f t="shared" si="225"/>
        <v>1.2796360890306335</v>
      </c>
      <c r="BH99" s="17">
        <f t="shared" si="225"/>
        <v>1.2801324373410417</v>
      </c>
      <c r="BI99" s="17">
        <f t="shared" si="226"/>
        <v>1.1903525976267648</v>
      </c>
      <c r="BK99" s="17">
        <f t="shared" si="227"/>
        <v>1.2799669876339737</v>
      </c>
      <c r="BL99" s="17">
        <f t="shared" si="228"/>
        <v>3.3003320283769622</v>
      </c>
      <c r="BM99" s="17">
        <f t="shared" si="229"/>
        <v>4.1402026749541188</v>
      </c>
      <c r="BO99" t="str">
        <f t="shared" si="250"/>
        <v>61 Caring personal service occupations</v>
      </c>
      <c r="BP99" s="17">
        <f t="shared" si="230"/>
        <v>-0.88280365301924846</v>
      </c>
      <c r="BQ99" s="17">
        <f t="shared" si="230"/>
        <v>-8.7314196946860374</v>
      </c>
      <c r="BR99" s="17">
        <f t="shared" si="230"/>
        <v>9.6338189471945057E-2</v>
      </c>
      <c r="BS99" s="17">
        <f t="shared" si="230"/>
        <v>-1.8465612469356407</v>
      </c>
      <c r="BT99" s="17">
        <f t="shared" si="231"/>
        <v>-1.6913539154074675</v>
      </c>
      <c r="BV99" s="17">
        <f t="shared" si="232"/>
        <v>-1.2031549146750975</v>
      </c>
      <c r="BW99" s="17">
        <f t="shared" si="233"/>
        <v>2.4693102844638881</v>
      </c>
      <c r="BX99" s="17">
        <f t="shared" si="234"/>
        <v>1.6369138543610218</v>
      </c>
      <c r="BZ99" t="str">
        <f t="shared" si="251"/>
        <v>61 Caring personal service occupations</v>
      </c>
      <c r="CA99" s="17">
        <f t="shared" si="235"/>
        <v>-11.36867896552225</v>
      </c>
      <c r="CB99" s="17">
        <f t="shared" si="235"/>
        <v>-17.28095510841673</v>
      </c>
      <c r="CC99" s="17">
        <f t="shared" si="235"/>
        <v>-3.8970955531640206</v>
      </c>
      <c r="CD99" s="17">
        <f t="shared" si="235"/>
        <v>-1.648848055300367</v>
      </c>
      <c r="CE99" s="17">
        <f t="shared" si="236"/>
        <v>-3.407665671954907</v>
      </c>
      <c r="CG99" s="17">
        <f t="shared" si="237"/>
        <v>-2.4040479287347094</v>
      </c>
      <c r="CH99" s="17">
        <f t="shared" si="238"/>
        <v>1.5449511286951489</v>
      </c>
      <c r="CI99" s="17">
        <f t="shared" si="239"/>
        <v>-0.32215688578099977</v>
      </c>
      <c r="CK99" t="str">
        <f t="shared" si="252"/>
        <v>61 Caring personal service occupations</v>
      </c>
      <c r="CL99" s="17">
        <f t="shared" si="240"/>
        <v>-3.880861589363449</v>
      </c>
      <c r="CM99" s="17">
        <f t="shared" si="240"/>
        <v>-1.4555074261509815</v>
      </c>
      <c r="CN99" s="17">
        <f t="shared" si="240"/>
        <v>5.0079594243344294</v>
      </c>
      <c r="CO99" s="17">
        <f t="shared" si="240"/>
        <v>2.3747141782410663</v>
      </c>
      <c r="CP99" s="17">
        <f t="shared" si="241"/>
        <v>2.9447977532607972</v>
      </c>
      <c r="CR99" s="17">
        <f t="shared" si="242"/>
        <v>3.245042615749405</v>
      </c>
      <c r="CS99" s="17">
        <f t="shared" si="243"/>
        <v>2.0083711878933652</v>
      </c>
      <c r="CT99" s="17">
        <f t="shared" si="244"/>
        <v>4.5956579714508283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9.5625958839944847</v>
      </c>
      <c r="C100" s="17">
        <f t="shared" si="200"/>
        <v>8.9279704805572901</v>
      </c>
      <c r="D100" s="17">
        <f t="shared" si="200"/>
        <v>3.7952750036869931</v>
      </c>
      <c r="E100" s="17">
        <f t="shared" si="200"/>
        <v>2.9750965809105301</v>
      </c>
      <c r="F100" s="17">
        <f t="shared" si="201"/>
        <v>3.593936955605348</v>
      </c>
      <c r="H100" s="17">
        <f t="shared" si="202"/>
        <v>3.247766741547542</v>
      </c>
      <c r="I100" s="17">
        <f t="shared" si="203"/>
        <v>3.7447097289865949</v>
      </c>
      <c r="J100" s="17">
        <f t="shared" si="204"/>
        <v>5.8641517707235691</v>
      </c>
      <c r="L100" t="str">
        <f t="shared" si="245"/>
        <v>62 Leisure, travel and related personal service occupations</v>
      </c>
      <c r="M100" s="17">
        <f t="shared" si="205"/>
        <v>6.6919501144112381</v>
      </c>
      <c r="N100" s="17">
        <f t="shared" si="205"/>
        <v>-4.7774554692235238</v>
      </c>
      <c r="O100" s="17">
        <f t="shared" si="205"/>
        <v>4.2998560084412274</v>
      </c>
      <c r="P100" s="17">
        <f t="shared" si="205"/>
        <v>2.9598825242175941</v>
      </c>
      <c r="Q100" s="17">
        <f t="shared" si="206"/>
        <v>2.8732402893036468</v>
      </c>
      <c r="S100" s="17">
        <f t="shared" si="207"/>
        <v>3.4046165627374947</v>
      </c>
      <c r="T100" s="17">
        <f t="shared" si="208"/>
        <v>3.8383289187110314</v>
      </c>
      <c r="U100" s="17">
        <f t="shared" si="209"/>
        <v>6.0446380543593747</v>
      </c>
      <c r="W100" t="str">
        <f t="shared" si="246"/>
        <v>62 Leisure, travel and related personal service occupations</v>
      </c>
      <c r="X100" s="17">
        <f t="shared" si="210"/>
        <v>6.1108162446517733</v>
      </c>
      <c r="Y100" s="17">
        <f t="shared" si="210"/>
        <v>-10.366493927057318</v>
      </c>
      <c r="Z100" s="17">
        <f t="shared" si="210"/>
        <v>3.9799943297331941</v>
      </c>
      <c r="AA100" s="17">
        <f t="shared" si="210"/>
        <v>2.9767041633918856</v>
      </c>
      <c r="AB100" s="17">
        <f t="shared" si="211"/>
        <v>2.3971986750668028</v>
      </c>
      <c r="AD100" s="17">
        <f t="shared" si="212"/>
        <v>3.3100539551964792</v>
      </c>
      <c r="AE100" s="17">
        <f t="shared" si="213"/>
        <v>4.0234078109373739</v>
      </c>
      <c r="AF100" s="17">
        <f t="shared" si="214"/>
        <v>6.1178859049099588</v>
      </c>
      <c r="AH100" t="str">
        <f t="shared" si="247"/>
        <v>62 Leisure, travel and related personal service occupations</v>
      </c>
      <c r="AI100" s="17">
        <f t="shared" si="215"/>
        <v>5.3968456609286175</v>
      </c>
      <c r="AJ100" s="17">
        <f t="shared" si="215"/>
        <v>-8.6630978723117202</v>
      </c>
      <c r="AK100" s="17">
        <f t="shared" si="215"/>
        <v>2.1555723391842418</v>
      </c>
      <c r="AL100" s="17">
        <f t="shared" si="215"/>
        <v>2.8008401720961196</v>
      </c>
      <c r="AM100" s="17">
        <f t="shared" si="216"/>
        <v>1.8433558977557274</v>
      </c>
      <c r="AO100" s="17">
        <f t="shared" si="217"/>
        <v>2.5852992891706172</v>
      </c>
      <c r="AP100" s="17">
        <f t="shared" si="218"/>
        <v>3.7777958599836792</v>
      </c>
      <c r="AQ100" s="17">
        <f t="shared" si="219"/>
        <v>5.4306461946151963</v>
      </c>
      <c r="AS100" t="str">
        <f t="shared" si="248"/>
        <v>62 Leisure, travel and related personal service occupations</v>
      </c>
      <c r="AT100" s="17">
        <f t="shared" si="220"/>
        <v>5.9308050595722639</v>
      </c>
      <c r="AU100" s="17">
        <f t="shared" si="220"/>
        <v>-1.4689121507336589</v>
      </c>
      <c r="AV100" s="17">
        <f t="shared" si="220"/>
        <v>2.8805098542213248</v>
      </c>
      <c r="AW100" s="17">
        <f t="shared" si="220"/>
        <v>3.2837798413304142</v>
      </c>
      <c r="AX100" s="17">
        <f t="shared" si="221"/>
        <v>2.854311907044349</v>
      </c>
      <c r="AZ100" s="17">
        <f t="shared" si="222"/>
        <v>3.1491811805078873</v>
      </c>
      <c r="BA100" s="17">
        <f t="shared" si="223"/>
        <v>3.9948233630319185</v>
      </c>
      <c r="BB100" s="17">
        <f t="shared" si="224"/>
        <v>5.9858371800516785</v>
      </c>
      <c r="BD100" t="str">
        <f t="shared" si="249"/>
        <v>62 Leisure, travel and related personal service occupations</v>
      </c>
      <c r="BE100" s="17">
        <f t="shared" si="225"/>
        <v>-1.0520646450450921</v>
      </c>
      <c r="BF100" s="17">
        <f t="shared" si="225"/>
        <v>-2.385898388771468</v>
      </c>
      <c r="BG100" s="17">
        <f t="shared" si="225"/>
        <v>-1.2457906734434476</v>
      </c>
      <c r="BH100" s="17">
        <f t="shared" si="225"/>
        <v>-0.83810742261493099</v>
      </c>
      <c r="BI100" s="17">
        <f t="shared" si="226"/>
        <v>-1.063015462501915</v>
      </c>
      <c r="BK100" s="17">
        <f t="shared" si="227"/>
        <v>-0.97418849985891898</v>
      </c>
      <c r="BL100" s="17">
        <f t="shared" si="228"/>
        <v>2.3963086632811992</v>
      </c>
      <c r="BM100" s="17">
        <f t="shared" si="229"/>
        <v>1.7116025010378566</v>
      </c>
      <c r="BO100" t="str">
        <f t="shared" si="250"/>
        <v>62 Leisure, travel and related personal service occupations</v>
      </c>
      <c r="BP100" s="17">
        <f t="shared" si="230"/>
        <v>-1.6525672393803537</v>
      </c>
      <c r="BQ100" s="17">
        <f t="shared" si="230"/>
        <v>-9.8362399633557089</v>
      </c>
      <c r="BR100" s="17">
        <f t="shared" si="230"/>
        <v>-1.9479801679327724</v>
      </c>
      <c r="BS100" s="17">
        <f t="shared" si="230"/>
        <v>-2.0641111666855338</v>
      </c>
      <c r="BT100" s="17">
        <f t="shared" si="231"/>
        <v>-2.5328338277471829</v>
      </c>
      <c r="BV100" s="17">
        <f t="shared" si="232"/>
        <v>-2.0254161244189217</v>
      </c>
      <c r="BW100" s="17">
        <f t="shared" si="233"/>
        <v>2.1942358789771133</v>
      </c>
      <c r="BX100" s="17">
        <f t="shared" si="234"/>
        <v>0.7615618753849418</v>
      </c>
      <c r="BZ100" t="str">
        <f t="shared" si="251"/>
        <v>62 Leisure, travel and related personal service occupations</v>
      </c>
      <c r="CA100" s="17">
        <f t="shared" si="235"/>
        <v>0.39307819774054842</v>
      </c>
      <c r="CB100" s="17">
        <f t="shared" si="235"/>
        <v>-18.687863172958252</v>
      </c>
      <c r="CC100" s="17">
        <f t="shared" si="235"/>
        <v>-0.23173215793470536</v>
      </c>
      <c r="CD100" s="17">
        <f t="shared" si="235"/>
        <v>-2.9298807370674695</v>
      </c>
      <c r="CE100" s="17">
        <f t="shared" si="236"/>
        <v>-3.1725882813142148</v>
      </c>
      <c r="CG100" s="17">
        <f t="shared" si="237"/>
        <v>-2.0387045777009671</v>
      </c>
      <c r="CH100" s="17">
        <f t="shared" si="238"/>
        <v>2.1575747019488611</v>
      </c>
      <c r="CI100" s="17">
        <f t="shared" si="239"/>
        <v>0.70783616325775789</v>
      </c>
      <c r="CK100" t="str">
        <f t="shared" si="252"/>
        <v>62 Leisure, travel and related personal service occupations</v>
      </c>
      <c r="CL100" s="17">
        <f t="shared" si="240"/>
        <v>1.0577580357590488</v>
      </c>
      <c r="CM100" s="17">
        <f t="shared" si="240"/>
        <v>-14.996944349137154</v>
      </c>
      <c r="CN100" s="17">
        <f t="shared" si="240"/>
        <v>-2.1775209948500351</v>
      </c>
      <c r="CO100" s="17">
        <f t="shared" si="240"/>
        <v>-0.11636517391543366</v>
      </c>
      <c r="CP100" s="17">
        <f t="shared" si="241"/>
        <v>-1.7605997064312873</v>
      </c>
      <c r="CR100" s="17">
        <f t="shared" si="242"/>
        <v>-0.8081979527469918</v>
      </c>
      <c r="CS100" s="17">
        <f t="shared" si="243"/>
        <v>1.575978430986047</v>
      </c>
      <c r="CT100" s="17">
        <f t="shared" si="244"/>
        <v>0.93456825626263562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0.35314443798832862</v>
      </c>
      <c r="C101" s="17">
        <f t="shared" si="200"/>
        <v>13.623908966188992</v>
      </c>
      <c r="D101" s="17">
        <f t="shared" si="200"/>
        <v>1.9320428604597151</v>
      </c>
      <c r="E101" s="17">
        <f t="shared" si="200"/>
        <v>3.4056490145928597</v>
      </c>
      <c r="F101" s="17">
        <f t="shared" si="201"/>
        <v>3.5509591427784981</v>
      </c>
      <c r="H101" s="17">
        <f t="shared" si="202"/>
        <v>2.9120949831776821</v>
      </c>
      <c r="I101" s="17">
        <f t="shared" si="203"/>
        <v>3.5410748586228058</v>
      </c>
      <c r="J101" s="17">
        <f t="shared" si="204"/>
        <v>5.471638950232216</v>
      </c>
      <c r="L101" t="str">
        <f t="shared" si="245"/>
        <v>63 Community and civil enforcement occupations</v>
      </c>
      <c r="M101" s="17">
        <f t="shared" si="205"/>
        <v>-0.64846853887575717</v>
      </c>
      <c r="N101" s="17">
        <f t="shared" si="205"/>
        <v>45.989825388957598</v>
      </c>
      <c r="O101" s="17">
        <f t="shared" si="205"/>
        <v>-2.1608018580029698</v>
      </c>
      <c r="P101" s="17">
        <f t="shared" si="205"/>
        <v>3.5463177961880588</v>
      </c>
      <c r="Q101" s="17">
        <f t="shared" si="206"/>
        <v>3.9356653439811096</v>
      </c>
      <c r="S101" s="17">
        <f t="shared" si="207"/>
        <v>1.6078826161781912</v>
      </c>
      <c r="T101" s="17">
        <f t="shared" si="208"/>
        <v>2.976927183457434</v>
      </c>
      <c r="U101" s="17">
        <f t="shared" si="209"/>
        <v>4.0846396572282284</v>
      </c>
      <c r="W101" t="str">
        <f t="shared" si="246"/>
        <v>63 Community and civil enforcement occupations</v>
      </c>
      <c r="X101" s="17">
        <f t="shared" si="210"/>
        <v>1.1938150883004095</v>
      </c>
      <c r="Y101" s="17">
        <f t="shared" si="210"/>
        <v>10.581397484851562</v>
      </c>
      <c r="Z101" s="17">
        <f t="shared" si="210"/>
        <v>1.3814691717982441</v>
      </c>
      <c r="AA101" s="17">
        <f t="shared" si="210"/>
        <v>1.9899048062199887</v>
      </c>
      <c r="AB101" s="17">
        <f t="shared" si="211"/>
        <v>2.3152636184105901</v>
      </c>
      <c r="AD101" s="17">
        <f t="shared" si="212"/>
        <v>1.7866882848319943</v>
      </c>
      <c r="AE101" s="17">
        <f t="shared" si="213"/>
        <v>3.6635907698104431</v>
      </c>
      <c r="AF101" s="17">
        <f t="shared" si="214"/>
        <v>4.7981251493857568</v>
      </c>
      <c r="AH101" t="str">
        <f t="shared" si="247"/>
        <v>63 Community and civil enforcement occupations</v>
      </c>
      <c r="AI101" s="17">
        <f t="shared" si="215"/>
        <v>-0.93033122449366346</v>
      </c>
      <c r="AJ101" s="17">
        <f t="shared" si="215"/>
        <v>31.713548780002743</v>
      </c>
      <c r="AK101" s="17">
        <f t="shared" si="215"/>
        <v>-3.6360395239150245</v>
      </c>
      <c r="AL101" s="17">
        <f t="shared" si="215"/>
        <v>1.7647874946200348</v>
      </c>
      <c r="AM101" s="17">
        <f t="shared" si="216"/>
        <v>1.6713721327603848</v>
      </c>
      <c r="AO101" s="17">
        <f t="shared" si="217"/>
        <v>-6.8309639003572009E-2</v>
      </c>
      <c r="AP101" s="17">
        <f t="shared" si="218"/>
        <v>2.8648056508969733</v>
      </c>
      <c r="AQ101" s="17">
        <f t="shared" si="219"/>
        <v>2.8188829023401585</v>
      </c>
      <c r="AS101" t="str">
        <f t="shared" si="248"/>
        <v>63 Community and civil enforcement occupations</v>
      </c>
      <c r="AT101" s="17">
        <f t="shared" si="220"/>
        <v>-3.2904152120620256</v>
      </c>
      <c r="AU101" s="17">
        <f t="shared" si="220"/>
        <v>27.053021775552843</v>
      </c>
      <c r="AV101" s="17">
        <f t="shared" si="220"/>
        <v>-4.7077222886559467</v>
      </c>
      <c r="AW101" s="17">
        <f t="shared" si="220"/>
        <v>0.73637665460555279</v>
      </c>
      <c r="AX101" s="17">
        <f t="shared" si="221"/>
        <v>0.44909995496822397</v>
      </c>
      <c r="AZ101" s="17">
        <f t="shared" si="222"/>
        <v>-1.1120319405125589</v>
      </c>
      <c r="BA101" s="17">
        <f t="shared" si="223"/>
        <v>2.6638201148462493</v>
      </c>
      <c r="BB101" s="17">
        <f t="shared" si="224"/>
        <v>1.9141919073967228</v>
      </c>
      <c r="BD101" t="str">
        <f t="shared" si="249"/>
        <v>63 Community and civil enforcement occupations</v>
      </c>
      <c r="BE101" s="17">
        <f t="shared" si="225"/>
        <v>-10.157715384362554</v>
      </c>
      <c r="BF101" s="17">
        <f t="shared" si="225"/>
        <v>52.293474641241097</v>
      </c>
      <c r="BG101" s="17">
        <f t="shared" si="225"/>
        <v>-8.3654868569982952</v>
      </c>
      <c r="BH101" s="17">
        <f t="shared" si="225"/>
        <v>0.55378454667796007</v>
      </c>
      <c r="BI101" s="17">
        <f t="shared" si="226"/>
        <v>0.2443849228643602</v>
      </c>
      <c r="BK101" s="17">
        <f t="shared" si="227"/>
        <v>-2.5118177243741546</v>
      </c>
      <c r="BL101" s="17">
        <f t="shared" si="228"/>
        <v>1.5458620493262742</v>
      </c>
      <c r="BM101" s="17">
        <f t="shared" si="229"/>
        <v>-0.40099125731627439</v>
      </c>
      <c r="BO101" t="str">
        <f t="shared" si="250"/>
        <v>63 Community and civil enforcement occupations</v>
      </c>
      <c r="BP101" s="17">
        <f t="shared" si="230"/>
        <v>-3.6796441293710846</v>
      </c>
      <c r="BQ101" s="17">
        <f t="shared" si="230"/>
        <v>21.432453436122412</v>
      </c>
      <c r="BR101" s="17">
        <f t="shared" si="230"/>
        <v>-5.8272037496074347</v>
      </c>
      <c r="BS101" s="17">
        <f t="shared" si="230"/>
        <v>-0.41563225429120942</v>
      </c>
      <c r="BT101" s="17">
        <f t="shared" si="231"/>
        <v>-0.91860495394446851</v>
      </c>
      <c r="BV101" s="17">
        <f t="shared" si="232"/>
        <v>-2.2531879018517831</v>
      </c>
      <c r="BW101" s="17">
        <f t="shared" si="233"/>
        <v>1.8133089467631036</v>
      </c>
      <c r="BX101" s="17">
        <f t="shared" si="234"/>
        <v>0.13110203620354532</v>
      </c>
      <c r="BZ101" t="str">
        <f t="shared" si="251"/>
        <v>63 Community and civil enforcement occupations</v>
      </c>
      <c r="CA101" s="17">
        <f t="shared" si="235"/>
        <v>-5.2264798785793598</v>
      </c>
      <c r="CB101" s="17">
        <f t="shared" si="235"/>
        <v>21.604196570854572</v>
      </c>
      <c r="CC101" s="17">
        <f t="shared" si="235"/>
        <v>-4.1838022623980065</v>
      </c>
      <c r="CD101" s="17">
        <f t="shared" si="235"/>
        <v>-1.5201229283952289</v>
      </c>
      <c r="CE101" s="17">
        <f t="shared" si="236"/>
        <v>-1.0647312568967893</v>
      </c>
      <c r="CG101" s="17">
        <f t="shared" si="237"/>
        <v>-2.416143775643631</v>
      </c>
      <c r="CH101" s="17">
        <f t="shared" si="238"/>
        <v>1.8127831019212559</v>
      </c>
      <c r="CI101" s="17">
        <f t="shared" si="239"/>
        <v>1.4551033914966816E-2</v>
      </c>
      <c r="CK101" t="str">
        <f t="shared" si="252"/>
        <v>63 Community and civil enforcement occupations</v>
      </c>
      <c r="CL101" s="17">
        <f t="shared" si="240"/>
        <v>-7.0853376143489522</v>
      </c>
      <c r="CM101" s="17">
        <f t="shared" si="240"/>
        <v>35.009021561718477</v>
      </c>
      <c r="CN101" s="17">
        <f t="shared" si="240"/>
        <v>-10.636964801382188</v>
      </c>
      <c r="CO101" s="17">
        <f t="shared" si="240"/>
        <v>-1.8949526713039289</v>
      </c>
      <c r="CP101" s="17">
        <f t="shared" si="241"/>
        <v>-2.7943259005426047</v>
      </c>
      <c r="CR101" s="17">
        <f t="shared" si="242"/>
        <v>-4.9000683547870345</v>
      </c>
      <c r="CS101" s="17">
        <f t="shared" si="243"/>
        <v>0.86558037437860502</v>
      </c>
      <c r="CT101" s="17">
        <f t="shared" si="244"/>
        <v>-3.2557655101231542</v>
      </c>
    </row>
    <row r="102" spans="1:98" x14ac:dyDescent="0.2">
      <c r="A102" t="str">
        <f t="shared" si="199"/>
        <v>71 Sales occupations</v>
      </c>
      <c r="B102" s="17">
        <f t="shared" si="200"/>
        <v>3.8037213131751457</v>
      </c>
      <c r="C102" s="17">
        <f t="shared" si="200"/>
        <v>-7.6033635040568921</v>
      </c>
      <c r="D102" s="17">
        <f t="shared" si="200"/>
        <v>1.8613708611899815</v>
      </c>
      <c r="E102" s="17">
        <f t="shared" si="200"/>
        <v>2.3755392288846267</v>
      </c>
      <c r="F102" s="17">
        <f t="shared" si="201"/>
        <v>1.5615009335419039</v>
      </c>
      <c r="H102" s="17">
        <f t="shared" si="202"/>
        <v>2.2038620423253441</v>
      </c>
      <c r="I102" s="17">
        <f t="shared" si="203"/>
        <v>2.997222690832313</v>
      </c>
      <c r="J102" s="17">
        <f t="shared" si="204"/>
        <v>4.5317599832312982</v>
      </c>
      <c r="L102" t="str">
        <f t="shared" si="245"/>
        <v>71 Sales occupations</v>
      </c>
      <c r="M102" s="17">
        <f t="shared" si="205"/>
        <v>4.6094735954290922</v>
      </c>
      <c r="N102" s="17">
        <f t="shared" si="205"/>
        <v>9.677223490659248</v>
      </c>
      <c r="O102" s="17">
        <f t="shared" si="205"/>
        <v>2.4596809301280942</v>
      </c>
      <c r="P102" s="17">
        <f t="shared" si="205"/>
        <v>3.3297308154317307</v>
      </c>
      <c r="Q102" s="17">
        <f t="shared" si="206"/>
        <v>3.4417600609197851</v>
      </c>
      <c r="S102" s="17">
        <f t="shared" si="207"/>
        <v>3.0388963650712197</v>
      </c>
      <c r="T102" s="17">
        <f t="shared" si="208"/>
        <v>3.2108430406345256</v>
      </c>
      <c r="U102" s="17">
        <f t="shared" si="209"/>
        <v>5.3112616221369757</v>
      </c>
      <c r="W102" t="str">
        <f t="shared" si="246"/>
        <v>71 Sales occupations</v>
      </c>
      <c r="X102" s="17">
        <f t="shared" si="210"/>
        <v>2.782164514368346</v>
      </c>
      <c r="Y102" s="17">
        <f t="shared" si="210"/>
        <v>2.7119979796710547</v>
      </c>
      <c r="Z102" s="17">
        <f t="shared" si="210"/>
        <v>1.0677304883767613</v>
      </c>
      <c r="AA102" s="17">
        <f t="shared" si="210"/>
        <v>2.2354788793910174</v>
      </c>
      <c r="AB102" s="17">
        <f t="shared" si="211"/>
        <v>1.8987264921237035</v>
      </c>
      <c r="AD102" s="17">
        <f t="shared" si="212"/>
        <v>1.8447379179565848</v>
      </c>
      <c r="AE102" s="17">
        <f t="shared" si="213"/>
        <v>3.1784689044095149</v>
      </c>
      <c r="AF102" s="17">
        <f t="shared" si="214"/>
        <v>4.4245136455115297</v>
      </c>
      <c r="AH102" t="str">
        <f t="shared" si="247"/>
        <v>71 Sales occupations</v>
      </c>
      <c r="AI102" s="17">
        <f t="shared" si="215"/>
        <v>0.95793631820701997</v>
      </c>
      <c r="AJ102" s="17">
        <f t="shared" si="215"/>
        <v>3.0784020385811184</v>
      </c>
      <c r="AK102" s="17">
        <f t="shared" si="215"/>
        <v>-0.17241264929621636</v>
      </c>
      <c r="AL102" s="17">
        <f t="shared" si="215"/>
        <v>1.589958281179249</v>
      </c>
      <c r="AM102" s="17">
        <f t="shared" si="216"/>
        <v>1.1277915897067059</v>
      </c>
      <c r="AO102" s="17">
        <f t="shared" si="217"/>
        <v>0.99907113568395989</v>
      </c>
      <c r="AP102" s="17">
        <f t="shared" si="218"/>
        <v>2.9547099330769155</v>
      </c>
      <c r="AQ102" s="17">
        <f t="shared" si="219"/>
        <v>3.6354190575207834</v>
      </c>
      <c r="AS102" t="str">
        <f t="shared" si="248"/>
        <v>71 Sales occupations</v>
      </c>
      <c r="AT102" s="17">
        <f t="shared" si="220"/>
        <v>0.37196823418501612</v>
      </c>
      <c r="AU102" s="17">
        <f t="shared" si="220"/>
        <v>1.7948532229268954</v>
      </c>
      <c r="AV102" s="17">
        <f t="shared" si="220"/>
        <v>-0.82797479881979719</v>
      </c>
      <c r="AW102" s="17">
        <f t="shared" si="220"/>
        <v>1.5053870223641352</v>
      </c>
      <c r="AX102" s="17">
        <f t="shared" si="221"/>
        <v>0.78831051921295359</v>
      </c>
      <c r="AZ102" s="17">
        <f t="shared" si="222"/>
        <v>0.721562638014972</v>
      </c>
      <c r="BA102" s="17">
        <f t="shared" si="223"/>
        <v>2.5406372294871415</v>
      </c>
      <c r="BB102" s="17">
        <f t="shared" si="224"/>
        <v>3.056390658755026</v>
      </c>
      <c r="BD102" t="str">
        <f t="shared" si="249"/>
        <v>71 Sales occupations</v>
      </c>
      <c r="BE102" s="17">
        <f t="shared" si="225"/>
        <v>-1.3497363253759387</v>
      </c>
      <c r="BF102" s="17">
        <f t="shared" si="225"/>
        <v>9.7801326515706499</v>
      </c>
      <c r="BG102" s="17">
        <f t="shared" si="225"/>
        <v>-1.3988283644968402</v>
      </c>
      <c r="BH102" s="17">
        <f t="shared" si="225"/>
        <v>0.30236590447925149</v>
      </c>
      <c r="BI102" s="17">
        <f t="shared" si="226"/>
        <v>0.33220775717193174</v>
      </c>
      <c r="BK102" s="17">
        <f t="shared" si="227"/>
        <v>-0.26793533662177182</v>
      </c>
      <c r="BL102" s="17">
        <f t="shared" si="228"/>
        <v>2.3504770837075473</v>
      </c>
      <c r="BM102" s="17">
        <f t="shared" si="229"/>
        <v>2.1580118214841404</v>
      </c>
      <c r="BO102" t="str">
        <f t="shared" si="250"/>
        <v>71 Sales occupations</v>
      </c>
      <c r="BP102" s="17">
        <f t="shared" si="230"/>
        <v>-2.5696644469813901</v>
      </c>
      <c r="BQ102" s="17">
        <f t="shared" si="230"/>
        <v>-4.3551786260082048</v>
      </c>
      <c r="BR102" s="17">
        <f t="shared" si="230"/>
        <v>-2.6927643218480513</v>
      </c>
      <c r="BS102" s="17">
        <f t="shared" si="230"/>
        <v>-2.3982100695933428</v>
      </c>
      <c r="BT102" s="17">
        <f t="shared" si="231"/>
        <v>-2.6137125594505539</v>
      </c>
      <c r="BV102" s="17">
        <f t="shared" si="232"/>
        <v>-2.4964937574742385</v>
      </c>
      <c r="BW102" s="17">
        <f t="shared" si="233"/>
        <v>2.0103710230849448</v>
      </c>
      <c r="BX102" s="17">
        <f t="shared" si="234"/>
        <v>0.21223253741531334</v>
      </c>
      <c r="BZ102" t="str">
        <f t="shared" si="251"/>
        <v>71 Sales occupations</v>
      </c>
      <c r="CA102" s="17">
        <f t="shared" si="235"/>
        <v>-1.829316970781425</v>
      </c>
      <c r="CB102" s="17">
        <f t="shared" si="235"/>
        <v>-12.112709031080193</v>
      </c>
      <c r="CC102" s="17">
        <f t="shared" si="235"/>
        <v>-4.0129095588179791</v>
      </c>
      <c r="CD102" s="17">
        <f t="shared" si="235"/>
        <v>-8.4962445600620047</v>
      </c>
      <c r="CE102" s="17">
        <f t="shared" si="236"/>
        <v>-7.3519650295794996</v>
      </c>
      <c r="CG102" s="17">
        <f t="shared" si="237"/>
        <v>-7.0255635068057991</v>
      </c>
      <c r="CH102" s="17">
        <f t="shared" si="238"/>
        <v>1.3586156653089931</v>
      </c>
      <c r="CI102" s="17">
        <f t="shared" si="239"/>
        <v>-3.7953917432265283</v>
      </c>
      <c r="CK102" t="str">
        <f t="shared" si="252"/>
        <v>71 Sales occupations</v>
      </c>
      <c r="CL102" s="17">
        <f t="shared" si="240"/>
        <v>-0.56422487329347293</v>
      </c>
      <c r="CM102" s="17">
        <f t="shared" si="240"/>
        <v>-10.917857820315325</v>
      </c>
      <c r="CN102" s="17">
        <f t="shared" si="240"/>
        <v>-2.7442823802104721</v>
      </c>
      <c r="CO102" s="17">
        <f t="shared" si="240"/>
        <v>-2.2603098207387373</v>
      </c>
      <c r="CP102" s="17">
        <f t="shared" si="241"/>
        <v>-2.9758723561655542</v>
      </c>
      <c r="CR102" s="17">
        <f t="shared" si="242"/>
        <v>-2.4219010156906307</v>
      </c>
      <c r="CS102" s="17">
        <f t="shared" si="243"/>
        <v>1.2208349463902701</v>
      </c>
      <c r="CT102" s="17">
        <f t="shared" si="244"/>
        <v>-0.7596294649727553</v>
      </c>
    </row>
    <row r="103" spans="1:98" x14ac:dyDescent="0.2">
      <c r="A103" t="str">
        <f t="shared" si="199"/>
        <v>72 Customer service occupations</v>
      </c>
      <c r="B103" s="17">
        <f t="shared" si="200"/>
        <v>4.2668587523567947</v>
      </c>
      <c r="C103" s="17">
        <f t="shared" si="200"/>
        <v>15.667533436890535</v>
      </c>
      <c r="D103" s="17">
        <f t="shared" si="200"/>
        <v>8.2137480611254698</v>
      </c>
      <c r="E103" s="17">
        <f t="shared" si="200"/>
        <v>3.3283962692582714</v>
      </c>
      <c r="F103" s="17">
        <f t="shared" si="201"/>
        <v>5.5726164577746262</v>
      </c>
      <c r="H103" s="17">
        <f t="shared" si="202"/>
        <v>4.9318361390858323</v>
      </c>
      <c r="I103" s="17">
        <f t="shared" si="203"/>
        <v>3.7787327830963058</v>
      </c>
      <c r="J103" s="17">
        <f t="shared" si="204"/>
        <v>7.1130785079323466</v>
      </c>
      <c r="L103" t="str">
        <f t="shared" si="245"/>
        <v>72 Customer service occupations</v>
      </c>
      <c r="M103" s="17">
        <f t="shared" si="205"/>
        <v>6.5120098132829929</v>
      </c>
      <c r="N103" s="17">
        <f t="shared" si="205"/>
        <v>5.2425360822311529</v>
      </c>
      <c r="O103" s="17">
        <f t="shared" si="205"/>
        <v>8.5458387338524169</v>
      </c>
      <c r="P103" s="17">
        <f t="shared" si="205"/>
        <v>3.4115140007204392</v>
      </c>
      <c r="Q103" s="17">
        <f t="shared" si="206"/>
        <v>5.1045785787063869</v>
      </c>
      <c r="S103" s="17">
        <f t="shared" si="207"/>
        <v>5.0953878443671385</v>
      </c>
      <c r="T103" s="17">
        <f t="shared" si="208"/>
        <v>4.0362816945440416</v>
      </c>
      <c r="U103" s="17">
        <f t="shared" si="209"/>
        <v>7.3999277967727206</v>
      </c>
      <c r="W103" t="str">
        <f t="shared" si="246"/>
        <v>72 Customer service occupations</v>
      </c>
      <c r="X103" s="17">
        <f t="shared" si="210"/>
        <v>4.1692381858184469</v>
      </c>
      <c r="Y103" s="17">
        <f t="shared" si="210"/>
        <v>2.6292929241395369</v>
      </c>
      <c r="Z103" s="17">
        <f t="shared" si="210"/>
        <v>6.2971653055923671</v>
      </c>
      <c r="AA103" s="17">
        <f t="shared" si="210"/>
        <v>2.7542403051407316</v>
      </c>
      <c r="AB103" s="17">
        <f t="shared" si="211"/>
        <v>3.8406337382046907</v>
      </c>
      <c r="AD103" s="17">
        <f t="shared" si="212"/>
        <v>3.9218962933597501</v>
      </c>
      <c r="AE103" s="17">
        <f t="shared" si="213"/>
        <v>3.7775759785628527</v>
      </c>
      <c r="AF103" s="17">
        <f t="shared" si="214"/>
        <v>6.3689793124973804</v>
      </c>
      <c r="AH103" t="str">
        <f t="shared" si="247"/>
        <v>72 Customer service occupations</v>
      </c>
      <c r="AI103" s="17">
        <f t="shared" si="215"/>
        <v>5.4101980336198174</v>
      </c>
      <c r="AJ103" s="17">
        <f t="shared" si="215"/>
        <v>10.871805999182982</v>
      </c>
      <c r="AK103" s="17">
        <f t="shared" si="215"/>
        <v>6.2652347214936288</v>
      </c>
      <c r="AL103" s="17">
        <f t="shared" si="215"/>
        <v>2.4040197625482929</v>
      </c>
      <c r="AM103" s="17">
        <f t="shared" si="216"/>
        <v>4.1110196465585114</v>
      </c>
      <c r="AO103" s="17">
        <f t="shared" si="217"/>
        <v>3.6752453437097543</v>
      </c>
      <c r="AP103" s="17">
        <f t="shared" si="218"/>
        <v>3.9310410360917203</v>
      </c>
      <c r="AQ103" s="17">
        <f t="shared" si="219"/>
        <v>6.3033492885731457</v>
      </c>
      <c r="AS103" t="str">
        <f t="shared" si="248"/>
        <v>72 Customer service occupations</v>
      </c>
      <c r="AT103" s="17">
        <f t="shared" si="220"/>
        <v>3.7084105043191595</v>
      </c>
      <c r="AU103" s="17">
        <f t="shared" si="220"/>
        <v>1.9508522122718475</v>
      </c>
      <c r="AV103" s="17">
        <f t="shared" si="220"/>
        <v>4.9622420924881228</v>
      </c>
      <c r="AW103" s="17">
        <f t="shared" si="220"/>
        <v>1.6095928912069013</v>
      </c>
      <c r="AX103" s="17">
        <f t="shared" si="221"/>
        <v>2.6671406549377386</v>
      </c>
      <c r="AZ103" s="17">
        <f t="shared" si="222"/>
        <v>2.7150717618350306</v>
      </c>
      <c r="BA103" s="17">
        <f t="shared" si="223"/>
        <v>3.4465340801977273</v>
      </c>
      <c r="BB103" s="17">
        <f t="shared" si="224"/>
        <v>5.2582855171588117</v>
      </c>
      <c r="BD103" t="str">
        <f t="shared" si="249"/>
        <v>72 Customer service occupations</v>
      </c>
      <c r="BE103" s="17">
        <f t="shared" si="225"/>
        <v>0.25019899172891158</v>
      </c>
      <c r="BF103" s="17">
        <f t="shared" si="225"/>
        <v>7.8437708486889024</v>
      </c>
      <c r="BG103" s="17">
        <f t="shared" si="225"/>
        <v>3.4737850873397313</v>
      </c>
      <c r="BH103" s="17">
        <f t="shared" si="225"/>
        <v>0.96778375926231952</v>
      </c>
      <c r="BI103" s="17">
        <f t="shared" si="226"/>
        <v>2.1641288864107766</v>
      </c>
      <c r="BK103" s="17">
        <f t="shared" si="227"/>
        <v>1.7963003379582565</v>
      </c>
      <c r="BL103" s="17">
        <f t="shared" si="228"/>
        <v>2.93089085488345</v>
      </c>
      <c r="BM103" s="17">
        <f t="shared" si="229"/>
        <v>4.1807581524344162</v>
      </c>
      <c r="BO103" t="str">
        <f t="shared" si="250"/>
        <v>72 Customer service occupations</v>
      </c>
      <c r="BP103" s="17">
        <f t="shared" si="230"/>
        <v>0.3948551543076384</v>
      </c>
      <c r="BQ103" s="17">
        <f t="shared" si="230"/>
        <v>-2.1534905792351511</v>
      </c>
      <c r="BR103" s="17">
        <f t="shared" si="230"/>
        <v>4.1378074717298929</v>
      </c>
      <c r="BS103" s="17">
        <f t="shared" si="230"/>
        <v>-0.47423533819350716</v>
      </c>
      <c r="BT103" s="17">
        <f t="shared" si="231"/>
        <v>0.83734902870891137</v>
      </c>
      <c r="BV103" s="17">
        <f t="shared" si="232"/>
        <v>1.0399583602362927</v>
      </c>
      <c r="BW103" s="17">
        <f t="shared" si="233"/>
        <v>2.8917878269982378</v>
      </c>
      <c r="BX103" s="17">
        <f t="shared" si="234"/>
        <v>3.6068175958273274</v>
      </c>
      <c r="BZ103" t="str">
        <f t="shared" si="251"/>
        <v>72 Customer service occupations</v>
      </c>
      <c r="CA103" s="17">
        <f t="shared" si="235"/>
        <v>-1.2096050842479888</v>
      </c>
      <c r="CB103" s="17">
        <f t="shared" si="235"/>
        <v>-8.786065856021775</v>
      </c>
      <c r="CC103" s="17">
        <f t="shared" si="235"/>
        <v>2.7281675451368947</v>
      </c>
      <c r="CD103" s="17">
        <f t="shared" si="235"/>
        <v>-1.1121317892305971</v>
      </c>
      <c r="CE103" s="17">
        <f t="shared" si="236"/>
        <v>-0.43167756715278838</v>
      </c>
      <c r="CG103" s="17">
        <f t="shared" si="237"/>
        <v>0.15174565962887687</v>
      </c>
      <c r="CH103" s="17">
        <f t="shared" si="238"/>
        <v>2.0649901816316651</v>
      </c>
      <c r="CI103" s="17">
        <f t="shared" si="239"/>
        <v>2.1792917999084338</v>
      </c>
      <c r="CK103" t="str">
        <f t="shared" si="252"/>
        <v>72 Customer service occupations</v>
      </c>
      <c r="CL103" s="17">
        <f t="shared" si="240"/>
        <v>7.5785202125925322</v>
      </c>
      <c r="CM103" s="17">
        <f t="shared" si="240"/>
        <v>-0.17788701764829273</v>
      </c>
      <c r="CN103" s="17">
        <f t="shared" si="240"/>
        <v>10.418052759177687</v>
      </c>
      <c r="CO103" s="17">
        <f t="shared" si="240"/>
        <v>2.789978762697376</v>
      </c>
      <c r="CP103" s="17">
        <f t="shared" si="241"/>
        <v>4.9230565945993288</v>
      </c>
      <c r="CR103" s="17">
        <f t="shared" si="242"/>
        <v>5.2722436043571186</v>
      </c>
      <c r="CS103" s="17">
        <f t="shared" si="243"/>
        <v>2.7274489661750945</v>
      </c>
      <c r="CT103" s="17">
        <f t="shared" si="244"/>
        <v>6.7356267034919037</v>
      </c>
    </row>
    <row r="104" spans="1:98" x14ac:dyDescent="0.2">
      <c r="A104" t="str">
        <f t="shared" si="199"/>
        <v>81 Process, plant and machine operatives</v>
      </c>
      <c r="B104" s="17">
        <f t="shared" si="200"/>
        <v>7.0964538285830825</v>
      </c>
      <c r="C104" s="17">
        <f t="shared" si="200"/>
        <v>-5.751797673039416</v>
      </c>
      <c r="D104" s="17">
        <f t="shared" si="200"/>
        <v>7.6528623583174582</v>
      </c>
      <c r="E104" s="17">
        <f t="shared" si="200"/>
        <v>4.5400105874380481</v>
      </c>
      <c r="F104" s="17">
        <f t="shared" si="201"/>
        <v>4.8218086129095949</v>
      </c>
      <c r="H104" s="17">
        <f t="shared" si="202"/>
        <v>5.5674959818537317</v>
      </c>
      <c r="I104" s="17">
        <f t="shared" si="203"/>
        <v>4.1450838290993497</v>
      </c>
      <c r="J104" s="17">
        <f t="shared" si="204"/>
        <v>7.8181710356944434</v>
      </c>
      <c r="L104" t="str">
        <f t="shared" si="245"/>
        <v>81 Process, plant and machine operatives</v>
      </c>
      <c r="M104" s="17">
        <f t="shared" si="205"/>
        <v>6.7644163628152398</v>
      </c>
      <c r="N104" s="17">
        <f t="shared" si="205"/>
        <v>0.4709835883896174</v>
      </c>
      <c r="O104" s="17">
        <f t="shared" si="205"/>
        <v>8.9287745753612757</v>
      </c>
      <c r="P104" s="17">
        <f t="shared" si="205"/>
        <v>4.8185535764152299</v>
      </c>
      <c r="Q104" s="17">
        <f t="shared" si="206"/>
        <v>5.805552781041845</v>
      </c>
      <c r="S104" s="17">
        <f t="shared" si="207"/>
        <v>6.1710993473145903</v>
      </c>
      <c r="T104" s="17">
        <f t="shared" si="208"/>
        <v>4.1044008988126768</v>
      </c>
      <c r="U104" s="17">
        <f t="shared" si="209"/>
        <v>8.2486393161264271</v>
      </c>
      <c r="W104" t="str">
        <f t="shared" si="246"/>
        <v>81 Process, plant and machine operatives</v>
      </c>
      <c r="X104" s="17">
        <f t="shared" si="210"/>
        <v>1.7874574298499146</v>
      </c>
      <c r="Y104" s="17">
        <f t="shared" si="210"/>
        <v>-7.2770292788222228</v>
      </c>
      <c r="Z104" s="17">
        <f t="shared" si="210"/>
        <v>8.7278418837655423</v>
      </c>
      <c r="AA104" s="17">
        <f t="shared" si="210"/>
        <v>4.3025848596435656</v>
      </c>
      <c r="AB104" s="17">
        <f t="shared" si="211"/>
        <v>4.8914570306970884</v>
      </c>
      <c r="AD104" s="17">
        <f t="shared" si="212"/>
        <v>5.7572875504391829</v>
      </c>
      <c r="AE104" s="17">
        <f t="shared" si="213"/>
        <v>4.1210411989426543</v>
      </c>
      <c r="AF104" s="17">
        <f t="shared" si="214"/>
        <v>7.9453890630010626</v>
      </c>
      <c r="AH104" t="str">
        <f t="shared" si="247"/>
        <v>81 Process, plant and machine operatives</v>
      </c>
      <c r="AI104" s="17">
        <f t="shared" si="215"/>
        <v>3.8196053713886791</v>
      </c>
      <c r="AJ104" s="17">
        <f t="shared" si="215"/>
        <v>-5.4320111875863049</v>
      </c>
      <c r="AK104" s="17">
        <f t="shared" si="215"/>
        <v>8.351865372483358</v>
      </c>
      <c r="AL104" s="17">
        <f t="shared" si="215"/>
        <v>4.4989633219090441</v>
      </c>
      <c r="AM104" s="17">
        <f t="shared" si="216"/>
        <v>5.0304850161692727</v>
      </c>
      <c r="AO104" s="17">
        <f t="shared" si="217"/>
        <v>5.7677954225818118</v>
      </c>
      <c r="AP104" s="17">
        <f t="shared" si="218"/>
        <v>4.113987726737478</v>
      </c>
      <c r="AQ104" s="17">
        <f t="shared" si="219"/>
        <v>7.94902752941129</v>
      </c>
      <c r="AS104" t="str">
        <f t="shared" si="248"/>
        <v>81 Process, plant and machine operatives</v>
      </c>
      <c r="AT104" s="17">
        <f t="shared" si="220"/>
        <v>3.3904458519508518</v>
      </c>
      <c r="AU104" s="17">
        <f t="shared" si="220"/>
        <v>-7.3370611526505591</v>
      </c>
      <c r="AV104" s="17">
        <f t="shared" si="220"/>
        <v>6.9404761310487562</v>
      </c>
      <c r="AW104" s="17">
        <f t="shared" si="220"/>
        <v>2.8507966495314507</v>
      </c>
      <c r="AX104" s="17">
        <f t="shared" si="221"/>
        <v>3.4351925553216311</v>
      </c>
      <c r="AZ104" s="17">
        <f t="shared" si="222"/>
        <v>4.1963432517793775</v>
      </c>
      <c r="BA104" s="17">
        <f t="shared" si="223"/>
        <v>3.6919614960833513</v>
      </c>
      <c r="BB104" s="17">
        <f t="shared" si="224"/>
        <v>6.509243667677489</v>
      </c>
      <c r="BD104" t="str">
        <f t="shared" si="249"/>
        <v>81 Process, plant and machine operatives</v>
      </c>
      <c r="BE104" s="17">
        <f t="shared" si="225"/>
        <v>0.47080044722302983</v>
      </c>
      <c r="BF104" s="17">
        <f t="shared" si="225"/>
        <v>-4.0466824421975467</v>
      </c>
      <c r="BG104" s="17">
        <f t="shared" si="225"/>
        <v>5.4059417196318904</v>
      </c>
      <c r="BH104" s="17">
        <f t="shared" si="225"/>
        <v>1.554076297942486</v>
      </c>
      <c r="BI104" s="17">
        <f t="shared" si="226"/>
        <v>2.3787779696348821</v>
      </c>
      <c r="BK104" s="17">
        <f t="shared" si="227"/>
        <v>2.8221319510528753</v>
      </c>
      <c r="BL104" s="17">
        <f t="shared" si="228"/>
        <v>2.6944039050839752</v>
      </c>
      <c r="BM104" s="17">
        <f t="shared" si="229"/>
        <v>4.75780378679167</v>
      </c>
      <c r="BO104" t="str">
        <f t="shared" si="250"/>
        <v>81 Process, plant and machine operatives</v>
      </c>
      <c r="BP104" s="17">
        <f t="shared" si="230"/>
        <v>3.3420618695199522</v>
      </c>
      <c r="BQ104" s="17">
        <f t="shared" si="230"/>
        <v>-18.064313049494828</v>
      </c>
      <c r="BR104" s="17">
        <f t="shared" si="230"/>
        <v>5.3271433481099528</v>
      </c>
      <c r="BS104" s="17">
        <f t="shared" si="230"/>
        <v>-3.792633770715037E-2</v>
      </c>
      <c r="BT104" s="17">
        <f t="shared" si="231"/>
        <v>0.35359839254343051</v>
      </c>
      <c r="BV104" s="17">
        <f t="shared" si="232"/>
        <v>1.719357036446767</v>
      </c>
      <c r="BW104" s="17">
        <f t="shared" si="233"/>
        <v>2.6522498750207291</v>
      </c>
      <c r="BX104" s="17">
        <f t="shared" si="234"/>
        <v>3.8888406406563103</v>
      </c>
      <c r="BZ104" t="str">
        <f t="shared" si="251"/>
        <v>81 Process, plant and machine operatives</v>
      </c>
      <c r="CA104" s="17">
        <f t="shared" si="235"/>
        <v>-3.2916120312789787</v>
      </c>
      <c r="CB104" s="17">
        <f t="shared" si="235"/>
        <v>-14.418098334310825</v>
      </c>
      <c r="CC104" s="17">
        <f t="shared" si="235"/>
        <v>1.6884031920088471</v>
      </c>
      <c r="CD104" s="17">
        <f t="shared" si="235"/>
        <v>-8.0594737123418358</v>
      </c>
      <c r="CE104" s="17">
        <f t="shared" si="236"/>
        <v>-5.5421496420602123</v>
      </c>
      <c r="CG104" s="17">
        <f t="shared" si="237"/>
        <v>-4.9186952169094749</v>
      </c>
      <c r="CH104" s="17">
        <f t="shared" si="238"/>
        <v>1.6921818757719143</v>
      </c>
      <c r="CI104" s="17">
        <f t="shared" si="239"/>
        <v>-1.8519021655572843</v>
      </c>
      <c r="CK104" t="str">
        <f t="shared" si="252"/>
        <v>81 Process, plant and machine operatives</v>
      </c>
      <c r="CL104" s="17">
        <f t="shared" si="240"/>
        <v>-2.9097472150963255</v>
      </c>
      <c r="CM104" s="17">
        <f t="shared" si="240"/>
        <v>-20.090491425028155</v>
      </c>
      <c r="CN104" s="17">
        <f t="shared" si="240"/>
        <v>-7.3267216732872615</v>
      </c>
      <c r="CO104" s="17">
        <f t="shared" si="240"/>
        <v>-3.4655883882172445</v>
      </c>
      <c r="CP104" s="17">
        <f t="shared" si="241"/>
        <v>-5.8084292224193756</v>
      </c>
      <c r="CR104" s="17">
        <f t="shared" si="242"/>
        <v>-4.7701841018186535</v>
      </c>
      <c r="CS104" s="17">
        <f t="shared" si="243"/>
        <v>0.92748460435672087</v>
      </c>
      <c r="CT104" s="17">
        <f t="shared" si="244"/>
        <v>-3.0443851532565014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9.6360007949517055</v>
      </c>
      <c r="C105" s="17">
        <f t="shared" si="200"/>
        <v>-10.816116578409773</v>
      </c>
      <c r="D105" s="17">
        <f t="shared" si="200"/>
        <v>6.5047730198796838</v>
      </c>
      <c r="E105" s="17">
        <f t="shared" si="200"/>
        <v>3.5173513822486013</v>
      </c>
      <c r="F105" s="17">
        <f t="shared" si="201"/>
        <v>3.4734556260528571</v>
      </c>
      <c r="H105" s="17">
        <f t="shared" si="202"/>
        <v>4.5037299062723024</v>
      </c>
      <c r="I105" s="17">
        <f t="shared" si="203"/>
        <v>4.7147970319392885</v>
      </c>
      <c r="J105" s="17">
        <f t="shared" si="204"/>
        <v>7.4349561272048836</v>
      </c>
      <c r="L105" t="str">
        <f t="shared" si="245"/>
        <v>82 Transport and mobile machine drivers and operatives</v>
      </c>
      <c r="M105" s="17">
        <f t="shared" si="205"/>
        <v>9.7575811834648576</v>
      </c>
      <c r="N105" s="17">
        <f t="shared" si="205"/>
        <v>-3.5801735930016454</v>
      </c>
      <c r="O105" s="17">
        <f t="shared" si="205"/>
        <v>4.1823749799950294</v>
      </c>
      <c r="P105" s="17">
        <f t="shared" si="205"/>
        <v>3.3940502783504911</v>
      </c>
      <c r="Q105" s="17">
        <f t="shared" si="206"/>
        <v>3.1883857546404437</v>
      </c>
      <c r="S105" s="17">
        <f t="shared" si="207"/>
        <v>3.6561601537761446</v>
      </c>
      <c r="T105" s="17">
        <f t="shared" si="208"/>
        <v>4.2713821509271055</v>
      </c>
      <c r="U105" s="17">
        <f t="shared" si="209"/>
        <v>6.5401031222973582</v>
      </c>
      <c r="W105" t="str">
        <f t="shared" si="246"/>
        <v>82 Transport and mobile machine drivers and operatives</v>
      </c>
      <c r="X105" s="17">
        <f t="shared" si="210"/>
        <v>7.9233419865401</v>
      </c>
      <c r="Y105" s="17">
        <f t="shared" si="210"/>
        <v>-13.227499524497377</v>
      </c>
      <c r="Z105" s="17">
        <f t="shared" si="210"/>
        <v>2.6824401296468459</v>
      </c>
      <c r="AA105" s="17">
        <f t="shared" si="210"/>
        <v>2.7940791506705365</v>
      </c>
      <c r="AB105" s="17">
        <f t="shared" si="211"/>
        <v>1.6767137729449599</v>
      </c>
      <c r="AD105" s="17">
        <f t="shared" si="212"/>
        <v>2.7568526638587221</v>
      </c>
      <c r="AE105" s="17">
        <f t="shared" si="213"/>
        <v>4.1169204651742231</v>
      </c>
      <c r="AF105" s="17">
        <f t="shared" si="214"/>
        <v>5.8170470648658767</v>
      </c>
      <c r="AH105" t="str">
        <f t="shared" si="247"/>
        <v>82 Transport and mobile machine drivers and operatives</v>
      </c>
      <c r="AI105" s="17">
        <f t="shared" si="215"/>
        <v>7.9062209699628294</v>
      </c>
      <c r="AJ105" s="17">
        <f t="shared" si="215"/>
        <v>-13.876598942033825</v>
      </c>
      <c r="AK105" s="17">
        <f t="shared" si="215"/>
        <v>2.9980492541956449</v>
      </c>
      <c r="AL105" s="17">
        <f t="shared" si="215"/>
        <v>2.0645779059843772</v>
      </c>
      <c r="AM105" s="17">
        <f t="shared" si="216"/>
        <v>1.2747169303620742</v>
      </c>
      <c r="AO105" s="17">
        <f t="shared" si="217"/>
        <v>2.3747912098969648</v>
      </c>
      <c r="AP105" s="17">
        <f t="shared" si="218"/>
        <v>4.0997396344876424</v>
      </c>
      <c r="AQ105" s="17">
        <f t="shared" si="219"/>
        <v>5.5519154322040354</v>
      </c>
      <c r="AS105" t="str">
        <f t="shared" si="248"/>
        <v>82 Transport and mobile machine drivers and operatives</v>
      </c>
      <c r="AT105" s="17">
        <f t="shared" si="220"/>
        <v>6.7166164212009383</v>
      </c>
      <c r="AU105" s="17">
        <f t="shared" si="220"/>
        <v>-8.3630907152042244</v>
      </c>
      <c r="AV105" s="17">
        <f t="shared" si="220"/>
        <v>2.2923659524296314</v>
      </c>
      <c r="AW105" s="17">
        <f t="shared" si="220"/>
        <v>1.7356186015845543</v>
      </c>
      <c r="AX105" s="17">
        <f t="shared" si="221"/>
        <v>1.245575489828421</v>
      </c>
      <c r="AZ105" s="17">
        <f t="shared" si="222"/>
        <v>1.9208635445386202</v>
      </c>
      <c r="BA105" s="17">
        <f t="shared" si="223"/>
        <v>4.0016508689428409</v>
      </c>
      <c r="BB105" s="17">
        <f t="shared" si="224"/>
        <v>5.1754951087325418</v>
      </c>
      <c r="BD105" t="str">
        <f t="shared" si="249"/>
        <v>82 Transport and mobile machine drivers and operatives</v>
      </c>
      <c r="BE105" s="17">
        <f t="shared" si="225"/>
        <v>2.0765172315947655</v>
      </c>
      <c r="BF105" s="17">
        <f t="shared" si="225"/>
        <v>-7.002555247417841</v>
      </c>
      <c r="BG105" s="17">
        <f t="shared" si="225"/>
        <v>1.9132618199541263</v>
      </c>
      <c r="BH105" s="17">
        <f t="shared" si="225"/>
        <v>1.182068780289236</v>
      </c>
      <c r="BI105" s="17">
        <f t="shared" si="226"/>
        <v>0.87679010217733833</v>
      </c>
      <c r="BK105" s="17">
        <f t="shared" si="227"/>
        <v>1.4252150312463074</v>
      </c>
      <c r="BL105" s="17">
        <f t="shared" si="228"/>
        <v>3.0839558298236591</v>
      </c>
      <c r="BM105" s="17">
        <f t="shared" si="229"/>
        <v>4.0486071669335155</v>
      </c>
      <c r="BO105" t="str">
        <f t="shared" si="250"/>
        <v>82 Transport and mobile machine drivers and operatives</v>
      </c>
      <c r="BP105" s="17">
        <f t="shared" si="230"/>
        <v>4.5835744566858905</v>
      </c>
      <c r="BQ105" s="17">
        <f t="shared" si="230"/>
        <v>-23.196026162970629</v>
      </c>
      <c r="BR105" s="17">
        <f t="shared" si="230"/>
        <v>1.4463180334734371</v>
      </c>
      <c r="BS105" s="17">
        <f t="shared" si="230"/>
        <v>-0.4405731301009963</v>
      </c>
      <c r="BT105" s="17">
        <f t="shared" si="231"/>
        <v>-1.4658411723236009</v>
      </c>
      <c r="BV105" s="17">
        <f t="shared" si="232"/>
        <v>0.18445844712302595</v>
      </c>
      <c r="BW105" s="17">
        <f t="shared" si="233"/>
        <v>3.0204043915132539</v>
      </c>
      <c r="BX105" s="17">
        <f t="shared" si="234"/>
        <v>3.1425788582326364</v>
      </c>
      <c r="BZ105" t="str">
        <f t="shared" si="251"/>
        <v>82 Transport and mobile machine drivers and operatives</v>
      </c>
      <c r="CA105" s="17">
        <f t="shared" si="235"/>
        <v>-1.8108006900440787</v>
      </c>
      <c r="CB105" s="17">
        <f t="shared" si="235"/>
        <v>-23.519430394672792</v>
      </c>
      <c r="CC105" s="17">
        <f t="shared" si="235"/>
        <v>-0.48097679937930682</v>
      </c>
      <c r="CD105" s="17">
        <f t="shared" si="235"/>
        <v>-2.8235133020663827</v>
      </c>
      <c r="CE105" s="17">
        <f t="shared" si="236"/>
        <v>-3.5519729003631317</v>
      </c>
      <c r="CG105" s="17">
        <f t="shared" si="237"/>
        <v>-2.0488594547549921</v>
      </c>
      <c r="CH105" s="17">
        <f t="shared" si="238"/>
        <v>2.2899622756114013</v>
      </c>
      <c r="CI105" s="17">
        <f t="shared" si="239"/>
        <v>0.86246284531459327</v>
      </c>
      <c r="CK105" t="str">
        <f t="shared" si="252"/>
        <v>82 Transport and mobile machine drivers and operatives</v>
      </c>
      <c r="CL105" s="17">
        <f t="shared" si="240"/>
        <v>4.8918837396074943</v>
      </c>
      <c r="CM105" s="17">
        <f t="shared" si="240"/>
        <v>-21.646501350128354</v>
      </c>
      <c r="CN105" s="17">
        <f t="shared" si="240"/>
        <v>0.79811960143167937</v>
      </c>
      <c r="CO105" s="17">
        <f t="shared" si="240"/>
        <v>-2.4895560164595043</v>
      </c>
      <c r="CP105" s="17">
        <f t="shared" si="241"/>
        <v>-2.8115865061547396</v>
      </c>
      <c r="CR105" s="17">
        <f t="shared" si="242"/>
        <v>-1.4057549173791539</v>
      </c>
      <c r="CS105" s="17">
        <f t="shared" si="243"/>
        <v>2.0679020264912751</v>
      </c>
      <c r="CT105" s="17">
        <f t="shared" si="244"/>
        <v>1.0409199106431677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-5.3472919948228226</v>
      </c>
      <c r="C106" s="17">
        <f t="shared" si="200"/>
        <v>1.4861806438117409</v>
      </c>
      <c r="D106" s="17">
        <f t="shared" si="200"/>
        <v>-2.125100680114822</v>
      </c>
      <c r="E106" s="17">
        <f t="shared" si="200"/>
        <v>1.4929501462353167</v>
      </c>
      <c r="F106" s="17">
        <f t="shared" si="201"/>
        <v>0.3477512827761764</v>
      </c>
      <c r="H106" s="17">
        <f t="shared" si="202"/>
        <v>0.27231164478598302</v>
      </c>
      <c r="I106" s="17">
        <f t="shared" si="203"/>
        <v>2.9848995213001217</v>
      </c>
      <c r="J106" s="17">
        <f t="shared" si="204"/>
        <v>3.1665198605848932</v>
      </c>
      <c r="L106" t="str">
        <f t="shared" si="245"/>
        <v>91 Elementary trades and related occupations</v>
      </c>
      <c r="M106" s="17">
        <f t="shared" si="205"/>
        <v>5.7015078507264061</v>
      </c>
      <c r="N106" s="17">
        <f t="shared" si="205"/>
        <v>-7.1993381087986368</v>
      </c>
      <c r="O106" s="17">
        <f t="shared" si="205"/>
        <v>0.56285488229108616</v>
      </c>
      <c r="P106" s="17">
        <f t="shared" si="205"/>
        <v>3.4115719978468739</v>
      </c>
      <c r="Q106" s="17">
        <f t="shared" si="206"/>
        <v>1.8214794049036698</v>
      </c>
      <c r="S106" s="17">
        <f t="shared" si="207"/>
        <v>2.4531442740715725</v>
      </c>
      <c r="T106" s="17">
        <f t="shared" si="208"/>
        <v>2.9773973522700059</v>
      </c>
      <c r="U106" s="17">
        <f t="shared" si="209"/>
        <v>4.6987896450715549</v>
      </c>
      <c r="W106" t="str">
        <f t="shared" si="246"/>
        <v>91 Elementary trades and related occupations</v>
      </c>
      <c r="X106" s="17">
        <f t="shared" si="210"/>
        <v>1.4392284661939092</v>
      </c>
      <c r="Y106" s="17">
        <f t="shared" si="210"/>
        <v>-12.815382013723353</v>
      </c>
      <c r="Z106" s="17">
        <f t="shared" si="210"/>
        <v>-2.8144277349858471</v>
      </c>
      <c r="AA106" s="17">
        <f t="shared" si="210"/>
        <v>1.0084046282708758</v>
      </c>
      <c r="AB106" s="17">
        <f t="shared" si="211"/>
        <v>-1.1158925212084059</v>
      </c>
      <c r="AD106" s="17">
        <f t="shared" si="212"/>
        <v>-0.2822953273339146</v>
      </c>
      <c r="AE106" s="17">
        <f t="shared" si="213"/>
        <v>2.7696575560642867</v>
      </c>
      <c r="AF106" s="17">
        <f t="shared" si="214"/>
        <v>2.5783716575597859</v>
      </c>
      <c r="AH106" t="str">
        <f t="shared" si="247"/>
        <v>91 Elementary trades and related occupations</v>
      </c>
      <c r="AI106" s="17">
        <f t="shared" si="215"/>
        <v>2.9728693808171114</v>
      </c>
      <c r="AJ106" s="17">
        <f t="shared" si="215"/>
        <v>-16.251204737166681</v>
      </c>
      <c r="AK106" s="17">
        <f t="shared" si="215"/>
        <v>-0.64133955665780507</v>
      </c>
      <c r="AL106" s="17">
        <f t="shared" si="215"/>
        <v>2.8185404409314607</v>
      </c>
      <c r="AM106" s="17">
        <f t="shared" si="216"/>
        <v>0.42864358177576722</v>
      </c>
      <c r="AO106" s="17">
        <f t="shared" si="217"/>
        <v>1.6520634653435229</v>
      </c>
      <c r="AP106" s="17">
        <f t="shared" si="218"/>
        <v>3.0361531885277682</v>
      </c>
      <c r="AQ106" s="17">
        <f t="shared" si="219"/>
        <v>4.1670065156579783</v>
      </c>
      <c r="AS106" t="str">
        <f t="shared" si="248"/>
        <v>91 Elementary trades and related occupations</v>
      </c>
      <c r="AT106" s="17">
        <f t="shared" si="220"/>
        <v>0.12123576729858865</v>
      </c>
      <c r="AU106" s="17">
        <f t="shared" si="220"/>
        <v>0.56556044650464266</v>
      </c>
      <c r="AV106" s="17">
        <f t="shared" si="220"/>
        <v>-2.7076307714604453</v>
      </c>
      <c r="AW106" s="17">
        <f t="shared" si="220"/>
        <v>0.9990011496253226</v>
      </c>
      <c r="AX106" s="17">
        <f t="shared" si="221"/>
        <v>-0.201072838345695</v>
      </c>
      <c r="AZ106" s="17">
        <f t="shared" si="222"/>
        <v>-0.25197343510605652</v>
      </c>
      <c r="BA106" s="17">
        <f t="shared" si="223"/>
        <v>2.4902859362511576</v>
      </c>
      <c r="BB106" s="17">
        <f t="shared" si="224"/>
        <v>2.312698249348788</v>
      </c>
      <c r="BD106" t="str">
        <f t="shared" si="249"/>
        <v>91 Elementary trades and related occupations</v>
      </c>
      <c r="BE106" s="17">
        <f t="shared" si="225"/>
        <v>-3.428987182103016</v>
      </c>
      <c r="BF106" s="17">
        <f t="shared" si="225"/>
        <v>-2.118866218757387</v>
      </c>
      <c r="BG106" s="17">
        <f t="shared" si="225"/>
        <v>-1.4336001453358338</v>
      </c>
      <c r="BH106" s="17">
        <f t="shared" si="225"/>
        <v>1.3761623115407406</v>
      </c>
      <c r="BI106" s="17">
        <f t="shared" si="226"/>
        <v>0.26950489304555791</v>
      </c>
      <c r="BK106" s="17">
        <f t="shared" si="227"/>
        <v>0.43078619328518197</v>
      </c>
      <c r="BL106" s="17">
        <f t="shared" si="228"/>
        <v>1.9435168796299029</v>
      </c>
      <c r="BM106" s="17">
        <f t="shared" si="229"/>
        <v>2.274997666535028</v>
      </c>
      <c r="BO106" t="str">
        <f t="shared" si="250"/>
        <v>91 Elementary trades and related occupations</v>
      </c>
      <c r="BP106" s="17">
        <f t="shared" si="230"/>
        <v>-0.9040175838590625</v>
      </c>
      <c r="BQ106" s="17">
        <f t="shared" si="230"/>
        <v>-15.039733475623052</v>
      </c>
      <c r="BR106" s="17">
        <f t="shared" si="230"/>
        <v>-3.5026189587910928</v>
      </c>
      <c r="BS106" s="17">
        <f t="shared" si="230"/>
        <v>-0.68412927831333903</v>
      </c>
      <c r="BT106" s="17">
        <f t="shared" si="231"/>
        <v>-2.5293745677984147</v>
      </c>
      <c r="BV106" s="17">
        <f t="shared" si="232"/>
        <v>-1.6326560036014848</v>
      </c>
      <c r="BW106" s="17">
        <f t="shared" si="233"/>
        <v>1.7490416481555027</v>
      </c>
      <c r="BX106" s="17">
        <f t="shared" si="234"/>
        <v>0.50351401667918516</v>
      </c>
      <c r="BZ106" t="str">
        <f t="shared" si="251"/>
        <v>91 Elementary trades and related occupations</v>
      </c>
      <c r="CA106" s="17">
        <f t="shared" si="235"/>
        <v>-5.2136734268256486</v>
      </c>
      <c r="CB106" s="17">
        <f t="shared" si="235"/>
        <v>-14.486024909156292</v>
      </c>
      <c r="CC106" s="17">
        <f t="shared" si="235"/>
        <v>-4.4506368304128348</v>
      </c>
      <c r="CD106" s="17">
        <f t="shared" si="235"/>
        <v>-3.0591447169225683</v>
      </c>
      <c r="CE106" s="17">
        <f t="shared" si="236"/>
        <v>-4.249668909689241</v>
      </c>
      <c r="CG106" s="17">
        <f t="shared" si="237"/>
        <v>-3.5252125703602366</v>
      </c>
      <c r="CH106" s="17">
        <f t="shared" si="238"/>
        <v>1.5320711304781742</v>
      </c>
      <c r="CI106" s="17">
        <f t="shared" si="239"/>
        <v>-1.1564532857070819</v>
      </c>
      <c r="CK106" t="str">
        <f t="shared" si="252"/>
        <v>91 Elementary trades and related occupations</v>
      </c>
      <c r="CL106" s="17">
        <f t="shared" si="240"/>
        <v>-3.16355223173308</v>
      </c>
      <c r="CM106" s="17">
        <f t="shared" si="240"/>
        <v>-8.6606069579633012</v>
      </c>
      <c r="CN106" s="17">
        <f t="shared" si="240"/>
        <v>-5.4452148082298919</v>
      </c>
      <c r="CO106" s="17">
        <f t="shared" si="240"/>
        <v>-2.6254717250979276</v>
      </c>
      <c r="CP106" s="17">
        <f t="shared" si="241"/>
        <v>-3.9006202954084301</v>
      </c>
      <c r="CR106" s="17">
        <f t="shared" si="242"/>
        <v>-3.5746075096749541</v>
      </c>
      <c r="CS106" s="17">
        <f t="shared" si="243"/>
        <v>1.2501490398733273</v>
      </c>
      <c r="CT106" s="17">
        <f t="shared" si="244"/>
        <v>-1.6082769602214997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5.5510507399723963</v>
      </c>
      <c r="C107" s="17">
        <f t="shared" si="200"/>
        <v>6.9208448211294238</v>
      </c>
      <c r="D107" s="17">
        <f t="shared" si="200"/>
        <v>3.9521809891386983</v>
      </c>
      <c r="E107" s="17">
        <f t="shared" si="200"/>
        <v>2.5090464236376508</v>
      </c>
      <c r="F107" s="17">
        <f t="shared" si="201"/>
        <v>3.2293687368627477</v>
      </c>
      <c r="H107" s="17">
        <f t="shared" si="202"/>
        <v>2.9878513680793084</v>
      </c>
      <c r="I107" s="17">
        <f t="shared" si="203"/>
        <v>3.758058873544301</v>
      </c>
      <c r="J107" s="17">
        <f t="shared" si="204"/>
        <v>5.6923775593153536</v>
      </c>
      <c r="L107" t="str">
        <f t="shared" ref="L107" si="253">A107</f>
        <v>92 Elementary administration and service occupations</v>
      </c>
      <c r="M107" s="17">
        <f t="shared" si="205"/>
        <v>8.326685149523616</v>
      </c>
      <c r="N107" s="17">
        <f t="shared" si="205"/>
        <v>7.6342186858824546</v>
      </c>
      <c r="O107" s="17">
        <f t="shared" si="205"/>
        <v>5.3459777548679366</v>
      </c>
      <c r="P107" s="17">
        <f t="shared" si="205"/>
        <v>3.7820026232497916</v>
      </c>
      <c r="Q107" s="17">
        <f t="shared" si="206"/>
        <v>4.5060152998309011</v>
      </c>
      <c r="S107" s="17">
        <f t="shared" si="207"/>
        <v>4.3007306172278437</v>
      </c>
      <c r="T107" s="17">
        <f t="shared" si="208"/>
        <v>4.1086619716052208</v>
      </c>
      <c r="U107" s="17">
        <f t="shared" si="209"/>
        <v>6.8722622419127966</v>
      </c>
      <c r="W107" t="str">
        <f t="shared" ref="W107" si="254">A107</f>
        <v>92 Elementary administration and service occupations</v>
      </c>
      <c r="X107" s="17">
        <f t="shared" si="210"/>
        <v>5.8336283759277796</v>
      </c>
      <c r="Y107" s="17">
        <f t="shared" si="210"/>
        <v>-2.3279876310349112</v>
      </c>
      <c r="Z107" s="17">
        <f t="shared" si="210"/>
        <v>3.4971765722540571</v>
      </c>
      <c r="AA107" s="17">
        <f t="shared" si="210"/>
        <v>2.8505134263736576</v>
      </c>
      <c r="AB107" s="17">
        <f t="shared" si="211"/>
        <v>2.7199573642343822</v>
      </c>
      <c r="AD107" s="17">
        <f t="shared" si="212"/>
        <v>3.065617620295602</v>
      </c>
      <c r="AE107" s="17">
        <f t="shared" si="213"/>
        <v>4.0558439540445468</v>
      </c>
      <c r="AF107" s="17">
        <f t="shared" si="214"/>
        <v>5.9759815138621386</v>
      </c>
      <c r="AH107" t="str">
        <f t="shared" ref="AH107" si="255">L107</f>
        <v>92 Elementary administration and service occupations</v>
      </c>
      <c r="AI107" s="17">
        <f t="shared" si="215"/>
        <v>6.32038586990189</v>
      </c>
      <c r="AJ107" s="17">
        <f t="shared" si="215"/>
        <v>-0.9347337311355508</v>
      </c>
      <c r="AK107" s="17">
        <f t="shared" si="215"/>
        <v>3.1552453317141183</v>
      </c>
      <c r="AL107" s="17">
        <f t="shared" si="215"/>
        <v>2.920885701313769</v>
      </c>
      <c r="AM107" s="17">
        <f t="shared" si="216"/>
        <v>2.7485782950917859</v>
      </c>
      <c r="AO107" s="17">
        <f t="shared" si="217"/>
        <v>2.9989463578051323</v>
      </c>
      <c r="AP107" s="17">
        <f t="shared" si="218"/>
        <v>3.9229920218492698</v>
      </c>
      <c r="AQ107" s="17">
        <f t="shared" si="219"/>
        <v>5.8276606439094047</v>
      </c>
      <c r="AS107" t="str">
        <f t="shared" ref="AS107" si="256">W107</f>
        <v>92 Elementary administration and service occupations</v>
      </c>
      <c r="AT107" s="17">
        <f t="shared" si="220"/>
        <v>4.4880980759144595</v>
      </c>
      <c r="AU107" s="17">
        <f t="shared" si="220"/>
        <v>2.7184453139959874</v>
      </c>
      <c r="AV107" s="17">
        <f t="shared" si="220"/>
        <v>2.9177373438948662</v>
      </c>
      <c r="AW107" s="17">
        <f t="shared" si="220"/>
        <v>2.8527011533088897</v>
      </c>
      <c r="AX107" s="17">
        <f t="shared" si="221"/>
        <v>2.8646227596254681</v>
      </c>
      <c r="AZ107" s="17">
        <f t="shared" si="222"/>
        <v>2.8743753157844498</v>
      </c>
      <c r="BA107" s="17">
        <f t="shared" si="223"/>
        <v>3.8562033700054288</v>
      </c>
      <c r="BB107" s="17">
        <f t="shared" si="224"/>
        <v>5.6903281207086653</v>
      </c>
      <c r="BD107" t="str">
        <f t="shared" ref="BD107" si="257">AH107</f>
        <v>92 Elementary administration and service occupations</v>
      </c>
      <c r="BE107" s="17">
        <f t="shared" si="225"/>
        <v>-1.9159166373203584</v>
      </c>
      <c r="BF107" s="17">
        <f t="shared" si="225"/>
        <v>0.35526465246442651</v>
      </c>
      <c r="BG107" s="17">
        <f t="shared" si="225"/>
        <v>-0.45772288951453355</v>
      </c>
      <c r="BH107" s="17">
        <f t="shared" si="225"/>
        <v>-0.10353202149870899</v>
      </c>
      <c r="BI107" s="17">
        <f t="shared" si="226"/>
        <v>-0.18577033869240367</v>
      </c>
      <c r="BK107" s="17">
        <f t="shared" si="227"/>
        <v>-0.22173545432572217</v>
      </c>
      <c r="BL107" s="17">
        <f t="shared" si="228"/>
        <v>2.7205189867218094</v>
      </c>
      <c r="BM107" s="17">
        <f t="shared" si="229"/>
        <v>2.5690290583169739</v>
      </c>
      <c r="BO107" t="str">
        <f t="shared" ref="BO107" si="258">AS107</f>
        <v>92 Elementary administration and service occupations</v>
      </c>
      <c r="BP107" s="17">
        <f t="shared" si="230"/>
        <v>0.59523697697068112</v>
      </c>
      <c r="BQ107" s="17">
        <f t="shared" si="230"/>
        <v>-11.959585732632904</v>
      </c>
      <c r="BR107" s="17">
        <f t="shared" si="230"/>
        <v>0.8812678639563698</v>
      </c>
      <c r="BS107" s="17">
        <f t="shared" si="230"/>
        <v>-1.0328884223595125</v>
      </c>
      <c r="BT107" s="17">
        <f t="shared" si="231"/>
        <v>-1.1639841056650391</v>
      </c>
      <c r="BV107" s="17">
        <f t="shared" si="232"/>
        <v>-0.39890628116160398</v>
      </c>
      <c r="BW107" s="17">
        <f t="shared" si="233"/>
        <v>2.5798587605466272</v>
      </c>
      <c r="BX107" s="17">
        <f t="shared" si="234"/>
        <v>2.3031018270112558</v>
      </c>
      <c r="BZ107" t="str">
        <f t="shared" ref="BZ107" si="259">BD107</f>
        <v>92 Elementary administration and service occupations</v>
      </c>
      <c r="CA107" s="17">
        <f t="shared" si="235"/>
        <v>-0.74304786139727241</v>
      </c>
      <c r="CB107" s="17">
        <f t="shared" si="235"/>
        <v>-16.51575693658609</v>
      </c>
      <c r="CC107" s="17">
        <f t="shared" si="235"/>
        <v>0.38117245004833933</v>
      </c>
      <c r="CD107" s="17">
        <f t="shared" si="235"/>
        <v>-3.4980654923951637</v>
      </c>
      <c r="CE107" s="17">
        <f t="shared" si="236"/>
        <v>-3.1829987959681949</v>
      </c>
      <c r="CG107" s="17">
        <f t="shared" si="237"/>
        <v>-2.2219359422761209</v>
      </c>
      <c r="CH107" s="17">
        <f t="shared" si="238"/>
        <v>2.0779421741405679</v>
      </c>
      <c r="CI107" s="17">
        <f t="shared" si="239"/>
        <v>0.48486896001103119</v>
      </c>
      <c r="CK107" t="str">
        <f t="shared" ref="CK107" si="260">BO107</f>
        <v>92 Elementary administration and service occupations</v>
      </c>
      <c r="CL107" s="17">
        <f t="shared" si="240"/>
        <v>-2.1213848230860921</v>
      </c>
      <c r="CM107" s="17">
        <f t="shared" si="240"/>
        <v>-15.947836261475901</v>
      </c>
      <c r="CN107" s="17">
        <f t="shared" si="240"/>
        <v>-5.5842281627168422</v>
      </c>
      <c r="CO107" s="17">
        <f t="shared" si="240"/>
        <v>-2.8479274476600258</v>
      </c>
      <c r="CP107" s="17">
        <f t="shared" si="241"/>
        <v>-4.5791521802850843</v>
      </c>
      <c r="CR107" s="17">
        <f t="shared" si="242"/>
        <v>-3.7687273854929204</v>
      </c>
      <c r="CS107" s="17">
        <f t="shared" si="243"/>
        <v>1.0741517553690905</v>
      </c>
      <c r="CT107" s="17">
        <f t="shared" si="244"/>
        <v>-2.024277125016305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5.7030973734066848</v>
      </c>
      <c r="C109" s="25">
        <f>IF(AND(D$6-C$6 &lt;&gt; 0,C35&lt;&gt;0,D35&lt;&gt;0),(EXP(LN(D35/C35)/(D$6-C$6))-1)*100,0)</f>
        <v>7.2726972254426592</v>
      </c>
      <c r="D109" s="25">
        <f>IF(AND(E$6-D$6 &lt;&gt; 0,D35&lt;&gt;0,E35&lt;&gt;0),(EXP(LN(E35/D35)/(E$6-D$6))-1)*100,0)</f>
        <v>2.9061352148608721</v>
      </c>
      <c r="E109" s="25">
        <f>IF(AND(F$6-E$6 &lt;&gt; 0,E35&lt;&gt;0,F35&lt;&gt;0),(EXP(LN(F35/E35)/(F$6-E$6))-1)*100,0)</f>
        <v>2.4152551429236224</v>
      </c>
      <c r="F109" s="25">
        <f>IF(AND(F$6-C$6 &lt;&gt; 0,C35&lt;&gt;0,F35&lt;&gt;0),(EXP(LN(F35/C35)/(F$6-C$6))-1)*100,0)</f>
        <v>2.8658877133314276</v>
      </c>
      <c r="H109" s="25">
        <f>IF($F$6-$D$6 &lt;&gt; 0,(EXP(LN(1+(H72/100))/($F$6-$D$6))-1)*100,0)</f>
        <v>2.5786211045605967</v>
      </c>
      <c r="I109" s="25">
        <f>IF(D35&gt;0,((1+(I35/D35))^(1/($F$6-$D$6))-1)*100,0)</f>
        <v>3.201333835327369</v>
      </c>
      <c r="J109" s="25">
        <f>IF($F$6-$D$6 &lt;&gt; 0,(EXP(LN(1+(J72/100))/($F$6-$D$6))-1)*100,0)</f>
        <v>4.9676101605371947</v>
      </c>
      <c r="L109" s="23" t="str">
        <f>L35</f>
        <v>All occupations</v>
      </c>
      <c r="M109" s="25">
        <f>IF(AND(N$6-M$6 &lt;&gt; 0,M35&lt;&gt;0,N35&lt;&gt;0),(EXP(LN(N35/M35)/(N$6-M$6))-1)*100,0)</f>
        <v>5.9085033815270416</v>
      </c>
      <c r="N109" s="25">
        <f>IF(AND(O$6-N$6 &lt;&gt; 0,N35&lt;&gt;0,O35&lt;&gt;0),(EXP(LN(O35/N35)/(O$6-N$6))-1)*100,0)</f>
        <v>7.263186220151141</v>
      </c>
      <c r="O109" s="25">
        <f>IF(AND(P$6-O$6 &lt;&gt; 0,O35&lt;&gt;0,P35&lt;&gt;0),(EXP(LN(P35/O35)/(P$6-O$6))-1)*100,0)</f>
        <v>3.0042362373399634</v>
      </c>
      <c r="P109" s="25">
        <f>IF(AND(Q$6-P$6 &lt;&gt; 0,P35&lt;&gt;0,Q35&lt;&gt;0),(EXP(LN(Q35/P35)/(Q$6-P$6))-1)*100,0)</f>
        <v>2.4480152594669402</v>
      </c>
      <c r="Q109" s="25">
        <f>IF(AND(Q$6-N$6 &lt;&gt; 0,N35&lt;&gt;0,Q35&lt;&gt;0),(EXP(LN(Q35/N35)/(Q$6-N$6))-1)*100,0)</f>
        <v>2.9165219856319258</v>
      </c>
      <c r="S109" s="25">
        <f t="shared" ref="S109" si="261">IF($F$6-$D$6 &lt;&gt; 0,(EXP(LN(1+(S72/100))/($F$6-$D$6))-1)*100,0)</f>
        <v>2.6330877171583777</v>
      </c>
      <c r="T109" s="25">
        <f t="shared" ref="T109" si="262">IF(O35&gt;0,((1+(T35/O35))^(1/($F$6-$D$6))-1)*100,0)</f>
        <v>3.3455466500896813</v>
      </c>
      <c r="U109" s="25">
        <f t="shared" ref="U109" si="263">IF($F$6-$D$6 &lt;&gt; 0,(EXP(LN(1+(U72/100))/($F$6-$D$6))-1)*100,0)</f>
        <v>5.1204840270506979</v>
      </c>
      <c r="W109" s="23" t="str">
        <f>W35</f>
        <v>All occupations</v>
      </c>
      <c r="X109" s="25">
        <f>IF(AND(Y$6-X$6 &lt;&gt; 0,X35&lt;&gt;0,Y35&lt;&gt;0),(EXP(LN(Y35/X35)/(Y$6-X$6))-1)*100,0)</f>
        <v>3.1183808736271024</v>
      </c>
      <c r="Y109" s="25">
        <f>IF(AND(Z$6-Y$6 &lt;&gt; 0,Y35&lt;&gt;0,Z35&lt;&gt;0),(EXP(LN(Z35/Y35)/(Z$6-Y$6))-1)*100,0)</f>
        <v>-1.0841503769279726</v>
      </c>
      <c r="Z109" s="25">
        <f>IF(AND(AA$6-Z$6 &lt;&gt; 0,Z35&lt;&gt;0,AA35&lt;&gt;0),(EXP(LN(AA35/Z35)/(AA$6-Z$6))-1)*100,0)</f>
        <v>1.3844884386152723</v>
      </c>
      <c r="AA109" s="25">
        <f>IF(AND(AB$6-AA$6 &lt;&gt; 0,AA35&lt;&gt;0,AB35&lt;&gt;0),(EXP(LN(AB35/AA35)/(AB$6-AA$6))-1)*100,0)</f>
        <v>1.3918736432678491</v>
      </c>
      <c r="AB109" s="25">
        <f>IF(AND(AB$6-Y$6 &lt;&gt; 0,Y35&lt;&gt;0,AB35&lt;&gt;0),(EXP(LN(AB35/Y35)/(AB$6-Y$6))-1)*100,0)</f>
        <v>1.2330178763463318</v>
      </c>
      <c r="AD109" s="25">
        <f t="shared" ref="AD109" si="264">IF($F$6-$D$6 &lt;&gt; 0,(EXP(LN(1+(AD72/100))/($F$6-$D$6))-1)*100,0)</f>
        <v>1.3894118486117657</v>
      </c>
      <c r="AE109" s="25">
        <f t="shared" ref="AE109" si="265">IF(Z35&gt;0,((1+(AE35/Z35))^(1/($F$6-$D$6))-1)*100,0)</f>
        <v>3.1780817229387637</v>
      </c>
      <c r="AF109" s="25">
        <f t="shared" ref="AF109" si="266">IF($F$6-$D$6 &lt;&gt; 0,(EXP(LN(1+(AF72/100))/($F$6-$D$6))-1)*100,0)</f>
        <v>4.1065497201129952</v>
      </c>
      <c r="AH109" s="23" t="str">
        <f>AH35</f>
        <v>All occupations</v>
      </c>
      <c r="AI109" s="25">
        <f>IF(AND(AJ$6-AI$6 &lt;&gt; 0,AI35&lt;&gt;0,AJ35&lt;&gt;0),(EXP(LN(AJ35/AI35)/(AJ$6-AI$6))-1)*100,0)</f>
        <v>1.7153084668967367</v>
      </c>
      <c r="AJ109" s="25">
        <f>IF(AND(AK$6-AJ$6 &lt;&gt; 0,AJ35&lt;&gt;0,AK35&lt;&gt;0),(EXP(LN(AK35/AJ35)/(AK$6-AJ$6))-1)*100,0)</f>
        <v>-1.1054386264851779</v>
      </c>
      <c r="AK109" s="25">
        <f>IF(AND(AL$6-AK$6 &lt;&gt; 0,AK35&lt;&gt;0,AL35&lt;&gt;0),(EXP(LN(AL35/AK35)/(AL$6-AK$6))-1)*100,0)</f>
        <v>8.3319991786900971E-2</v>
      </c>
      <c r="AL109" s="25">
        <f>IF(AND(AM$6-AL$6 &lt;&gt; 0,AL35&lt;&gt;0,AM35&lt;&gt;0),(EXP(LN(AM35/AL35)/(AM$6-AL$6))-1)*100,0)</f>
        <v>1.0932697944010972</v>
      </c>
      <c r="AM109" s="25">
        <f>IF(AND(AM$6-AJ$6 &lt;&gt; 0,AJ35&lt;&gt;0,AM35&lt;&gt;0),(EXP(LN(AM35/AJ35)/(AM$6-AJ$6))-1)*100,0)</f>
        <v>0.63816518520096732</v>
      </c>
      <c r="AO109" s="25">
        <f t="shared" ref="AO109" si="267">IF($F$6-$D$6 &lt;&gt; 0,(EXP(LN(1+(AO72/100))/($F$6-$D$6))-1)*100,0)</f>
        <v>0.75549252090529873</v>
      </c>
      <c r="AP109" s="25">
        <f t="shared" ref="AP109" si="268">IF(AK35&gt;0,((1+(AP35/AK35))^(1/($F$6-$D$6))-1)*100,0)</f>
        <v>2.9770262754920562</v>
      </c>
      <c r="AQ109" s="25">
        <f t="shared" ref="AQ109" si="269">IF($F$6-$D$6 &lt;&gt; 0,(EXP(LN(1+(AQ72/100))/($F$6-$D$6))-1)*100,0)</f>
        <v>3.4873531558372806</v>
      </c>
      <c r="AS109" s="23" t="str">
        <f>AS35</f>
        <v>All occupations</v>
      </c>
      <c r="AT109" s="25">
        <f>IF(AND(AU$6-AT$6 &lt;&gt; 0,AT35&lt;&gt;0,AU35&lt;&gt;0),(EXP(LN(AU35/AT35)/(AU$6-AT$6))-1)*100,0)</f>
        <v>2.9541385545179155</v>
      </c>
      <c r="AU109" s="25">
        <f>IF(AND(AV$6-AU$6 &lt;&gt; 0,AU35&lt;&gt;0,AV35&lt;&gt;0),(EXP(LN(AV35/AU35)/(AV$6-AU$6))-1)*100,0)</f>
        <v>-0.33588447128477528</v>
      </c>
      <c r="AV109" s="25">
        <f>IF(AND(AW$6-AV$6 &lt;&gt; 0,AV35&lt;&gt;0,AW35&lt;&gt;0),(EXP(LN(AW35/AV35)/(AW$6-AV$6))-1)*100,0)</f>
        <v>0.60573125771499203</v>
      </c>
      <c r="AW109" s="25">
        <f>IF(AND(AX$6-AW$6 &lt;&gt; 0,AW35&lt;&gt;0,AX35&lt;&gt;0),(EXP(LN(AX35/AW35)/(AX$6-AW$6))-1)*100,0)</f>
        <v>1.3086191124196844</v>
      </c>
      <c r="AX109" s="25">
        <f>IF(AND(AX$6-AU$6 &lt;&gt; 0,AU35&lt;&gt;0,AX35&lt;&gt;0),(EXP(LN(AX35/AU35)/(AX$6-AU$6))-1)*100,0)</f>
        <v>0.98509399716977253</v>
      </c>
      <c r="AZ109" s="25">
        <f t="shared" ref="AZ109" si="270">IF($F$6-$D$6 &lt;&gt; 0,(EXP(LN(1+(AZ72/100))/($F$6-$D$6))-1)*100,0)</f>
        <v>1.0737792074557273</v>
      </c>
      <c r="BA109" s="25">
        <f t="shared" ref="BA109" si="271">IF(AV35&gt;0,((1+(BA35/AV35))^(1/($F$6-$D$6))-1)*100,0)</f>
        <v>3.0114505271424008</v>
      </c>
      <c r="BB109" s="25">
        <f t="shared" ref="BB109" si="272">IF($F$6-$D$6 &lt;&gt; 0,(EXP(LN(1+(BB72/100))/($F$6-$D$6))-1)*100,0)</f>
        <v>3.7389850083221265</v>
      </c>
      <c r="BD109" s="23" t="str">
        <f>BD35</f>
        <v>All occupations</v>
      </c>
      <c r="BE109" s="25">
        <f>IF(AND(BF$6-BE$6 &lt;&gt; 0,BE35&lt;&gt;0,BF35&lt;&gt;0),(EXP(LN(BF35/BE35)/(BF$6-BE$6))-1)*100,0)</f>
        <v>-0.53854836906451764</v>
      </c>
      <c r="BF109" s="25">
        <f>IF(AND(BG$6-BF$6 &lt;&gt; 0,BF35&lt;&gt;0,BG35&lt;&gt;0),(EXP(LN(BG35/BF35)/(BG$6-BF$6))-1)*100,0)</f>
        <v>3.8320384591918222</v>
      </c>
      <c r="BG109" s="25">
        <f>IF(AND(BH$6-BG$6 &lt;&gt; 0,BG35&lt;&gt;0,BH35&lt;&gt;0),(EXP(LN(BH35/BG35)/(BH$6-BG$6))-1)*100,0)</f>
        <v>-0.35157715683946655</v>
      </c>
      <c r="BH109" s="25">
        <f>IF(AND(BI$6-BH$6 &lt;&gt; 0,BH35&lt;&gt;0,BI35&lt;&gt;0),(EXP(LN(BI35/BH35)/(BI$6-BH$6))-1)*100,0)</f>
        <v>9.3808824641605781E-3</v>
      </c>
      <c r="BI109" s="25">
        <f>IF(AND(BI$6-BF$6 &lt;&gt; 0,BF35&lt;&gt;0,BI35&lt;&gt;0),(EXP(LN(BI35/BF35)/(BI$6-BF$6))-1)*100,0)</f>
        <v>0.1309143991692574</v>
      </c>
      <c r="BK109" s="25">
        <f t="shared" ref="BK109" si="273">IF($F$6-$D$6 &lt;&gt; 0,(EXP(LN(1+(BK72/100))/($F$6-$D$6))-1)*100,0)</f>
        <v>-0.11108350879365236</v>
      </c>
      <c r="BL109" s="25">
        <f t="shared" ref="BL109" si="274">IF(BG35&gt;0,((1+(BL35/BG35))^(1/($F$6-$D$6))-1)*100,0)</f>
        <v>2.5059982519904267</v>
      </c>
      <c r="BM109" s="25">
        <f t="shared" ref="BM109" si="275">IF($F$6-$D$6 &lt;&gt; 0,(EXP(LN(1+(BM72/100))/($F$6-$D$6))-1)*100,0)</f>
        <v>2.4276357402005733</v>
      </c>
      <c r="BO109" s="23" t="str">
        <f>BO35</f>
        <v>All occupations</v>
      </c>
      <c r="BP109" s="25">
        <f>IF(AND(BQ$6-BP$6 &lt;&gt; 0,BP35&lt;&gt;0,BQ35&lt;&gt;0),(EXP(LN(BQ35/BP35)/(BQ$6-BP$6))-1)*100,0)</f>
        <v>-3.842914489023963E-2</v>
      </c>
      <c r="BQ109" s="25">
        <f>IF(AND(BR$6-BQ$6 &lt;&gt; 0,BQ35&lt;&gt;0,BR35&lt;&gt;0),(EXP(LN(BR35/BQ35)/(BR$6-BQ$6))-1)*100,0)</f>
        <v>-8.8553467649534205</v>
      </c>
      <c r="BR109" s="25">
        <f>IF(AND(BS$6-BR$6 &lt;&gt; 0,BR35&lt;&gt;0,BS35&lt;&gt;0),(EXP(LN(BS35/BR35)/(BS$6-BR$6))-1)*100,0)</f>
        <v>-0.4234000092152912</v>
      </c>
      <c r="BS109" s="25">
        <f>IF(AND(BT$6-BS$6 &lt;&gt; 0,BS35&lt;&gt;0,BT35&lt;&gt;0),(EXP(LN(BT35/BS35)/(BT$6-BS$6))-1)*100,0)</f>
        <v>-1.6260036829970681</v>
      </c>
      <c r="BT109" s="25">
        <f>IF(AND(BT$6-BQ$6 &lt;&gt; 0,BQ35&lt;&gt;0,BT35&lt;&gt;0),(EXP(LN(BT35/BQ35)/(BT$6-BQ$6))-1)*100,0)</f>
        <v>-1.7217192443047535</v>
      </c>
      <c r="BV109" s="25">
        <f t="shared" ref="BV109" si="276">IF($F$6-$D$6 &lt;&gt; 0,(EXP(LN(1+(BV72/100))/($F$6-$D$6))-1)*100,0)</f>
        <v>-1.2267582988742087</v>
      </c>
      <c r="BW109" s="25">
        <f t="shared" ref="BW109" si="277">IF(BR35&gt;0,((1+(BW35/BR35))^(1/($F$6-$D$6))-1)*100,0)</f>
        <v>2.3025660658031244</v>
      </c>
      <c r="BX109" s="25">
        <f t="shared" ref="BX109" si="278">IF($F$6-$D$6 &lt;&gt; 0,(EXP(LN(1+(BX72/100))/($F$6-$D$6))-1)*100,0)</f>
        <v>1.4334400199503827</v>
      </c>
      <c r="BZ109" s="23" t="str">
        <f>BZ35</f>
        <v>All occupations</v>
      </c>
      <c r="CA109" s="25">
        <f>IF(AND(CB$6-CA$6 &lt;&gt; 0,CA35&lt;&gt;0,CB35&lt;&gt;0),(EXP(LN(CB35/CA35)/(CB$6-CA$6))-1)*100,0)</f>
        <v>-2.0816796856591435</v>
      </c>
      <c r="CB109" s="25">
        <f>IF(AND(CC$6-CB$6 &lt;&gt; 0,CB35&lt;&gt;0,CC35&lt;&gt;0),(EXP(LN(CC35/CB35)/(CC$6-CB$6))-1)*100,0)</f>
        <v>-13.432188007671764</v>
      </c>
      <c r="CC109" s="25">
        <f>IF(AND(CD$6-CC$6 &lt;&gt; 0,CC35&lt;&gt;0,CD35&lt;&gt;0),(EXP(LN(CD35/CC35)/(CD$6-CC$6))-1)*100,0)</f>
        <v>-1.1021590763704681</v>
      </c>
      <c r="CD109" s="25">
        <f>IF(AND(CE$6-CD$6 &lt;&gt; 0,CD35&lt;&gt;0,CE35&lt;&gt;0),(EXP(LN(CE35/CD35)/(CE$6-CD$6))-1)*100,0)</f>
        <v>-3.7684117883394097</v>
      </c>
      <c r="CE109" s="25">
        <f>IF(AND(CE$6-CB$6 &lt;&gt; 0,CB35&lt;&gt;0,CE35&lt;&gt;0),(EXP(LN(CE35/CB35)/(CE$6-CB$6))-1)*100,0)</f>
        <v>-3.5828723699478315</v>
      </c>
      <c r="CG109" s="25">
        <f t="shared" ref="CG109" si="279">IF($F$6-$D$6 &lt;&gt; 0,(EXP(LN(1+(CG72/100))/($F$6-$D$6))-1)*100,0)</f>
        <v>-2.8877449245047981</v>
      </c>
      <c r="CH109" s="25">
        <f t="shared" ref="CH109" si="280">IF(CC35&gt;0,((1+(CH35/CC35))^(1/($F$6-$D$6))-1)*100,0)</f>
        <v>1.9024961229035187</v>
      </c>
      <c r="CI109" s="25">
        <f t="shared" ref="CI109" si="281">IF($F$6-$D$6 &lt;&gt; 0,(EXP(LN(1+(CI72/100))/($F$6-$D$6))-1)*100,0)</f>
        <v>-0.19577972838473734</v>
      </c>
      <c r="CK109" s="23" t="str">
        <f>CK35</f>
        <v>All occupations</v>
      </c>
      <c r="CL109" s="25">
        <f>IF(AND(CM$6-CL$6 &lt;&gt; 0,CL35&lt;&gt;0,CM35&lt;&gt;0),(EXP(LN(CM35/CL35)/(CM$6-CL$6))-1)*100,0)</f>
        <v>0.73232711787274418</v>
      </c>
      <c r="CM109" s="25">
        <f>IF(AND(CN$6-CM$6 &lt;&gt; 0,CM35&lt;&gt;0,CN35&lt;&gt;0),(EXP(LN(CN35/CM35)/(CN$6-CM$6))-1)*100,0)</f>
        <v>-13.181891846183913</v>
      </c>
      <c r="CN109" s="25">
        <f>IF(AND(CO$6-CN$6 &lt;&gt; 0,CN35&lt;&gt;0,CO35&lt;&gt;0),(EXP(LN(CO35/CN35)/(CO$6-CN$6))-1)*100,0)</f>
        <v>-0.88412894389067187</v>
      </c>
      <c r="CO109" s="25">
        <f>IF(AND(CP$6-CO$6 &lt;&gt; 0,CO35&lt;&gt;0,CP35&lt;&gt;0),(EXP(LN(CP35/CO35)/(CP$6-CO$6))-1)*100,0)</f>
        <v>-0.40848703015375909</v>
      </c>
      <c r="CP109" s="25">
        <f>IF(AND(CP$6-CM$6 &lt;&gt; 0,CM35&lt;&gt;0,CP35&lt;&gt;0),(EXP(LN(CP35/CM35)/(CP$6-CM$6))-1)*100,0)</f>
        <v>-1.4068251404815268</v>
      </c>
      <c r="CR109" s="25">
        <f t="shared" ref="CR109" si="282">IF($F$6-$D$6 &lt;&gt; 0,(EXP(LN(1+(CR72/100))/($F$6-$D$6))-1)*100,0)</f>
        <v>-0.56728741008661432</v>
      </c>
      <c r="CS109" s="25">
        <f t="shared" ref="CS109" si="283">IF(CN35&gt;0,((1+(CS35/CN35))^(1/($F$6-$D$6))-1)*100,0)</f>
        <v>1.6286902175242757</v>
      </c>
      <c r="CT109" s="25">
        <f t="shared" ref="CT109" si="284">IF($F$6-$D$6 &lt;&gt; 0,(EXP(LN(1+(CT72/100))/($F$6-$D$6))-1)*100,0)</f>
        <v>1.180174384851651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South East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South East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South East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South East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South East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South East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South East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South East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South East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1.3173351788716863</v>
      </c>
      <c r="C119" s="26">
        <f t="shared" si="286"/>
        <v>0.84518797305941096</v>
      </c>
      <c r="D119" s="26">
        <f t="shared" si="286"/>
        <v>0.34368035558556098</v>
      </c>
      <c r="E119" s="26">
        <f t="shared" si="286"/>
        <v>2.3888287907182768</v>
      </c>
      <c r="F119" s="26">
        <f t="shared" ref="F119:F144" si="287">F8-D8</f>
        <v>2.7325091463038378</v>
      </c>
      <c r="L119" t="str">
        <f>A119</f>
        <v>11 Corporate managers and directors</v>
      </c>
      <c r="M119" s="26">
        <f t="shared" ref="M119:P144" si="288">N8-M8</f>
        <v>14.091140484862386</v>
      </c>
      <c r="N119" s="26">
        <f t="shared" si="288"/>
        <v>4.9575636531918121</v>
      </c>
      <c r="O119" s="26">
        <f t="shared" si="288"/>
        <v>2.0077183327363954</v>
      </c>
      <c r="P119" s="26">
        <f t="shared" si="288"/>
        <v>18.848349041132359</v>
      </c>
      <c r="Q119" s="26">
        <f t="shared" ref="Q119:Q144" si="289">Q8-O8</f>
        <v>20.856067373868754</v>
      </c>
      <c r="W119" t="str">
        <f>A119</f>
        <v>11 Corporate managers and directors</v>
      </c>
      <c r="X119" s="26">
        <f t="shared" ref="X119:AA144" si="290">Y8-X8</f>
        <v>24.390550499945149</v>
      </c>
      <c r="Y119" s="26">
        <f t="shared" si="290"/>
        <v>-3.8625417412204257</v>
      </c>
      <c r="Z119" s="26">
        <f t="shared" si="290"/>
        <v>-4.6969381321603976</v>
      </c>
      <c r="AA119" s="26">
        <f t="shared" si="290"/>
        <v>18.613564537000613</v>
      </c>
      <c r="AB119" s="26">
        <f t="shared" ref="AB119:AB144" si="291">AB8-Z8</f>
        <v>13.916626404840216</v>
      </c>
      <c r="AH119" t="str">
        <f>L119</f>
        <v>11 Corporate managers and directors</v>
      </c>
      <c r="AI119" s="26">
        <f t="shared" ref="AI119:AL144" si="292">AJ8-AI8</f>
        <v>4.2731500596135241</v>
      </c>
      <c r="AJ119" s="26">
        <f t="shared" si="292"/>
        <v>0.40089492569772744</v>
      </c>
      <c r="AK119" s="26">
        <f t="shared" si="292"/>
        <v>-2.0132849886987181</v>
      </c>
      <c r="AL119" s="26">
        <f t="shared" si="292"/>
        <v>2.4206365568283665</v>
      </c>
      <c r="AM119" s="26">
        <f t="shared" ref="AM119:AM144" si="293">AM8-AK8</f>
        <v>0.40735156812964846</v>
      </c>
      <c r="AS119" t="str">
        <f>W119</f>
        <v>11 Corporate managers and directors</v>
      </c>
      <c r="AT119" s="26">
        <f t="shared" ref="AT119:AW144" si="294">AU8-AT8</f>
        <v>6.1679278108178153</v>
      </c>
      <c r="AU119" s="26">
        <f t="shared" si="294"/>
        <v>-4.6669201817373107E-2</v>
      </c>
      <c r="AV119" s="26">
        <f t="shared" si="294"/>
        <v>-3.6190823896628217</v>
      </c>
      <c r="AW119" s="26">
        <f t="shared" si="294"/>
        <v>3.646260650247676</v>
      </c>
      <c r="AX119" s="26">
        <f t="shared" ref="AX119:AX144" si="295">AX8-AV8</f>
        <v>2.7178260584854286E-2</v>
      </c>
      <c r="BD119" t="str">
        <f>AH119</f>
        <v>11 Corporate managers and directors</v>
      </c>
      <c r="BE119" s="26">
        <f t="shared" ref="BE119:BH144" si="296">BF8-BE8</f>
        <v>4.4920696910469076</v>
      </c>
      <c r="BF119" s="26">
        <f t="shared" si="296"/>
        <v>5.7623968990487526</v>
      </c>
      <c r="BG119" s="26">
        <f t="shared" si="296"/>
        <v>-9.8859328010701688</v>
      </c>
      <c r="BH119" s="26">
        <f t="shared" si="296"/>
        <v>4.3192343123167944</v>
      </c>
      <c r="BI119" s="26">
        <f t="shared" ref="BI119:BI144" si="297">BI8-BG8</f>
        <v>-5.5666984887533744</v>
      </c>
      <c r="BO119" t="str">
        <f>AS119</f>
        <v>11 Corporate managers and directors</v>
      </c>
      <c r="BP119" s="26">
        <f t="shared" ref="BP119:BS144" si="298">BQ8-BP8</f>
        <v>5.793152751105147</v>
      </c>
      <c r="BQ119" s="26">
        <f t="shared" si="298"/>
        <v>-3.7539950082997109</v>
      </c>
      <c r="BR119" s="26">
        <f t="shared" si="298"/>
        <v>-6.7494855302548586</v>
      </c>
      <c r="BS119" s="26">
        <f t="shared" si="298"/>
        <v>-8.1158313579077372</v>
      </c>
      <c r="BT119" s="26">
        <f t="shared" ref="BT119:BT144" si="299">BT8-BR8</f>
        <v>-14.865316888162596</v>
      </c>
      <c r="BZ119" t="str">
        <f>BD119</f>
        <v>11 Corporate managers and directors</v>
      </c>
      <c r="CA119" s="67">
        <f t="shared" ref="CA119:CD144" si="300">CB8-CA8</f>
        <v>0.82042019627747464</v>
      </c>
      <c r="CB119" s="67">
        <f t="shared" si="300"/>
        <v>-1.0073342083238899</v>
      </c>
      <c r="CC119" s="67">
        <f t="shared" si="300"/>
        <v>-1.0096151955127581</v>
      </c>
      <c r="CD119" s="67">
        <f t="shared" si="300"/>
        <v>-7.7148330042586721</v>
      </c>
      <c r="CE119" s="67">
        <f t="shared" ref="CE119:CE144" si="301">CE8-CC8</f>
        <v>-8.7244481997714303</v>
      </c>
      <c r="CK119" t="str">
        <f>BO119</f>
        <v>11 Corporate managers and directors</v>
      </c>
      <c r="CL119" s="67">
        <f t="shared" ref="CL119:CO144" si="302">CM8-CL8</f>
        <v>1.3604131272297799</v>
      </c>
      <c r="CM119" s="67">
        <f t="shared" si="302"/>
        <v>-0.58393437943173421</v>
      </c>
      <c r="CN119" s="67">
        <f t="shared" si="302"/>
        <v>0.21616592147457592</v>
      </c>
      <c r="CO119" s="67">
        <f t="shared" si="302"/>
        <v>1.6730744823811783</v>
      </c>
      <c r="CP119" s="67">
        <f t="shared" ref="CP119:CP144" si="303">CP8-CN8</f>
        <v>1.8892404038557542</v>
      </c>
    </row>
    <row r="120" spans="1:94" x14ac:dyDescent="0.2">
      <c r="A120" t="str">
        <f t="shared" si="285"/>
        <v>12 Other managers and proprietors</v>
      </c>
      <c r="B120" s="26">
        <f t="shared" si="286"/>
        <v>0.60265811475450026</v>
      </c>
      <c r="C120" s="26">
        <f t="shared" si="286"/>
        <v>3.8123224433257885E-2</v>
      </c>
      <c r="D120" s="26">
        <f t="shared" si="286"/>
        <v>1.0373742900158205</v>
      </c>
      <c r="E120" s="26">
        <f t="shared" si="286"/>
        <v>1.3787041680174492</v>
      </c>
      <c r="F120" s="26">
        <f t="shared" si="287"/>
        <v>2.4160784580332697</v>
      </c>
      <c r="L120" t="str">
        <f t="shared" ref="L120:L143" si="304">A120</f>
        <v>12 Other managers and proprietors</v>
      </c>
      <c r="M120" s="26">
        <f t="shared" si="288"/>
        <v>4.2212082492800853</v>
      </c>
      <c r="N120" s="26">
        <f t="shared" si="288"/>
        <v>1.658121322845556</v>
      </c>
      <c r="O120" s="26">
        <f t="shared" si="288"/>
        <v>8.9189432746358754</v>
      </c>
      <c r="P120" s="26">
        <f t="shared" si="288"/>
        <v>12.647013866712825</v>
      </c>
      <c r="Q120" s="26">
        <f t="shared" si="289"/>
        <v>21.565957141348701</v>
      </c>
      <c r="W120" t="str">
        <f t="shared" ref="W120:W143" si="305">A120</f>
        <v>12 Other managers and proprietors</v>
      </c>
      <c r="X120" s="26">
        <f t="shared" si="290"/>
        <v>4.9078415107518367</v>
      </c>
      <c r="Y120" s="26">
        <f t="shared" si="290"/>
        <v>-1.7870670149198489</v>
      </c>
      <c r="Z120" s="26">
        <f t="shared" si="290"/>
        <v>12.357051478741653</v>
      </c>
      <c r="AA120" s="26">
        <f t="shared" si="290"/>
        <v>13.141781586665218</v>
      </c>
      <c r="AB120" s="26">
        <f t="shared" si="291"/>
        <v>25.49883306540687</v>
      </c>
      <c r="AH120" t="str">
        <f t="shared" ref="AH120:AH143" si="306">L120</f>
        <v>12 Other managers and proprietors</v>
      </c>
      <c r="AI120" s="26">
        <f t="shared" si="292"/>
        <v>1.7934855930691551</v>
      </c>
      <c r="AJ120" s="26">
        <f t="shared" si="292"/>
        <v>0.25650577200024749</v>
      </c>
      <c r="AK120" s="26">
        <f t="shared" si="292"/>
        <v>2.9827742018174934</v>
      </c>
      <c r="AL120" s="26">
        <f t="shared" si="292"/>
        <v>3.8227909922118659</v>
      </c>
      <c r="AM120" s="26">
        <f t="shared" si="293"/>
        <v>6.8055651940293593</v>
      </c>
      <c r="AS120" t="str">
        <f t="shared" ref="AS120:AS143" si="307">W120</f>
        <v>12 Other managers and proprietors</v>
      </c>
      <c r="AT120" s="26">
        <f t="shared" si="294"/>
        <v>1.4039022985260736</v>
      </c>
      <c r="AU120" s="26">
        <f t="shared" si="294"/>
        <v>-0.21286874573457304</v>
      </c>
      <c r="AV120" s="26">
        <f t="shared" si="294"/>
        <v>3.6588428733326896</v>
      </c>
      <c r="AW120" s="26">
        <f t="shared" si="294"/>
        <v>3.5419907790105718</v>
      </c>
      <c r="AX120" s="26">
        <f t="shared" si="295"/>
        <v>7.2008336523432614</v>
      </c>
      <c r="BD120" t="str">
        <f t="shared" ref="BD120:BD143" si="308">AH120</f>
        <v>12 Other managers and proprietors</v>
      </c>
      <c r="BE120" s="26">
        <f t="shared" si="296"/>
        <v>-3.0217227729231908</v>
      </c>
      <c r="BF120" s="26">
        <f t="shared" si="296"/>
        <v>1.5907574929375734</v>
      </c>
      <c r="BG120" s="26">
        <f t="shared" si="296"/>
        <v>4.2280256686915649</v>
      </c>
      <c r="BH120" s="26">
        <f t="shared" si="296"/>
        <v>2.3411892124830658</v>
      </c>
      <c r="BI120" s="26">
        <f t="shared" si="297"/>
        <v>6.5692148811746307</v>
      </c>
      <c r="BO120" t="str">
        <f t="shared" ref="BO120:BO143" si="309">AS120</f>
        <v>12 Other managers and proprietors</v>
      </c>
      <c r="BP120" s="26">
        <f t="shared" si="298"/>
        <v>-9.541841647258309E-2</v>
      </c>
      <c r="BQ120" s="26">
        <f t="shared" si="298"/>
        <v>-1.6419113376776266</v>
      </c>
      <c r="BR120" s="26">
        <f t="shared" si="298"/>
        <v>6.6209561909423051</v>
      </c>
      <c r="BS120" s="26">
        <f t="shared" si="298"/>
        <v>-0.36946779071723768</v>
      </c>
      <c r="BT120" s="26">
        <f t="shared" si="299"/>
        <v>6.2514884002250675</v>
      </c>
      <c r="BZ120" t="str">
        <f t="shared" ref="BZ120:BZ143" si="310">BD120</f>
        <v>12 Other managers and proprietors</v>
      </c>
      <c r="CA120" s="67">
        <f t="shared" si="300"/>
        <v>-1.6346819652119251</v>
      </c>
      <c r="CB120" s="67">
        <f t="shared" si="300"/>
        <v>-2.5021845048011748</v>
      </c>
      <c r="CC120" s="67">
        <f t="shared" si="300"/>
        <v>2.5979464733491646</v>
      </c>
      <c r="CD120" s="67">
        <f t="shared" si="300"/>
        <v>-3.7000471040244971</v>
      </c>
      <c r="CE120" s="67">
        <f t="shared" si="301"/>
        <v>-1.1021006306753325</v>
      </c>
      <c r="CK120" t="str">
        <f t="shared" ref="CK120:CK143" si="311">BO120</f>
        <v>12 Other managers and proprietors</v>
      </c>
      <c r="CL120" s="67">
        <f t="shared" si="302"/>
        <v>0.26270328117907482</v>
      </c>
      <c r="CM120" s="67">
        <f t="shared" si="302"/>
        <v>-0.74876599245214148</v>
      </c>
      <c r="CN120" s="67">
        <f t="shared" si="302"/>
        <v>2.2907673782856266</v>
      </c>
      <c r="CO120" s="67">
        <f t="shared" si="302"/>
        <v>2.2858366900529976</v>
      </c>
      <c r="CP120" s="67">
        <f t="shared" si="303"/>
        <v>4.5766040683386242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3.6815143460582842</v>
      </c>
      <c r="C121" s="26">
        <f t="shared" si="286"/>
        <v>1.0967243411466754</v>
      </c>
      <c r="D121" s="26">
        <f t="shared" si="286"/>
        <v>2.4830272236477064</v>
      </c>
      <c r="E121" s="26">
        <f t="shared" si="286"/>
        <v>5.3403110980060973</v>
      </c>
      <c r="F121" s="26">
        <f t="shared" si="287"/>
        <v>7.8233383216538037</v>
      </c>
      <c r="L121" t="str">
        <f t="shared" si="304"/>
        <v>21 Science, research, engineering and technology professionals</v>
      </c>
      <c r="M121" s="26">
        <f t="shared" si="288"/>
        <v>15.515844928290257</v>
      </c>
      <c r="N121" s="26">
        <f t="shared" si="288"/>
        <v>9.7729102632130633</v>
      </c>
      <c r="O121" s="26">
        <f t="shared" si="288"/>
        <v>15.641221217068576</v>
      </c>
      <c r="P121" s="26">
        <f t="shared" si="288"/>
        <v>31.056044634614736</v>
      </c>
      <c r="Q121" s="26">
        <f t="shared" si="289"/>
        <v>46.697265851683312</v>
      </c>
      <c r="W121" t="str">
        <f t="shared" si="305"/>
        <v>21 Science, research, engineering and technology professionals</v>
      </c>
      <c r="X121" s="26">
        <f t="shared" si="290"/>
        <v>10.763747787229789</v>
      </c>
      <c r="Y121" s="26">
        <f t="shared" si="290"/>
        <v>-1.4670676581318816</v>
      </c>
      <c r="Z121" s="26">
        <f t="shared" si="290"/>
        <v>6.1859360435200443</v>
      </c>
      <c r="AA121" s="26">
        <f t="shared" si="290"/>
        <v>7.3155012739843812</v>
      </c>
      <c r="AB121" s="26">
        <f t="shared" si="291"/>
        <v>13.501437317504426</v>
      </c>
      <c r="AH121" t="str">
        <f t="shared" si="306"/>
        <v>21 Science, research, engineering and technology professionals</v>
      </c>
      <c r="AI121" s="26">
        <f t="shared" si="292"/>
        <v>1.3647546208625503</v>
      </c>
      <c r="AJ121" s="26">
        <f t="shared" si="292"/>
        <v>0.45171568448590449</v>
      </c>
      <c r="AK121" s="26">
        <f t="shared" si="292"/>
        <v>0.95775787170957294</v>
      </c>
      <c r="AL121" s="26">
        <f t="shared" si="292"/>
        <v>2.0981197748556788</v>
      </c>
      <c r="AM121" s="26">
        <f t="shared" si="293"/>
        <v>3.0558776465652517</v>
      </c>
      <c r="AS121" t="str">
        <f t="shared" si="307"/>
        <v>21 Science, research, engineering and technology professionals</v>
      </c>
      <c r="AT121" s="26">
        <f t="shared" si="294"/>
        <v>2.4112389273245824</v>
      </c>
      <c r="AU121" s="26">
        <f t="shared" si="294"/>
        <v>-0.38916184422052069</v>
      </c>
      <c r="AV121" s="26">
        <f t="shared" si="294"/>
        <v>-1.4238317226802444</v>
      </c>
      <c r="AW121" s="26">
        <f t="shared" si="294"/>
        <v>-4.2533366860819655E-2</v>
      </c>
      <c r="AX121" s="26">
        <f t="shared" si="295"/>
        <v>-1.466365089541064</v>
      </c>
      <c r="BD121" t="str">
        <f t="shared" si="308"/>
        <v>21 Science, research, engineering and technology professionals</v>
      </c>
      <c r="BE121" s="26">
        <f t="shared" si="296"/>
        <v>-1.3894627974051517</v>
      </c>
      <c r="BF121" s="26">
        <f t="shared" si="296"/>
        <v>3.2047495208517844</v>
      </c>
      <c r="BG121" s="26">
        <f t="shared" si="296"/>
        <v>-3.9845556154193744</v>
      </c>
      <c r="BH121" s="26">
        <f t="shared" si="296"/>
        <v>-1.87566168650158</v>
      </c>
      <c r="BI121" s="26">
        <f t="shared" si="297"/>
        <v>-5.8602173019209545</v>
      </c>
      <c r="BO121" t="str">
        <f t="shared" si="309"/>
        <v>21 Science, research, engineering and technology professionals</v>
      </c>
      <c r="BP121" s="26">
        <f t="shared" si="298"/>
        <v>1.289376427690712</v>
      </c>
      <c r="BQ121" s="26">
        <f t="shared" si="298"/>
        <v>-1.283200146635167</v>
      </c>
      <c r="BR121" s="26">
        <f t="shared" si="298"/>
        <v>-0.35460801260123986</v>
      </c>
      <c r="BS121" s="26">
        <f t="shared" si="298"/>
        <v>-3.0541418677582151</v>
      </c>
      <c r="BT121" s="26">
        <f t="shared" si="299"/>
        <v>-3.4087498803594549</v>
      </c>
      <c r="BZ121" t="str">
        <f t="shared" si="310"/>
        <v>21 Science, research, engineering and technology professionals</v>
      </c>
      <c r="CA121" s="67">
        <f t="shared" si="300"/>
        <v>-1.0697492264013988</v>
      </c>
      <c r="CB121" s="67">
        <f t="shared" si="300"/>
        <v>-0.84443194749026063</v>
      </c>
      <c r="CC121" s="67">
        <f t="shared" si="300"/>
        <v>1.3013314944155603</v>
      </c>
      <c r="CD121" s="67">
        <f t="shared" si="300"/>
        <v>-5.2906725915308801</v>
      </c>
      <c r="CE121" s="67">
        <f t="shared" si="301"/>
        <v>-3.9893410971153198</v>
      </c>
      <c r="CK121" t="str">
        <f t="shared" si="311"/>
        <v>21 Science, research, engineering and technology professionals</v>
      </c>
      <c r="CL121" s="67">
        <f t="shared" si="302"/>
        <v>1.0130584203768684</v>
      </c>
      <c r="CM121" s="67">
        <f t="shared" si="302"/>
        <v>-3.4093694801197394E-2</v>
      </c>
      <c r="CN121" s="67">
        <f t="shared" si="302"/>
        <v>1.9299577842400488</v>
      </c>
      <c r="CO121" s="67">
        <f t="shared" si="302"/>
        <v>3.1318621820309662</v>
      </c>
      <c r="CP121" s="67">
        <f t="shared" si="303"/>
        <v>5.061819966271015</v>
      </c>
    </row>
    <row r="122" spans="1:94" x14ac:dyDescent="0.2">
      <c r="A122" t="str">
        <f t="shared" si="285"/>
        <v>22 Health professionals</v>
      </c>
      <c r="B122" s="26">
        <f t="shared" si="286"/>
        <v>3.2688047360794421</v>
      </c>
      <c r="C122" s="26">
        <f t="shared" si="286"/>
        <v>0.52190890605083418</v>
      </c>
      <c r="D122" s="26">
        <f t="shared" si="286"/>
        <v>2.3772079583532051</v>
      </c>
      <c r="E122" s="26">
        <f t="shared" si="286"/>
        <v>3.180327943179698</v>
      </c>
      <c r="F122" s="26">
        <f t="shared" si="287"/>
        <v>5.5575359015329031</v>
      </c>
      <c r="L122" t="str">
        <f t="shared" si="304"/>
        <v>22 Health professionals</v>
      </c>
      <c r="M122" s="26">
        <f t="shared" si="288"/>
        <v>10.710767395176426</v>
      </c>
      <c r="N122" s="26">
        <f t="shared" si="288"/>
        <v>1.8524459267604527</v>
      </c>
      <c r="O122" s="26">
        <f t="shared" si="288"/>
        <v>6.9702516705361361</v>
      </c>
      <c r="P122" s="26">
        <f t="shared" si="288"/>
        <v>8.5979441904910345</v>
      </c>
      <c r="Q122" s="26">
        <f t="shared" si="289"/>
        <v>15.568195861027171</v>
      </c>
      <c r="W122" t="str">
        <f t="shared" si="305"/>
        <v>22 Health professionals</v>
      </c>
      <c r="X122" s="26">
        <f t="shared" si="290"/>
        <v>15.621957380335175</v>
      </c>
      <c r="Y122" s="26">
        <f t="shared" si="290"/>
        <v>-1.3602915919931604</v>
      </c>
      <c r="Z122" s="26">
        <f t="shared" si="290"/>
        <v>7.5688408673476602</v>
      </c>
      <c r="AA122" s="26">
        <f t="shared" si="290"/>
        <v>7.662389848620407</v>
      </c>
      <c r="AB122" s="26">
        <f t="shared" si="291"/>
        <v>15.231230715968067</v>
      </c>
      <c r="AH122" t="str">
        <f t="shared" si="306"/>
        <v>22 Health professionals</v>
      </c>
      <c r="AI122" s="26">
        <f t="shared" si="292"/>
        <v>-4.0171929813082059</v>
      </c>
      <c r="AJ122" s="26">
        <f t="shared" si="292"/>
        <v>-3.1259690715480559</v>
      </c>
      <c r="AK122" s="26">
        <f t="shared" si="292"/>
        <v>-9.244286381018977</v>
      </c>
      <c r="AL122" s="26">
        <f t="shared" si="292"/>
        <v>-8.7434682816036293</v>
      </c>
      <c r="AM122" s="26">
        <f t="shared" si="293"/>
        <v>-17.987754662622606</v>
      </c>
      <c r="AS122" t="str">
        <f t="shared" si="307"/>
        <v>22 Health professionals</v>
      </c>
      <c r="AT122" s="26">
        <f t="shared" si="294"/>
        <v>0.98075876813606744</v>
      </c>
      <c r="AU122" s="26">
        <f t="shared" si="294"/>
        <v>0.57771023656303289</v>
      </c>
      <c r="AV122" s="26">
        <f t="shared" si="294"/>
        <v>0.19481377895148366</v>
      </c>
      <c r="AW122" s="26">
        <f t="shared" si="294"/>
        <v>0.45667539631059118</v>
      </c>
      <c r="AX122" s="26">
        <f t="shared" si="295"/>
        <v>0.65148917526207484</v>
      </c>
      <c r="BD122" t="str">
        <f t="shared" si="308"/>
        <v>22 Health professionals</v>
      </c>
      <c r="BE122" s="26">
        <f t="shared" si="296"/>
        <v>3.2918585438536763</v>
      </c>
      <c r="BF122" s="26">
        <f t="shared" si="296"/>
        <v>1.5778106960659208</v>
      </c>
      <c r="BG122" s="26">
        <f t="shared" si="296"/>
        <v>1.1536598584993101</v>
      </c>
      <c r="BH122" s="26">
        <f t="shared" si="296"/>
        <v>1.8066294840515909</v>
      </c>
      <c r="BI122" s="26">
        <f t="shared" si="297"/>
        <v>2.9602893425509009</v>
      </c>
      <c r="BO122" t="str">
        <f t="shared" si="309"/>
        <v>22 Health professionals</v>
      </c>
      <c r="BP122" s="26">
        <f t="shared" si="298"/>
        <v>1.5716824284203685</v>
      </c>
      <c r="BQ122" s="26">
        <f t="shared" si="298"/>
        <v>-5.603616962268454E-2</v>
      </c>
      <c r="BR122" s="26">
        <f t="shared" si="298"/>
        <v>0.15456826212515296</v>
      </c>
      <c r="BS122" s="26">
        <f t="shared" si="298"/>
        <v>-2.705270109458727</v>
      </c>
      <c r="BT122" s="26">
        <f t="shared" si="299"/>
        <v>-2.5507018473335741</v>
      </c>
      <c r="BZ122" t="str">
        <f t="shared" si="310"/>
        <v>22 Health professionals</v>
      </c>
      <c r="CA122" s="67">
        <f t="shared" si="300"/>
        <v>1.5344259697226637</v>
      </c>
      <c r="CB122" s="67">
        <f t="shared" si="300"/>
        <v>-1.5142175884036995</v>
      </c>
      <c r="CC122" s="67">
        <f t="shared" si="300"/>
        <v>0.46139951559628578</v>
      </c>
      <c r="CD122" s="67">
        <f t="shared" si="300"/>
        <v>-2.6654190263929944</v>
      </c>
      <c r="CE122" s="67">
        <f t="shared" si="301"/>
        <v>-2.2040195107967087</v>
      </c>
      <c r="CK122" t="str">
        <f t="shared" si="311"/>
        <v>22 Health professionals</v>
      </c>
      <c r="CL122" s="67">
        <f t="shared" si="302"/>
        <v>0.41862577321458017</v>
      </c>
      <c r="CM122" s="67">
        <f t="shared" si="302"/>
        <v>1.8450131100775868E-2</v>
      </c>
      <c r="CN122" s="67">
        <f t="shared" si="302"/>
        <v>0.83076285022367058</v>
      </c>
      <c r="CO122" s="67">
        <f t="shared" si="302"/>
        <v>1.9243102981256328</v>
      </c>
      <c r="CP122" s="67">
        <f t="shared" si="303"/>
        <v>2.7550731483493034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2.8613728042575737</v>
      </c>
      <c r="C123" s="26">
        <f t="shared" si="286"/>
        <v>0.88956541493439545</v>
      </c>
      <c r="D123" s="26">
        <f t="shared" si="286"/>
        <v>2.3987329304674816</v>
      </c>
      <c r="E123" s="26">
        <f t="shared" si="286"/>
        <v>4.2231673187655119</v>
      </c>
      <c r="F123" s="26">
        <f t="shared" si="287"/>
        <v>6.6219002492329935</v>
      </c>
      <c r="L123" t="str">
        <f t="shared" si="304"/>
        <v>23 Teaching and other educational professionals</v>
      </c>
      <c r="M123" s="26">
        <f t="shared" si="288"/>
        <v>19.018937347045167</v>
      </c>
      <c r="N123" s="26">
        <f t="shared" si="288"/>
        <v>1.7832329992216671</v>
      </c>
      <c r="O123" s="26">
        <f t="shared" si="288"/>
        <v>12.964255525575496</v>
      </c>
      <c r="P123" s="26">
        <f t="shared" si="288"/>
        <v>21.23906182612177</v>
      </c>
      <c r="Q123" s="26">
        <f t="shared" si="289"/>
        <v>34.203317351697265</v>
      </c>
      <c r="W123" t="str">
        <f t="shared" si="305"/>
        <v>23 Teaching and other educational professionals</v>
      </c>
      <c r="X123" s="26">
        <f t="shared" si="290"/>
        <v>-3.4714013087523483</v>
      </c>
      <c r="Y123" s="26">
        <f t="shared" si="290"/>
        <v>-2.4593299126065347</v>
      </c>
      <c r="Z123" s="26">
        <f t="shared" si="290"/>
        <v>-7.0830936708592489</v>
      </c>
      <c r="AA123" s="26">
        <f t="shared" si="290"/>
        <v>-7.0266254698143271</v>
      </c>
      <c r="AB123" s="26">
        <f t="shared" si="291"/>
        <v>-14.109719140673576</v>
      </c>
      <c r="AH123" t="str">
        <f t="shared" si="306"/>
        <v>23 Teaching and other educational professionals</v>
      </c>
      <c r="AI123" s="26">
        <f t="shared" si="292"/>
        <v>-3.6358113444232467</v>
      </c>
      <c r="AJ123" s="26">
        <f t="shared" si="292"/>
        <v>-0.79639968636012082</v>
      </c>
      <c r="AK123" s="26">
        <f t="shared" si="292"/>
        <v>-1.5897500806600027</v>
      </c>
      <c r="AL123" s="26">
        <f t="shared" si="292"/>
        <v>4.4047876518431117E-2</v>
      </c>
      <c r="AM123" s="26">
        <f t="shared" si="293"/>
        <v>-1.5457022041415716</v>
      </c>
      <c r="AS123" t="str">
        <f t="shared" si="307"/>
        <v>23 Teaching and other educational professionals</v>
      </c>
      <c r="AT123" s="26">
        <f t="shared" si="294"/>
        <v>0.10637197524882636</v>
      </c>
      <c r="AU123" s="26">
        <f t="shared" si="294"/>
        <v>-1.8228777699299759E-2</v>
      </c>
      <c r="AV123" s="26">
        <f t="shared" si="294"/>
        <v>-0.39291304562789842</v>
      </c>
      <c r="AW123" s="26">
        <f t="shared" si="294"/>
        <v>-0.18105373529140723</v>
      </c>
      <c r="AX123" s="26">
        <f t="shared" si="295"/>
        <v>-0.57396678091930564</v>
      </c>
      <c r="BD123" t="str">
        <f t="shared" si="308"/>
        <v>23 Teaching and other educational professionals</v>
      </c>
      <c r="BE123" s="26">
        <f t="shared" si="296"/>
        <v>-0.33177300593060366</v>
      </c>
      <c r="BF123" s="26">
        <f t="shared" si="296"/>
        <v>1.0104897225877369</v>
      </c>
      <c r="BG123" s="26">
        <f t="shared" si="296"/>
        <v>0.40362492418567086</v>
      </c>
      <c r="BH123" s="26">
        <f t="shared" si="296"/>
        <v>1.9486066894166711</v>
      </c>
      <c r="BI123" s="26">
        <f t="shared" si="297"/>
        <v>2.352231613602342</v>
      </c>
      <c r="BO123" t="str">
        <f t="shared" si="309"/>
        <v>23 Teaching and other educational professionals</v>
      </c>
      <c r="BP123" s="26">
        <f t="shared" si="298"/>
        <v>-0.22745580672306165</v>
      </c>
      <c r="BQ123" s="26">
        <f t="shared" si="298"/>
        <v>-9.647933271464737E-3</v>
      </c>
      <c r="BR123" s="26">
        <f t="shared" si="298"/>
        <v>-0.18948972973256595</v>
      </c>
      <c r="BS123" s="26">
        <f t="shared" si="298"/>
        <v>-0.54502052314657679</v>
      </c>
      <c r="BT123" s="26">
        <f t="shared" si="299"/>
        <v>-0.73451025287914273</v>
      </c>
      <c r="BZ123" t="str">
        <f t="shared" si="310"/>
        <v>23 Teaching and other educational professionals</v>
      </c>
      <c r="CA123" s="67">
        <f t="shared" si="300"/>
        <v>-0.15963705274936846</v>
      </c>
      <c r="CB123" s="67">
        <f t="shared" si="300"/>
        <v>-0.30008418137874315</v>
      </c>
      <c r="CC123" s="67">
        <f t="shared" si="300"/>
        <v>0.55775390574383987</v>
      </c>
      <c r="CD123" s="67">
        <f t="shared" si="300"/>
        <v>-0.43511957866716511</v>
      </c>
      <c r="CE123" s="67">
        <f t="shared" si="301"/>
        <v>0.12263432707667477</v>
      </c>
      <c r="CK123" t="str">
        <f t="shared" si="311"/>
        <v>23 Teaching and other educational professionals</v>
      </c>
      <c r="CL123" s="67">
        <f t="shared" si="302"/>
        <v>0.23964612553164644</v>
      </c>
      <c r="CM123" s="67">
        <f t="shared" si="302"/>
        <v>8.4268713451040034E-2</v>
      </c>
      <c r="CN123" s="67">
        <f t="shared" si="302"/>
        <v>0.41676445436497411</v>
      </c>
      <c r="CO123" s="67">
        <f t="shared" si="302"/>
        <v>0.31373515550760667</v>
      </c>
      <c r="CP123" s="67">
        <f t="shared" si="303"/>
        <v>0.73049960987258078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1.3497531447171482</v>
      </c>
      <c r="C124" s="26">
        <f t="shared" si="286"/>
        <v>0.92395227228490207</v>
      </c>
      <c r="D124" s="26">
        <f t="shared" si="286"/>
        <v>1.8699545335898362</v>
      </c>
      <c r="E124" s="26">
        <f t="shared" si="286"/>
        <v>3.2296484713344267</v>
      </c>
      <c r="F124" s="26">
        <f t="shared" si="287"/>
        <v>5.0996030049242629</v>
      </c>
      <c r="L124" t="str">
        <f t="shared" si="304"/>
        <v>24 Business, media and public service professionals</v>
      </c>
      <c r="M124" s="26">
        <f t="shared" si="288"/>
        <v>18.413234611783082</v>
      </c>
      <c r="N124" s="26">
        <f t="shared" si="288"/>
        <v>6.7270471317498561</v>
      </c>
      <c r="O124" s="26">
        <f t="shared" si="288"/>
        <v>16.93723934543938</v>
      </c>
      <c r="P124" s="26">
        <f t="shared" si="288"/>
        <v>26.642637412520685</v>
      </c>
      <c r="Q124" s="26">
        <f t="shared" si="289"/>
        <v>43.579876757960065</v>
      </c>
      <c r="W124" t="str">
        <f t="shared" si="305"/>
        <v>24 Business, media and public service professionals</v>
      </c>
      <c r="X124" s="26">
        <f t="shared" si="290"/>
        <v>16.202065988671009</v>
      </c>
      <c r="Y124" s="26">
        <f t="shared" si="290"/>
        <v>3.9391868620375305</v>
      </c>
      <c r="Z124" s="26">
        <f t="shared" si="290"/>
        <v>14.564741005509092</v>
      </c>
      <c r="AA124" s="26">
        <f t="shared" si="290"/>
        <v>14.950834003881454</v>
      </c>
      <c r="AB124" s="26">
        <f t="shared" si="291"/>
        <v>29.515575009390545</v>
      </c>
      <c r="AH124" t="str">
        <f t="shared" si="306"/>
        <v>24 Business, media and public service professionals</v>
      </c>
      <c r="AI124" s="26">
        <f t="shared" si="292"/>
        <v>0.30449636937782465</v>
      </c>
      <c r="AJ124" s="26">
        <f t="shared" si="292"/>
        <v>0.8460434181482821</v>
      </c>
      <c r="AK124" s="26">
        <f t="shared" si="292"/>
        <v>-0.2854962732592039</v>
      </c>
      <c r="AL124" s="26">
        <f t="shared" si="292"/>
        <v>1.1001665104132066</v>
      </c>
      <c r="AM124" s="26">
        <f t="shared" si="293"/>
        <v>0.81467023715400266</v>
      </c>
      <c r="AS124" t="str">
        <f t="shared" si="307"/>
        <v>24 Business, media and public service professionals</v>
      </c>
      <c r="AT124" s="26">
        <f t="shared" si="294"/>
        <v>2.1826241985238006</v>
      </c>
      <c r="AU124" s="26">
        <f t="shared" si="294"/>
        <v>0.86122225876103542</v>
      </c>
      <c r="AV124" s="26">
        <f t="shared" si="294"/>
        <v>2.0062679880748959</v>
      </c>
      <c r="AW124" s="26">
        <f t="shared" si="294"/>
        <v>3.0825423171303754</v>
      </c>
      <c r="AX124" s="26">
        <f t="shared" si="295"/>
        <v>5.0888103052052713</v>
      </c>
      <c r="BD124" t="str">
        <f t="shared" si="308"/>
        <v>24 Business, media and public service professionals</v>
      </c>
      <c r="BE124" s="26">
        <f t="shared" si="296"/>
        <v>1.5840953925542323</v>
      </c>
      <c r="BF124" s="26">
        <f t="shared" si="296"/>
        <v>5.634367777286414</v>
      </c>
      <c r="BG124" s="26">
        <f t="shared" si="296"/>
        <v>3.8512510711914132</v>
      </c>
      <c r="BH124" s="26">
        <f t="shared" si="296"/>
        <v>3.4118162481889271</v>
      </c>
      <c r="BI124" s="26">
        <f t="shared" si="297"/>
        <v>7.2630673193803403</v>
      </c>
      <c r="BO124" t="str">
        <f t="shared" si="309"/>
        <v>24 Business, media and public service professionals</v>
      </c>
      <c r="BP124" s="26">
        <f t="shared" si="298"/>
        <v>1.9419814700228279</v>
      </c>
      <c r="BQ124" s="26">
        <f t="shared" si="298"/>
        <v>-0.5540737965407061</v>
      </c>
      <c r="BR124" s="26">
        <f t="shared" si="298"/>
        <v>1.1948674584719221</v>
      </c>
      <c r="BS124" s="26">
        <f t="shared" si="298"/>
        <v>-3.8919167907846308</v>
      </c>
      <c r="BT124" s="26">
        <f t="shared" si="299"/>
        <v>-2.6970493323127087</v>
      </c>
      <c r="BZ124" t="str">
        <f t="shared" si="310"/>
        <v>24 Business, media and public service professionals</v>
      </c>
      <c r="CA124" s="67">
        <f t="shared" si="300"/>
        <v>0.56965732831348248</v>
      </c>
      <c r="CB124" s="67">
        <f t="shared" si="300"/>
        <v>-0.50755850516151213</v>
      </c>
      <c r="CC124" s="67">
        <f t="shared" si="300"/>
        <v>1.0449344951180244</v>
      </c>
      <c r="CD124" s="67">
        <f t="shared" si="300"/>
        <v>-5.6727763425143554</v>
      </c>
      <c r="CE124" s="67">
        <f t="shared" si="301"/>
        <v>-4.627841847396331</v>
      </c>
      <c r="CK124" t="str">
        <f t="shared" si="311"/>
        <v>24 Business, media and public service professionals</v>
      </c>
      <c r="CL124" s="67">
        <f t="shared" si="302"/>
        <v>0.81384556585731715</v>
      </c>
      <c r="CM124" s="67">
        <f t="shared" si="302"/>
        <v>4.50889595487034E-2</v>
      </c>
      <c r="CN124" s="67">
        <f t="shared" si="302"/>
        <v>1.3090887380405953</v>
      </c>
      <c r="CO124" s="67">
        <f t="shared" si="302"/>
        <v>2.4017083044048704</v>
      </c>
      <c r="CP124" s="67">
        <f t="shared" si="303"/>
        <v>3.7107970424454657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0.64712297618718329</v>
      </c>
      <c r="C125" s="26">
        <f t="shared" si="286"/>
        <v>0.27034823266786745</v>
      </c>
      <c r="D125" s="26">
        <f t="shared" si="286"/>
        <v>0.17802950336724832</v>
      </c>
      <c r="E125" s="26">
        <f t="shared" si="286"/>
        <v>1.1255475858807138</v>
      </c>
      <c r="F125" s="26">
        <f t="shared" si="287"/>
        <v>1.3035770892479621</v>
      </c>
      <c r="L125" t="str">
        <f t="shared" si="304"/>
        <v>31 Science, engineering and technology associate professionals</v>
      </c>
      <c r="M125" s="26">
        <f t="shared" si="288"/>
        <v>2.8797993700988052</v>
      </c>
      <c r="N125" s="26">
        <f t="shared" si="288"/>
        <v>2.0828921339534734</v>
      </c>
      <c r="O125" s="26">
        <f t="shared" si="288"/>
        <v>-0.64362518593163642</v>
      </c>
      <c r="P125" s="26">
        <f t="shared" si="288"/>
        <v>3.6017153109593298</v>
      </c>
      <c r="Q125" s="26">
        <f t="shared" si="289"/>
        <v>2.9580901250276934</v>
      </c>
      <c r="W125" t="str">
        <f t="shared" si="305"/>
        <v>31 Science, engineering and technology associate professionals</v>
      </c>
      <c r="X125" s="26">
        <f t="shared" si="290"/>
        <v>4.7847676265599937</v>
      </c>
      <c r="Y125" s="26">
        <f t="shared" si="290"/>
        <v>0.8127294929276907</v>
      </c>
      <c r="Z125" s="26">
        <f t="shared" si="290"/>
        <v>-2.2824083411331806</v>
      </c>
      <c r="AA125" s="26">
        <f t="shared" si="290"/>
        <v>3.0734070109605547</v>
      </c>
      <c r="AB125" s="26">
        <f t="shared" si="291"/>
        <v>0.7909986698273741</v>
      </c>
      <c r="AH125" t="str">
        <f t="shared" si="306"/>
        <v>31 Science, engineering and technology associate professionals</v>
      </c>
      <c r="AI125" s="26">
        <f t="shared" si="292"/>
        <v>0.78628058712889493</v>
      </c>
      <c r="AJ125" s="26">
        <f t="shared" si="292"/>
        <v>0.46034148523025387</v>
      </c>
      <c r="AK125" s="26">
        <f t="shared" si="292"/>
        <v>5.9588710365345854E-2</v>
      </c>
      <c r="AL125" s="26">
        <f t="shared" si="292"/>
        <v>1.4766864674019988</v>
      </c>
      <c r="AM125" s="26">
        <f t="shared" si="293"/>
        <v>1.5362751777673447</v>
      </c>
      <c r="AS125" t="str">
        <f t="shared" si="307"/>
        <v>31 Science, engineering and technology associate professionals</v>
      </c>
      <c r="AT125" s="26">
        <f t="shared" si="294"/>
        <v>1.063288297622405</v>
      </c>
      <c r="AU125" s="26">
        <f t="shared" si="294"/>
        <v>0.29825192813132517</v>
      </c>
      <c r="AV125" s="26">
        <f t="shared" si="294"/>
        <v>-1.8298504909212969</v>
      </c>
      <c r="AW125" s="26">
        <f t="shared" si="294"/>
        <v>-9.5738089854394914E-2</v>
      </c>
      <c r="AX125" s="26">
        <f t="shared" si="295"/>
        <v>-1.9255885807756918</v>
      </c>
      <c r="BD125" t="str">
        <f t="shared" si="308"/>
        <v>31 Science, engineering and technology associate professionals</v>
      </c>
      <c r="BE125" s="26">
        <f t="shared" si="296"/>
        <v>-0.5072720704993845</v>
      </c>
      <c r="BF125" s="26">
        <f t="shared" si="296"/>
        <v>2.2727105462231858</v>
      </c>
      <c r="BG125" s="26">
        <f t="shared" si="296"/>
        <v>-4.1274027718997957</v>
      </c>
      <c r="BH125" s="26">
        <f t="shared" si="296"/>
        <v>-2.542252516849107</v>
      </c>
      <c r="BI125" s="26">
        <f t="shared" si="297"/>
        <v>-6.6696552887489027</v>
      </c>
      <c r="BO125" t="str">
        <f t="shared" si="309"/>
        <v>31 Science, engineering and technology associate professionals</v>
      </c>
      <c r="BP125" s="26">
        <f t="shared" si="298"/>
        <v>1.2365544242111106</v>
      </c>
      <c r="BQ125" s="26">
        <f t="shared" si="298"/>
        <v>0.20694649861043679</v>
      </c>
      <c r="BR125" s="26">
        <f t="shared" si="298"/>
        <v>-1.777932727507423</v>
      </c>
      <c r="BS125" s="26">
        <f t="shared" si="298"/>
        <v>-0.79961729519583358</v>
      </c>
      <c r="BT125" s="26">
        <f t="shared" si="299"/>
        <v>-2.5775500227032566</v>
      </c>
      <c r="BZ125" t="str">
        <f t="shared" si="310"/>
        <v>31 Science, engineering and technology associate professionals</v>
      </c>
      <c r="CA125" s="67">
        <f t="shared" si="300"/>
        <v>0.24017109755493493</v>
      </c>
      <c r="CB125" s="67">
        <f t="shared" si="300"/>
        <v>0.29982674178179991</v>
      </c>
      <c r="CC125" s="67">
        <f t="shared" si="300"/>
        <v>-0.93717756525049101</v>
      </c>
      <c r="CD125" s="67">
        <f t="shared" si="300"/>
        <v>-1.481518085158033</v>
      </c>
      <c r="CE125" s="67">
        <f t="shared" si="301"/>
        <v>-2.418695650408524</v>
      </c>
      <c r="CK125" t="str">
        <f t="shared" si="311"/>
        <v>31 Science, engineering and technology associate professionals</v>
      </c>
      <c r="CL125" s="67">
        <f t="shared" si="302"/>
        <v>0.5265596435507216</v>
      </c>
      <c r="CM125" s="67">
        <f t="shared" si="302"/>
        <v>0.30628243569895219</v>
      </c>
      <c r="CN125" s="67">
        <f t="shared" si="302"/>
        <v>0.61075446933461919</v>
      </c>
      <c r="CO125" s="67">
        <f t="shared" si="302"/>
        <v>1.9633323468247741</v>
      </c>
      <c r="CP125" s="67">
        <f t="shared" si="303"/>
        <v>2.5740868161593933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0.10065884551642079</v>
      </c>
      <c r="C126" s="26">
        <f t="shared" si="286"/>
        <v>-9.2521458827912184E-3</v>
      </c>
      <c r="D126" s="26">
        <f t="shared" si="286"/>
        <v>0.12021910465932079</v>
      </c>
      <c r="E126" s="26">
        <f t="shared" si="286"/>
        <v>0.19398358041985309</v>
      </c>
      <c r="F126" s="26">
        <f t="shared" si="287"/>
        <v>0.31420268507917387</v>
      </c>
      <c r="L126" t="str">
        <f t="shared" si="304"/>
        <v>32 Health and social care associate professionals</v>
      </c>
      <c r="M126" s="26">
        <f t="shared" si="288"/>
        <v>2.7058425374548536</v>
      </c>
      <c r="N126" s="26">
        <f t="shared" si="288"/>
        <v>0.52165489165182954</v>
      </c>
      <c r="O126" s="26">
        <f t="shared" si="288"/>
        <v>1.7916060907280134</v>
      </c>
      <c r="P126" s="26">
        <f t="shared" si="288"/>
        <v>3.335320790028403</v>
      </c>
      <c r="Q126" s="26">
        <f t="shared" si="289"/>
        <v>5.1269268807564163</v>
      </c>
      <c r="W126" t="str">
        <f t="shared" si="305"/>
        <v>32 Health and social care associate professionals</v>
      </c>
      <c r="X126" s="26">
        <f t="shared" si="290"/>
        <v>5.3971849955061515</v>
      </c>
      <c r="Y126" s="26">
        <f t="shared" si="290"/>
        <v>0.22514073154131253</v>
      </c>
      <c r="Z126" s="26">
        <f t="shared" si="290"/>
        <v>2.4439474947691622</v>
      </c>
      <c r="AA126" s="26">
        <f t="shared" si="290"/>
        <v>4.8020138095350759</v>
      </c>
      <c r="AB126" s="26">
        <f t="shared" si="291"/>
        <v>7.2459613043042381</v>
      </c>
      <c r="AH126" t="str">
        <f t="shared" si="306"/>
        <v>32 Health and social care associate professionals</v>
      </c>
      <c r="AI126" s="26">
        <f t="shared" si="292"/>
        <v>-0.93184858803434878</v>
      </c>
      <c r="AJ126" s="26">
        <f t="shared" si="292"/>
        <v>-0.6434678302564425</v>
      </c>
      <c r="AK126" s="26">
        <f t="shared" si="292"/>
        <v>-3.5928373571894667</v>
      </c>
      <c r="AL126" s="26">
        <f t="shared" si="292"/>
        <v>-3.6852798832796516</v>
      </c>
      <c r="AM126" s="26">
        <f t="shared" si="293"/>
        <v>-7.2781172404691183</v>
      </c>
      <c r="AS126" t="str">
        <f t="shared" si="307"/>
        <v>32 Health and social care associate professionals</v>
      </c>
      <c r="AT126" s="26">
        <f t="shared" si="294"/>
        <v>0.60193658055662924</v>
      </c>
      <c r="AU126" s="26">
        <f t="shared" si="294"/>
        <v>0.48815590250764451</v>
      </c>
      <c r="AV126" s="26">
        <f t="shared" si="294"/>
        <v>-0.23290992489602935</v>
      </c>
      <c r="AW126" s="26">
        <f t="shared" si="294"/>
        <v>0.34551327335410242</v>
      </c>
      <c r="AX126" s="26">
        <f t="shared" si="295"/>
        <v>0.11260334845807307</v>
      </c>
      <c r="BD126" t="str">
        <f t="shared" si="308"/>
        <v>32 Health and social care associate professionals</v>
      </c>
      <c r="BE126" s="26">
        <f t="shared" si="296"/>
        <v>2.3007474543789588</v>
      </c>
      <c r="BF126" s="26">
        <f t="shared" si="296"/>
        <v>1.5448093495614774</v>
      </c>
      <c r="BG126" s="26">
        <f t="shared" si="296"/>
        <v>-0.32672104713253347</v>
      </c>
      <c r="BH126" s="26">
        <f t="shared" si="296"/>
        <v>2.2722967873057272</v>
      </c>
      <c r="BI126" s="26">
        <f t="shared" si="297"/>
        <v>1.9455757401731937</v>
      </c>
      <c r="BO126" t="str">
        <f t="shared" si="309"/>
        <v>32 Health and social care associate professionals</v>
      </c>
      <c r="BP126" s="26">
        <f t="shared" si="298"/>
        <v>0.83234330927325573</v>
      </c>
      <c r="BQ126" s="26">
        <f t="shared" si="298"/>
        <v>8.3950236383721233E-2</v>
      </c>
      <c r="BR126" s="26">
        <f t="shared" si="298"/>
        <v>-0.67809082260421505</v>
      </c>
      <c r="BS126" s="26">
        <f t="shared" si="298"/>
        <v>-1.8184239890687532</v>
      </c>
      <c r="BT126" s="26">
        <f t="shared" si="299"/>
        <v>-2.4965148116729683</v>
      </c>
      <c r="BZ126" t="str">
        <f t="shared" si="310"/>
        <v>32 Health and social care associate professionals</v>
      </c>
      <c r="CA126" s="67">
        <f t="shared" si="300"/>
        <v>-0.20981433744885214</v>
      </c>
      <c r="CB126" s="67">
        <f t="shared" si="300"/>
        <v>-0.59254710270988831</v>
      </c>
      <c r="CC126" s="67">
        <f t="shared" si="300"/>
        <v>-0.29253490757583744</v>
      </c>
      <c r="CD126" s="67">
        <f t="shared" si="300"/>
        <v>-1.0815948348288555</v>
      </c>
      <c r="CE126" s="67">
        <f t="shared" si="301"/>
        <v>-1.374129742404693</v>
      </c>
      <c r="CK126" t="str">
        <f t="shared" si="311"/>
        <v>32 Health and social care associate professionals</v>
      </c>
      <c r="CL126" s="67">
        <f t="shared" si="302"/>
        <v>0.14741960064381615</v>
      </c>
      <c r="CM126" s="67">
        <f t="shared" si="302"/>
        <v>2.9530413907124964E-2</v>
      </c>
      <c r="CN126" s="67">
        <f t="shared" si="302"/>
        <v>0.307347039051313</v>
      </c>
      <c r="CO126" s="67">
        <f t="shared" si="302"/>
        <v>0.86478998546830199</v>
      </c>
      <c r="CP126" s="67">
        <f t="shared" si="303"/>
        <v>1.172137024519615</v>
      </c>
    </row>
    <row r="127" spans="1:94" x14ac:dyDescent="0.2">
      <c r="A127" t="str">
        <f t="shared" si="285"/>
        <v>33 Protective service occupations</v>
      </c>
      <c r="B127" s="26">
        <f t="shared" si="286"/>
        <v>5.7910674751445734E-3</v>
      </c>
      <c r="C127" s="26">
        <f t="shared" si="286"/>
        <v>2.8620988124837349E-2</v>
      </c>
      <c r="D127" s="26">
        <f t="shared" si="286"/>
        <v>9.2479666765933943E-2</v>
      </c>
      <c r="E127" s="26">
        <f t="shared" si="286"/>
        <v>0.16175638779724577</v>
      </c>
      <c r="F127" s="26">
        <f t="shared" si="287"/>
        <v>0.25423605456317971</v>
      </c>
      <c r="L127" t="str">
        <f t="shared" si="304"/>
        <v>33 Protective service occupations</v>
      </c>
      <c r="M127" s="26">
        <f t="shared" si="288"/>
        <v>0.39012969551982968</v>
      </c>
      <c r="N127" s="26">
        <f t="shared" si="288"/>
        <v>0.7432864488850166</v>
      </c>
      <c r="O127" s="26">
        <f t="shared" si="288"/>
        <v>1.5108297779729458</v>
      </c>
      <c r="P127" s="26">
        <f t="shared" si="288"/>
        <v>2.9463792312713331</v>
      </c>
      <c r="Q127" s="26">
        <f t="shared" si="289"/>
        <v>4.4572090092442789</v>
      </c>
      <c r="W127" t="str">
        <f t="shared" si="305"/>
        <v>33 Protective service occupations</v>
      </c>
      <c r="X127" s="26">
        <f t="shared" si="290"/>
        <v>1.477533692102698</v>
      </c>
      <c r="Y127" s="26">
        <f t="shared" si="290"/>
        <v>1.14578311844142</v>
      </c>
      <c r="Z127" s="26">
        <f t="shared" si="290"/>
        <v>4.794606576933603</v>
      </c>
      <c r="AA127" s="26">
        <f t="shared" si="290"/>
        <v>7.5409054404604667</v>
      </c>
      <c r="AB127" s="26">
        <f t="shared" si="291"/>
        <v>12.33551201739407</v>
      </c>
      <c r="AH127" t="str">
        <f t="shared" si="306"/>
        <v>33 Protective service occupations</v>
      </c>
      <c r="AI127" s="26">
        <f t="shared" si="292"/>
        <v>0.27024469794395234</v>
      </c>
      <c r="AJ127" s="26">
        <f t="shared" si="292"/>
        <v>0.30940285927247446</v>
      </c>
      <c r="AK127" s="26">
        <f t="shared" si="292"/>
        <v>1.0108563671834552</v>
      </c>
      <c r="AL127" s="26">
        <f t="shared" si="292"/>
        <v>1.5352624803581891</v>
      </c>
      <c r="AM127" s="26">
        <f t="shared" si="293"/>
        <v>2.5461188475416443</v>
      </c>
      <c r="AS127" t="str">
        <f t="shared" si="307"/>
        <v>33 Protective service occupations</v>
      </c>
      <c r="AT127" s="26">
        <f t="shared" si="294"/>
        <v>-0.23927862909251774</v>
      </c>
      <c r="AU127" s="26">
        <f t="shared" si="294"/>
        <v>0.18858337924675483</v>
      </c>
      <c r="AV127" s="26">
        <f t="shared" si="294"/>
        <v>0.38067618537899461</v>
      </c>
      <c r="AW127" s="26">
        <f t="shared" si="294"/>
        <v>0.47166086200997048</v>
      </c>
      <c r="AX127" s="26">
        <f t="shared" si="295"/>
        <v>0.8523370473889651</v>
      </c>
      <c r="BD127" t="str">
        <f t="shared" si="308"/>
        <v>33 Protective service occupations</v>
      </c>
      <c r="BE127" s="26">
        <f t="shared" si="296"/>
        <v>-1.7336733408825928</v>
      </c>
      <c r="BF127" s="26">
        <f t="shared" si="296"/>
        <v>1.0233607638131677</v>
      </c>
      <c r="BG127" s="26">
        <f t="shared" si="296"/>
        <v>1.424745533889288</v>
      </c>
      <c r="BH127" s="26">
        <f t="shared" si="296"/>
        <v>0.26010474482136026</v>
      </c>
      <c r="BI127" s="26">
        <f t="shared" si="297"/>
        <v>1.6848502787106483</v>
      </c>
      <c r="BO127" t="str">
        <f t="shared" si="309"/>
        <v>33 Protective service occupations</v>
      </c>
      <c r="BP127" s="26">
        <f t="shared" si="298"/>
        <v>-0.22287530299706049</v>
      </c>
      <c r="BQ127" s="26">
        <f t="shared" si="298"/>
        <v>-0.51001406319618425</v>
      </c>
      <c r="BR127" s="26">
        <f t="shared" si="298"/>
        <v>1.7026453531023478</v>
      </c>
      <c r="BS127" s="26">
        <f t="shared" si="298"/>
        <v>-1.4593415940434333</v>
      </c>
      <c r="BT127" s="26">
        <f t="shared" si="299"/>
        <v>0.24330375905891444</v>
      </c>
      <c r="BZ127" t="str">
        <f t="shared" si="310"/>
        <v>33 Protective service occupations</v>
      </c>
      <c r="CA127" s="67">
        <f t="shared" si="300"/>
        <v>-0.82543349510331954</v>
      </c>
      <c r="CB127" s="67">
        <f t="shared" si="300"/>
        <v>-9.0461584502706138E-2</v>
      </c>
      <c r="CC127" s="67">
        <f t="shared" si="300"/>
        <v>0.97884422404712534</v>
      </c>
      <c r="CD127" s="67">
        <f t="shared" si="300"/>
        <v>-1.3458466267048133</v>
      </c>
      <c r="CE127" s="67">
        <f t="shared" si="301"/>
        <v>-0.36700240265768791</v>
      </c>
      <c r="CK127" t="str">
        <f t="shared" si="311"/>
        <v>33 Protective service occupations</v>
      </c>
      <c r="CL127" s="67">
        <f t="shared" si="302"/>
        <v>-9.4386290377156512E-2</v>
      </c>
      <c r="CM127" s="67">
        <f t="shared" si="302"/>
        <v>-2.5961780590221029E-2</v>
      </c>
      <c r="CN127" s="67">
        <f t="shared" si="302"/>
        <v>-0.18176757467073257</v>
      </c>
      <c r="CO127" s="67">
        <f t="shared" si="302"/>
        <v>1.5736579220575253E-2</v>
      </c>
      <c r="CP127" s="67">
        <f t="shared" si="303"/>
        <v>-0.16603099545015731</v>
      </c>
    </row>
    <row r="128" spans="1:94" x14ac:dyDescent="0.2">
      <c r="A128" t="str">
        <f t="shared" si="285"/>
        <v>34 Culture, media and sports occupations</v>
      </c>
      <c r="B128" s="26">
        <f t="shared" si="286"/>
        <v>0.30762930662119881</v>
      </c>
      <c r="C128" s="26">
        <f t="shared" si="286"/>
        <v>0.1090583696377978</v>
      </c>
      <c r="D128" s="26">
        <f t="shared" si="286"/>
        <v>0.15196873650334219</v>
      </c>
      <c r="E128" s="26">
        <f t="shared" si="286"/>
        <v>0.4469445343068974</v>
      </c>
      <c r="F128" s="26">
        <f t="shared" si="287"/>
        <v>0.5989132708102396</v>
      </c>
      <c r="L128" t="str">
        <f t="shared" si="304"/>
        <v>34 Culture, media and sports occupations</v>
      </c>
      <c r="M128" s="26">
        <f t="shared" si="288"/>
        <v>1.1299169509274627</v>
      </c>
      <c r="N128" s="26">
        <f t="shared" si="288"/>
        <v>4.0349203344414875</v>
      </c>
      <c r="O128" s="26">
        <f t="shared" si="288"/>
        <v>2.8034334521975772</v>
      </c>
      <c r="P128" s="26">
        <f t="shared" si="288"/>
        <v>7.9734814189848642</v>
      </c>
      <c r="Q128" s="26">
        <f t="shared" si="289"/>
        <v>10.776914871182441</v>
      </c>
      <c r="W128" t="str">
        <f t="shared" si="305"/>
        <v>34 Culture, media and sports occupations</v>
      </c>
      <c r="X128" s="26">
        <f t="shared" si="290"/>
        <v>-1.8500083701976493</v>
      </c>
      <c r="Y128" s="26">
        <f t="shared" si="290"/>
        <v>4.7472221592883557E-2</v>
      </c>
      <c r="Z128" s="26">
        <f t="shared" si="290"/>
        <v>3.3453187529808304E-2</v>
      </c>
      <c r="AA128" s="26">
        <f t="shared" si="290"/>
        <v>4.4847589105244197</v>
      </c>
      <c r="AB128" s="26">
        <f t="shared" si="291"/>
        <v>4.518212098054228</v>
      </c>
      <c r="AH128" t="str">
        <f t="shared" si="306"/>
        <v>34 Culture, media and sports occupations</v>
      </c>
      <c r="AI128" s="26">
        <f t="shared" si="292"/>
        <v>7.9718999302246907E-2</v>
      </c>
      <c r="AJ128" s="26">
        <f t="shared" si="292"/>
        <v>0.58607872165575792</v>
      </c>
      <c r="AK128" s="26">
        <f t="shared" si="292"/>
        <v>-0.31082664103377322</v>
      </c>
      <c r="AL128" s="26">
        <f t="shared" si="292"/>
        <v>1.2320467536445809</v>
      </c>
      <c r="AM128" s="26">
        <f t="shared" si="293"/>
        <v>0.92122011261080772</v>
      </c>
      <c r="AS128" t="str">
        <f t="shared" si="307"/>
        <v>34 Culture, media and sports occupations</v>
      </c>
      <c r="AT128" s="26">
        <f t="shared" si="294"/>
        <v>-0.57265041474125233</v>
      </c>
      <c r="AU128" s="26">
        <f t="shared" si="294"/>
        <v>-0.16319508635289193</v>
      </c>
      <c r="AV128" s="26">
        <f t="shared" si="294"/>
        <v>-0.58863946173077863</v>
      </c>
      <c r="AW128" s="26">
        <f t="shared" si="294"/>
        <v>-1.4618346964022422E-2</v>
      </c>
      <c r="AX128" s="26">
        <f t="shared" si="295"/>
        <v>-0.60325780869480106</v>
      </c>
      <c r="BD128" t="str">
        <f t="shared" si="308"/>
        <v>34 Culture, media and sports occupations</v>
      </c>
      <c r="BE128" s="26">
        <f t="shared" si="296"/>
        <v>-3.8176095774822212</v>
      </c>
      <c r="BF128" s="26">
        <f t="shared" si="296"/>
        <v>1.4334410584438029</v>
      </c>
      <c r="BG128" s="26">
        <f t="shared" si="296"/>
        <v>-1.552618772738132</v>
      </c>
      <c r="BH128" s="26">
        <f t="shared" si="296"/>
        <v>-0.12499937896819802</v>
      </c>
      <c r="BI128" s="26">
        <f t="shared" si="297"/>
        <v>-1.67761815170633</v>
      </c>
      <c r="BO128" t="str">
        <f t="shared" si="309"/>
        <v>34 Culture, media and sports occupations</v>
      </c>
      <c r="BP128" s="26">
        <f t="shared" si="298"/>
        <v>-2.4872135706939558</v>
      </c>
      <c r="BQ128" s="26">
        <f t="shared" si="298"/>
        <v>-0.73267696362249701</v>
      </c>
      <c r="BR128" s="26">
        <f t="shared" si="298"/>
        <v>-1.4039412286577146</v>
      </c>
      <c r="BS128" s="26">
        <f t="shared" si="298"/>
        <v>-2.2394039873340907</v>
      </c>
      <c r="BT128" s="26">
        <f t="shared" si="299"/>
        <v>-3.6433452159918054</v>
      </c>
      <c r="BZ128" t="str">
        <f t="shared" si="310"/>
        <v>34 Culture, media and sports occupations</v>
      </c>
      <c r="CA128" s="67">
        <f t="shared" si="300"/>
        <v>-1.3605154698097071</v>
      </c>
      <c r="CB128" s="67">
        <f t="shared" si="300"/>
        <v>-0.63532045489580735</v>
      </c>
      <c r="CC128" s="67">
        <f t="shared" si="300"/>
        <v>-0.55289936846990884</v>
      </c>
      <c r="CD128" s="67">
        <f t="shared" si="300"/>
        <v>-1.8140759514329585</v>
      </c>
      <c r="CE128" s="67">
        <f t="shared" si="301"/>
        <v>-2.3669753199028674</v>
      </c>
      <c r="CK128" t="str">
        <f t="shared" si="311"/>
        <v>34 Culture, media and sports occupations</v>
      </c>
      <c r="CL128" s="67">
        <f t="shared" si="302"/>
        <v>0.16266375553557877</v>
      </c>
      <c r="CM128" s="67">
        <f t="shared" si="302"/>
        <v>-9.0505764723787019E-2</v>
      </c>
      <c r="CN128" s="67">
        <f t="shared" si="302"/>
        <v>0.40101848114956495</v>
      </c>
      <c r="CO128" s="67">
        <f t="shared" si="302"/>
        <v>0.9020140815730997</v>
      </c>
      <c r="CP128" s="67">
        <f t="shared" si="303"/>
        <v>1.3030325627226647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0.77322053913563504</v>
      </c>
      <c r="C129" s="26">
        <f t="shared" si="286"/>
        <v>0.63927365101356592</v>
      </c>
      <c r="D129" s="26">
        <f t="shared" si="286"/>
        <v>0.67464141750186624</v>
      </c>
      <c r="E129" s="26">
        <f t="shared" si="286"/>
        <v>1.8896198105391253</v>
      </c>
      <c r="F129" s="26">
        <f t="shared" si="287"/>
        <v>2.5642612280409915</v>
      </c>
      <c r="L129" t="str">
        <f t="shared" si="304"/>
        <v>35 Business and public service associate professionals</v>
      </c>
      <c r="M129" s="26">
        <f t="shared" si="288"/>
        <v>8.5323485967397161</v>
      </c>
      <c r="N129" s="26">
        <f t="shared" si="288"/>
        <v>3.0812324185974092</v>
      </c>
      <c r="O129" s="26">
        <f t="shared" si="288"/>
        <v>4.7356949822656134</v>
      </c>
      <c r="P129" s="26">
        <f t="shared" si="288"/>
        <v>12.79547530099169</v>
      </c>
      <c r="Q129" s="26">
        <f t="shared" si="289"/>
        <v>17.531170283257303</v>
      </c>
      <c r="W129" t="str">
        <f t="shared" si="305"/>
        <v>35 Business and public service associate professionals</v>
      </c>
      <c r="X129" s="26">
        <f t="shared" si="290"/>
        <v>8.8898050361388101</v>
      </c>
      <c r="Y129" s="26">
        <f t="shared" si="290"/>
        <v>-0.79768938739574935</v>
      </c>
      <c r="Z129" s="26">
        <f t="shared" si="290"/>
        <v>-1.3078942183242646</v>
      </c>
      <c r="AA129" s="26">
        <f t="shared" si="290"/>
        <v>6.7817569466258334</v>
      </c>
      <c r="AB129" s="26">
        <f t="shared" si="291"/>
        <v>5.4738627283015688</v>
      </c>
      <c r="AH129" t="str">
        <f t="shared" si="306"/>
        <v>35 Business and public service associate professionals</v>
      </c>
      <c r="AI129" s="26">
        <f t="shared" si="292"/>
        <v>2.4681073077755649</v>
      </c>
      <c r="AJ129" s="26">
        <f t="shared" si="292"/>
        <v>0.85211638476031482</v>
      </c>
      <c r="AK129" s="26">
        <f t="shared" si="292"/>
        <v>-0.49918436215886786</v>
      </c>
      <c r="AL129" s="26">
        <f t="shared" si="292"/>
        <v>2.7638382583021546</v>
      </c>
      <c r="AM129" s="26">
        <f t="shared" si="293"/>
        <v>2.2646538961432867</v>
      </c>
      <c r="AS129" t="str">
        <f t="shared" si="307"/>
        <v>35 Business and public service associate professionals</v>
      </c>
      <c r="AT129" s="26">
        <f t="shared" si="294"/>
        <v>2.1919656835598751</v>
      </c>
      <c r="AU129" s="26">
        <f t="shared" si="294"/>
        <v>0.44671781991210935</v>
      </c>
      <c r="AV129" s="26">
        <f t="shared" si="294"/>
        <v>-0.80822150831925654</v>
      </c>
      <c r="AW129" s="26">
        <f t="shared" si="294"/>
        <v>2.2312548485730019</v>
      </c>
      <c r="AX129" s="26">
        <f t="shared" si="295"/>
        <v>1.4230333402537454</v>
      </c>
      <c r="BD129" t="str">
        <f t="shared" si="308"/>
        <v>35 Business and public service associate professionals</v>
      </c>
      <c r="BE129" s="26">
        <f t="shared" si="296"/>
        <v>-1.7418980564715625</v>
      </c>
      <c r="BF129" s="26">
        <f t="shared" si="296"/>
        <v>5.7971063357551529</v>
      </c>
      <c r="BG129" s="26">
        <f t="shared" si="296"/>
        <v>-6.204041860015387</v>
      </c>
      <c r="BH129" s="26">
        <f t="shared" si="296"/>
        <v>-1.3346753891404504</v>
      </c>
      <c r="BI129" s="26">
        <f t="shared" si="297"/>
        <v>-7.5387172491558374</v>
      </c>
      <c r="BO129" t="str">
        <f t="shared" si="309"/>
        <v>35 Business and public service associate professionals</v>
      </c>
      <c r="BP129" s="26">
        <f t="shared" si="298"/>
        <v>-0.27364967687715591</v>
      </c>
      <c r="BQ129" s="26">
        <f t="shared" si="298"/>
        <v>-1.6248584041986689</v>
      </c>
      <c r="BR129" s="26">
        <f t="shared" si="298"/>
        <v>-4.3758011391813483</v>
      </c>
      <c r="BS129" s="26">
        <f t="shared" si="298"/>
        <v>-6.4965802448635657</v>
      </c>
      <c r="BT129" s="26">
        <f t="shared" si="299"/>
        <v>-10.872381384044914</v>
      </c>
      <c r="BZ129" t="str">
        <f t="shared" si="310"/>
        <v>35 Business and public service associate professionals</v>
      </c>
      <c r="CA129" s="67">
        <f t="shared" si="300"/>
        <v>-1.8617558895139616</v>
      </c>
      <c r="CB129" s="67">
        <f t="shared" si="300"/>
        <v>-2.1785892993136713</v>
      </c>
      <c r="CC129" s="67">
        <f t="shared" si="300"/>
        <v>-2.8361116536561823</v>
      </c>
      <c r="CD129" s="67">
        <f t="shared" si="300"/>
        <v>-7.9730637604055623</v>
      </c>
      <c r="CE129" s="67">
        <f t="shared" si="301"/>
        <v>-10.809175414061745</v>
      </c>
      <c r="CK129" t="str">
        <f t="shared" si="311"/>
        <v>35 Business and public service associate professionals</v>
      </c>
      <c r="CL129" s="67">
        <f t="shared" si="302"/>
        <v>0.62999170326452969</v>
      </c>
      <c r="CM129" s="67">
        <f t="shared" si="302"/>
        <v>-3.4860366594520187E-3</v>
      </c>
      <c r="CN129" s="67">
        <f t="shared" si="302"/>
        <v>0.52645677935461244</v>
      </c>
      <c r="CO129" s="67">
        <f t="shared" si="302"/>
        <v>2.4924780880868225</v>
      </c>
      <c r="CP129" s="67">
        <f t="shared" si="303"/>
        <v>3.0189348674414349</v>
      </c>
    </row>
    <row r="130" spans="1:94" x14ac:dyDescent="0.2">
      <c r="A130" t="str">
        <f t="shared" si="285"/>
        <v>41 Administrative occupations</v>
      </c>
      <c r="B130" s="26">
        <f t="shared" si="286"/>
        <v>0.28544187459655412</v>
      </c>
      <c r="C130" s="26">
        <f t="shared" si="286"/>
        <v>0.46097797642532967</v>
      </c>
      <c r="D130" s="26">
        <f t="shared" si="286"/>
        <v>0.37977631553718805</v>
      </c>
      <c r="E130" s="26">
        <f t="shared" si="286"/>
        <v>1.1263663403435107</v>
      </c>
      <c r="F130" s="26">
        <f t="shared" si="287"/>
        <v>1.5061426558806987</v>
      </c>
      <c r="L130" t="str">
        <f t="shared" si="304"/>
        <v>41 Administrative occupations</v>
      </c>
      <c r="M130" s="26">
        <f t="shared" si="288"/>
        <v>4.5242302810212465</v>
      </c>
      <c r="N130" s="26">
        <f t="shared" si="288"/>
        <v>2.2391422648334007</v>
      </c>
      <c r="O130" s="26">
        <f t="shared" si="288"/>
        <v>3.4178942637955032</v>
      </c>
      <c r="P130" s="26">
        <f t="shared" si="288"/>
        <v>9.2983119938128169</v>
      </c>
      <c r="Q130" s="26">
        <f t="shared" si="289"/>
        <v>12.71620625760832</v>
      </c>
      <c r="W130" t="str">
        <f t="shared" si="305"/>
        <v>41 Administrative occupations</v>
      </c>
      <c r="X130" s="26">
        <f t="shared" si="290"/>
        <v>5.7501005259305913</v>
      </c>
      <c r="Y130" s="26">
        <f t="shared" si="290"/>
        <v>2.8923084623908437</v>
      </c>
      <c r="Z130" s="26">
        <f t="shared" si="290"/>
        <v>1.9038383801765377</v>
      </c>
      <c r="AA130" s="26">
        <f t="shared" si="290"/>
        <v>12.406509928967878</v>
      </c>
      <c r="AB130" s="26">
        <f t="shared" si="291"/>
        <v>14.310348309144416</v>
      </c>
      <c r="AH130" t="str">
        <f t="shared" si="306"/>
        <v>41 Administrative occupations</v>
      </c>
      <c r="AI130" s="26">
        <f t="shared" si="292"/>
        <v>2.5557190826264673</v>
      </c>
      <c r="AJ130" s="26">
        <f t="shared" si="292"/>
        <v>1.7878553441352878</v>
      </c>
      <c r="AK130" s="26">
        <f t="shared" si="292"/>
        <v>0.15925969726184164</v>
      </c>
      <c r="AL130" s="26">
        <f t="shared" si="292"/>
        <v>3.841638032927321</v>
      </c>
      <c r="AM130" s="26">
        <f t="shared" si="293"/>
        <v>4.0008977301891626</v>
      </c>
      <c r="AS130" t="str">
        <f t="shared" si="307"/>
        <v>41 Administrative occupations</v>
      </c>
      <c r="AT130" s="26">
        <f t="shared" si="294"/>
        <v>1.8782093667224906</v>
      </c>
      <c r="AU130" s="26">
        <f t="shared" si="294"/>
        <v>1.3752881626955826</v>
      </c>
      <c r="AV130" s="26">
        <f t="shared" si="294"/>
        <v>-1.0194461018030729</v>
      </c>
      <c r="AW130" s="26">
        <f t="shared" si="294"/>
        <v>3.6379531384571315</v>
      </c>
      <c r="AX130" s="26">
        <f t="shared" si="295"/>
        <v>2.6185070366540586</v>
      </c>
      <c r="BD130" t="str">
        <f t="shared" si="308"/>
        <v>41 Administrative occupations</v>
      </c>
      <c r="BE130" s="26">
        <f t="shared" si="296"/>
        <v>-7.1189148563356639</v>
      </c>
      <c r="BF130" s="26">
        <f t="shared" si="296"/>
        <v>6.8186717101586254</v>
      </c>
      <c r="BG130" s="26">
        <f t="shared" si="296"/>
        <v>-12.757518166308003</v>
      </c>
      <c r="BH130" s="26">
        <f t="shared" si="296"/>
        <v>-16.783415931324413</v>
      </c>
      <c r="BI130" s="26">
        <f t="shared" si="297"/>
        <v>-29.540934097632416</v>
      </c>
      <c r="BO130" t="str">
        <f t="shared" si="309"/>
        <v>41 Administrative occupations</v>
      </c>
      <c r="BP130" s="26">
        <f t="shared" si="298"/>
        <v>-10.915870435198343</v>
      </c>
      <c r="BQ130" s="26">
        <f t="shared" si="298"/>
        <v>2.5870909257321273E-2</v>
      </c>
      <c r="BR130" s="26">
        <f t="shared" si="298"/>
        <v>-13.501081649787082</v>
      </c>
      <c r="BS130" s="26">
        <f t="shared" si="298"/>
        <v>-23.497496760174378</v>
      </c>
      <c r="BT130" s="26">
        <f t="shared" si="299"/>
        <v>-36.998578409961461</v>
      </c>
      <c r="BZ130" t="str">
        <f t="shared" si="310"/>
        <v>41 Administrative occupations</v>
      </c>
      <c r="CA130" s="67">
        <f t="shared" si="300"/>
        <v>-6.1318246667692549</v>
      </c>
      <c r="CB130" s="67">
        <f t="shared" si="300"/>
        <v>-6.3826530176845679</v>
      </c>
      <c r="CC130" s="67">
        <f t="shared" si="300"/>
        <v>-11.592616553600219</v>
      </c>
      <c r="CD130" s="67">
        <f t="shared" si="300"/>
        <v>-18.181105778480415</v>
      </c>
      <c r="CE130" s="67">
        <f t="shared" si="301"/>
        <v>-29.773722332080638</v>
      </c>
      <c r="CK130" t="str">
        <f t="shared" si="311"/>
        <v>41 Administrative occupations</v>
      </c>
      <c r="CL130" s="67">
        <f t="shared" si="302"/>
        <v>0.78981283522169043</v>
      </c>
      <c r="CM130" s="67">
        <f t="shared" si="302"/>
        <v>-0.60606631121376786</v>
      </c>
      <c r="CN130" s="67">
        <f t="shared" si="302"/>
        <v>-2.3187830306255313</v>
      </c>
      <c r="CO130" s="67">
        <f t="shared" si="302"/>
        <v>-0.58284792656293227</v>
      </c>
      <c r="CP130" s="67">
        <f t="shared" si="303"/>
        <v>-2.9016309571884635</v>
      </c>
    </row>
    <row r="131" spans="1:94" x14ac:dyDescent="0.2">
      <c r="A131" t="str">
        <f t="shared" si="285"/>
        <v>42 Secretarial and related occupations</v>
      </c>
      <c r="B131" s="26">
        <f t="shared" si="286"/>
        <v>6.155355782956401E-2</v>
      </c>
      <c r="C131" s="26">
        <f t="shared" si="286"/>
        <v>3.4808155154738007E-3</v>
      </c>
      <c r="D131" s="26">
        <f t="shared" si="286"/>
        <v>0.15696197458878969</v>
      </c>
      <c r="E131" s="26">
        <f t="shared" si="286"/>
        <v>0.38995906515656681</v>
      </c>
      <c r="F131" s="26">
        <f t="shared" si="287"/>
        <v>0.54692103974535655</v>
      </c>
      <c r="L131" t="str">
        <f t="shared" si="304"/>
        <v>42 Secretarial and related occupations</v>
      </c>
      <c r="M131" s="26">
        <f t="shared" si="288"/>
        <v>0.7115531426997066</v>
      </c>
      <c r="N131" s="26">
        <f t="shared" si="288"/>
        <v>0.26337721700651695</v>
      </c>
      <c r="O131" s="26">
        <f t="shared" si="288"/>
        <v>2.8906868767705847</v>
      </c>
      <c r="P131" s="26">
        <f t="shared" si="288"/>
        <v>1.9828814204859118</v>
      </c>
      <c r="Q131" s="26">
        <f t="shared" si="289"/>
        <v>4.8735682972564964</v>
      </c>
      <c r="W131" t="str">
        <f t="shared" si="305"/>
        <v>42 Secretarial and related occupations</v>
      </c>
      <c r="X131" s="26">
        <f t="shared" si="290"/>
        <v>0.37990538933991402</v>
      </c>
      <c r="Y131" s="26">
        <f t="shared" si="290"/>
        <v>0.21158207199885126</v>
      </c>
      <c r="Z131" s="26">
        <f t="shared" si="290"/>
        <v>7.149432638111719</v>
      </c>
      <c r="AA131" s="26">
        <f t="shared" si="290"/>
        <v>11.989921876314646</v>
      </c>
      <c r="AB131" s="26">
        <f t="shared" si="291"/>
        <v>19.139354514426365</v>
      </c>
      <c r="AH131" t="str">
        <f t="shared" si="306"/>
        <v>42 Secretarial and related occupations</v>
      </c>
      <c r="AI131" s="26">
        <f t="shared" si="292"/>
        <v>0.20118677119366701</v>
      </c>
      <c r="AJ131" s="26">
        <f t="shared" si="292"/>
        <v>0.25288451170643178</v>
      </c>
      <c r="AK131" s="26">
        <f t="shared" si="292"/>
        <v>2.9046934621487779</v>
      </c>
      <c r="AL131" s="26">
        <f t="shared" si="292"/>
        <v>2.5985550098232579</v>
      </c>
      <c r="AM131" s="26">
        <f t="shared" si="293"/>
        <v>5.5032484719720358</v>
      </c>
      <c r="AS131" t="str">
        <f t="shared" si="307"/>
        <v>42 Secretarial and related occupations</v>
      </c>
      <c r="AT131" s="26">
        <f t="shared" si="294"/>
        <v>-3.3465016411426518E-2</v>
      </c>
      <c r="AU131" s="26">
        <f t="shared" si="294"/>
        <v>0.18025968281304294</v>
      </c>
      <c r="AV131" s="26">
        <f t="shared" si="294"/>
        <v>1.838305179094351</v>
      </c>
      <c r="AW131" s="26">
        <f t="shared" si="294"/>
        <v>0.51525809419830182</v>
      </c>
      <c r="AX131" s="26">
        <f t="shared" si="295"/>
        <v>2.3535632732926528</v>
      </c>
      <c r="BD131" t="str">
        <f t="shared" si="308"/>
        <v>42 Secretarial and related occupations</v>
      </c>
      <c r="BE131" s="26">
        <f t="shared" si="296"/>
        <v>-2.7898970979874882</v>
      </c>
      <c r="BF131" s="26">
        <f t="shared" si="296"/>
        <v>0.81856966145082666</v>
      </c>
      <c r="BG131" s="26">
        <f t="shared" si="296"/>
        <v>0.73335350830445734</v>
      </c>
      <c r="BH131" s="26">
        <f t="shared" si="296"/>
        <v>-16.90888382488459</v>
      </c>
      <c r="BI131" s="26">
        <f t="shared" si="297"/>
        <v>-16.175530316580133</v>
      </c>
      <c r="BO131" t="str">
        <f t="shared" si="309"/>
        <v>42 Secretarial and related occupations</v>
      </c>
      <c r="BP131" s="26">
        <f t="shared" si="298"/>
        <v>-7.6700563493410066</v>
      </c>
      <c r="BQ131" s="26">
        <f t="shared" si="298"/>
        <v>-0.68327473734896671</v>
      </c>
      <c r="BR131" s="26">
        <f t="shared" si="298"/>
        <v>-3.990264607964793</v>
      </c>
      <c r="BS131" s="26">
        <f t="shared" si="298"/>
        <v>-14.44290696823554</v>
      </c>
      <c r="BT131" s="26">
        <f t="shared" si="299"/>
        <v>-18.433171576200333</v>
      </c>
      <c r="BZ131" t="str">
        <f t="shared" si="310"/>
        <v>42 Secretarial and related occupations</v>
      </c>
      <c r="CA131" s="67">
        <f t="shared" si="300"/>
        <v>-2.6484232206760225</v>
      </c>
      <c r="CB131" s="67">
        <f t="shared" si="300"/>
        <v>-3.9279838005420018</v>
      </c>
      <c r="CC131" s="67">
        <f t="shared" si="300"/>
        <v>-9.6338203243047467</v>
      </c>
      <c r="CD131" s="67">
        <f t="shared" si="300"/>
        <v>-6.8018658176968971</v>
      </c>
      <c r="CE131" s="67">
        <f t="shared" si="301"/>
        <v>-16.435686142001643</v>
      </c>
      <c r="CK131" t="str">
        <f t="shared" si="311"/>
        <v>42 Secretarial and related occupations</v>
      </c>
      <c r="CL131" s="67">
        <f t="shared" si="302"/>
        <v>0.35462809278189589</v>
      </c>
      <c r="CM131" s="67">
        <f t="shared" si="302"/>
        <v>-0.28698200448434719</v>
      </c>
      <c r="CN131" s="67">
        <f t="shared" si="302"/>
        <v>-0.37246138146269825</v>
      </c>
      <c r="CO131" s="67">
        <f t="shared" si="302"/>
        <v>-1.3841530580127999</v>
      </c>
      <c r="CP131" s="67">
        <f t="shared" si="303"/>
        <v>-1.7566144394754981</v>
      </c>
    </row>
    <row r="132" spans="1:94" x14ac:dyDescent="0.2">
      <c r="A132" t="str">
        <f t="shared" si="285"/>
        <v>51 Skilled agricultural and related trades</v>
      </c>
      <c r="B132" s="26">
        <f t="shared" si="286"/>
        <v>3.9410673174756272E-2</v>
      </c>
      <c r="C132" s="26">
        <f t="shared" si="286"/>
        <v>-1.4751941478792024E-2</v>
      </c>
      <c r="D132" s="26">
        <f t="shared" si="286"/>
        <v>3.4115735687552801E-2</v>
      </c>
      <c r="E132" s="26">
        <f t="shared" si="286"/>
        <v>5.7402140150425746E-2</v>
      </c>
      <c r="F132" s="26">
        <f t="shared" si="287"/>
        <v>9.1517875837978546E-2</v>
      </c>
      <c r="L132" t="str">
        <f t="shared" si="304"/>
        <v>51 Skilled agricultural and related trades</v>
      </c>
      <c r="M132" s="26">
        <f t="shared" si="288"/>
        <v>0.24886261629701056</v>
      </c>
      <c r="N132" s="26">
        <f t="shared" si="288"/>
        <v>-0.25238319504595308</v>
      </c>
      <c r="O132" s="26">
        <f t="shared" si="288"/>
        <v>0.1016101138650134</v>
      </c>
      <c r="P132" s="26">
        <f t="shared" si="288"/>
        <v>0.30952872928241859</v>
      </c>
      <c r="Q132" s="26">
        <f t="shared" si="289"/>
        <v>0.41113884314743199</v>
      </c>
      <c r="W132" t="str">
        <f t="shared" si="305"/>
        <v>51 Skilled agricultural and related trades</v>
      </c>
      <c r="X132" s="26">
        <f t="shared" si="290"/>
        <v>0.99812174946776189</v>
      </c>
      <c r="Y132" s="26">
        <f t="shared" si="290"/>
        <v>-0.53104345698383337</v>
      </c>
      <c r="Z132" s="26">
        <f t="shared" si="290"/>
        <v>1.2627966411389133</v>
      </c>
      <c r="AA132" s="26">
        <f t="shared" si="290"/>
        <v>3.7830248777599671</v>
      </c>
      <c r="AB132" s="26">
        <f t="shared" si="291"/>
        <v>5.0458215188988804</v>
      </c>
      <c r="AH132" t="str">
        <f t="shared" si="306"/>
        <v>51 Skilled agricultural and related trades</v>
      </c>
      <c r="AI132" s="26">
        <f t="shared" si="292"/>
        <v>0.69071385161083487</v>
      </c>
      <c r="AJ132" s="26">
        <f t="shared" si="292"/>
        <v>-0.80894653428232033</v>
      </c>
      <c r="AK132" s="26">
        <f t="shared" si="292"/>
        <v>0.42626348003358894</v>
      </c>
      <c r="AL132" s="26">
        <f t="shared" si="292"/>
        <v>1.1251023183644251</v>
      </c>
      <c r="AM132" s="26">
        <f t="shared" si="293"/>
        <v>1.551365798398014</v>
      </c>
      <c r="AS132" t="str">
        <f t="shared" si="307"/>
        <v>51 Skilled agricultural and related trades</v>
      </c>
      <c r="AT132" s="26">
        <f t="shared" si="294"/>
        <v>1.5380871490486481</v>
      </c>
      <c r="AU132" s="26">
        <f t="shared" si="294"/>
        <v>-1.3373211653683521</v>
      </c>
      <c r="AV132" s="26">
        <f t="shared" si="294"/>
        <v>0.25953110310978289</v>
      </c>
      <c r="AW132" s="26">
        <f t="shared" si="294"/>
        <v>1.5887159114133809</v>
      </c>
      <c r="AX132" s="26">
        <f t="shared" si="295"/>
        <v>1.8482470145231638</v>
      </c>
      <c r="BD132" t="str">
        <f t="shared" si="308"/>
        <v>51 Skilled agricultural and related trades</v>
      </c>
      <c r="BE132" s="26">
        <f t="shared" si="296"/>
        <v>6.8732886663954496E-2</v>
      </c>
      <c r="BF132" s="26">
        <f t="shared" si="296"/>
        <v>-1.5364175056364591</v>
      </c>
      <c r="BG132" s="26">
        <f t="shared" si="296"/>
        <v>-0.23051488063308323</v>
      </c>
      <c r="BH132" s="26">
        <f t="shared" si="296"/>
        <v>9.7340676238840018E-2</v>
      </c>
      <c r="BI132" s="26">
        <f t="shared" si="297"/>
        <v>-0.13317420439424321</v>
      </c>
      <c r="BO132" t="str">
        <f t="shared" si="309"/>
        <v>51 Skilled agricultural and related trades</v>
      </c>
      <c r="BP132" s="26">
        <f t="shared" si="298"/>
        <v>1.3888432721618607</v>
      </c>
      <c r="BQ132" s="26">
        <f t="shared" si="298"/>
        <v>-3.7625699270742459</v>
      </c>
      <c r="BR132" s="26">
        <f t="shared" si="298"/>
        <v>0.26634452861354063</v>
      </c>
      <c r="BS132" s="26">
        <f t="shared" si="298"/>
        <v>0.16674412274642059</v>
      </c>
      <c r="BT132" s="26">
        <f t="shared" si="299"/>
        <v>0.43308865135996122</v>
      </c>
      <c r="BZ132" t="str">
        <f t="shared" si="310"/>
        <v>51 Skilled agricultural and related trades</v>
      </c>
      <c r="CA132" s="67">
        <f t="shared" si="300"/>
        <v>-0.40011087335349416</v>
      </c>
      <c r="CB132" s="67">
        <f t="shared" si="300"/>
        <v>-1.7414744947305119</v>
      </c>
      <c r="CC132" s="67">
        <f t="shared" si="300"/>
        <v>0.15974300167728295</v>
      </c>
      <c r="CD132" s="67">
        <f t="shared" si="300"/>
        <v>1.4087121956420328</v>
      </c>
      <c r="CE132" s="67">
        <f t="shared" si="301"/>
        <v>1.5684551973193157</v>
      </c>
      <c r="CK132" t="str">
        <f t="shared" si="311"/>
        <v>51 Skilled agricultural and related trades</v>
      </c>
      <c r="CL132" s="67">
        <f t="shared" si="302"/>
        <v>1.2321620346381312</v>
      </c>
      <c r="CM132" s="67">
        <f t="shared" si="302"/>
        <v>-2.1603546811389762</v>
      </c>
      <c r="CN132" s="67">
        <f t="shared" si="302"/>
        <v>0.4379302771986282</v>
      </c>
      <c r="CO132" s="67">
        <f t="shared" si="302"/>
        <v>-1.4698587434334587</v>
      </c>
      <c r="CP132" s="67">
        <f t="shared" si="303"/>
        <v>-1.0319284662348305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1.9403061644749503E-2</v>
      </c>
      <c r="C133" s="26">
        <f t="shared" si="286"/>
        <v>1.8940051407016434E-2</v>
      </c>
      <c r="D133" s="26">
        <f t="shared" si="286"/>
        <v>1.4930983025854883E-2</v>
      </c>
      <c r="E133" s="26">
        <f t="shared" si="286"/>
        <v>7.9651388143629709E-2</v>
      </c>
      <c r="F133" s="26">
        <f t="shared" si="287"/>
        <v>9.4582371169484591E-2</v>
      </c>
      <c r="L133" t="str">
        <f t="shared" si="304"/>
        <v>52 Skilled metal, electrical and electronic trades</v>
      </c>
      <c r="M133" s="26">
        <f t="shared" si="288"/>
        <v>0.72807197615001584</v>
      </c>
      <c r="N133" s="26">
        <f t="shared" si="288"/>
        <v>-0.29073413096056733</v>
      </c>
      <c r="O133" s="26">
        <f t="shared" si="288"/>
        <v>1.619423563794129</v>
      </c>
      <c r="P133" s="26">
        <f t="shared" si="288"/>
        <v>3.1929434872255005</v>
      </c>
      <c r="Q133" s="26">
        <f t="shared" si="289"/>
        <v>4.8123670510196295</v>
      </c>
      <c r="W133" t="str">
        <f t="shared" si="305"/>
        <v>52 Skilled metal, electrical and electronic trades</v>
      </c>
      <c r="X133" s="26">
        <f t="shared" si="290"/>
        <v>1.3499088673365538</v>
      </c>
      <c r="Y133" s="26">
        <f t="shared" si="290"/>
        <v>-1.8752137562674918</v>
      </c>
      <c r="Z133" s="26">
        <f t="shared" si="290"/>
        <v>1.7975956897154344</v>
      </c>
      <c r="AA133" s="26">
        <f t="shared" si="290"/>
        <v>2.858327869498849</v>
      </c>
      <c r="AB133" s="26">
        <f t="shared" si="291"/>
        <v>4.6559235592142834</v>
      </c>
      <c r="AH133" t="str">
        <f t="shared" si="306"/>
        <v>52 Skilled metal, electrical and electronic trades</v>
      </c>
      <c r="AI133" s="26">
        <f t="shared" si="292"/>
        <v>0.62538610163201858</v>
      </c>
      <c r="AJ133" s="26">
        <f t="shared" si="292"/>
        <v>-0.58412074725695184</v>
      </c>
      <c r="AK133" s="26">
        <f t="shared" si="292"/>
        <v>0.14707372658361217</v>
      </c>
      <c r="AL133" s="26">
        <f t="shared" si="292"/>
        <v>0.79129529337324067</v>
      </c>
      <c r="AM133" s="26">
        <f t="shared" si="293"/>
        <v>0.93836901995685285</v>
      </c>
      <c r="AS133" t="str">
        <f t="shared" si="307"/>
        <v>52 Skilled metal, electrical and electronic trades</v>
      </c>
      <c r="AT133" s="26">
        <f t="shared" si="294"/>
        <v>1.9227248311073879</v>
      </c>
      <c r="AU133" s="26">
        <f t="shared" si="294"/>
        <v>-1.7728633847389919</v>
      </c>
      <c r="AV133" s="26">
        <f t="shared" si="294"/>
        <v>0.46786700190433983</v>
      </c>
      <c r="AW133" s="26">
        <f t="shared" si="294"/>
        <v>2.7907687814483619</v>
      </c>
      <c r="AX133" s="26">
        <f t="shared" si="295"/>
        <v>3.2586357833527018</v>
      </c>
      <c r="BD133" t="str">
        <f t="shared" si="308"/>
        <v>52 Skilled metal, electrical and electronic trades</v>
      </c>
      <c r="BE133" s="26">
        <f t="shared" si="296"/>
        <v>-0.40997213741809446</v>
      </c>
      <c r="BF133" s="26">
        <f t="shared" si="296"/>
        <v>-3.8264507029846442</v>
      </c>
      <c r="BG133" s="26">
        <f t="shared" si="296"/>
        <v>-0.56096125076312831</v>
      </c>
      <c r="BH133" s="26">
        <f t="shared" si="296"/>
        <v>-1.5294114768936424</v>
      </c>
      <c r="BI133" s="26">
        <f t="shared" si="297"/>
        <v>-2.0903727276567707</v>
      </c>
      <c r="BO133" t="str">
        <f t="shared" si="309"/>
        <v>52 Skilled metal, electrical and electronic trades</v>
      </c>
      <c r="BP133" s="26">
        <f t="shared" si="298"/>
        <v>4.0075170138190828</v>
      </c>
      <c r="BQ133" s="26">
        <f t="shared" si="298"/>
        <v>-8.088106771064794</v>
      </c>
      <c r="BR133" s="26">
        <f t="shared" si="298"/>
        <v>-1.1773806534981155</v>
      </c>
      <c r="BS133" s="26">
        <f t="shared" si="298"/>
        <v>-4.4343391540294803</v>
      </c>
      <c r="BT133" s="26">
        <f t="shared" si="299"/>
        <v>-5.6117198075275958</v>
      </c>
      <c r="BZ133" t="str">
        <f t="shared" si="310"/>
        <v>52 Skilled metal, electrical and electronic trades</v>
      </c>
      <c r="CA133" s="67">
        <f t="shared" si="300"/>
        <v>-2.776522819358437</v>
      </c>
      <c r="CB133" s="67">
        <f t="shared" si="300"/>
        <v>-3.1079641420454109</v>
      </c>
      <c r="CC133" s="67">
        <f t="shared" si="300"/>
        <v>0.42479129640188162</v>
      </c>
      <c r="CD133" s="67">
        <f t="shared" si="300"/>
        <v>-6.5398767901475399</v>
      </c>
      <c r="CE133" s="67">
        <f t="shared" si="301"/>
        <v>-6.1150854937456582</v>
      </c>
      <c r="CK133" t="str">
        <f t="shared" si="311"/>
        <v>52 Skilled metal, electrical and electronic trades</v>
      </c>
      <c r="CL133" s="67">
        <f t="shared" si="302"/>
        <v>0.92961464240281089</v>
      </c>
      <c r="CM133" s="67">
        <f t="shared" si="302"/>
        <v>-1.3972755641821548</v>
      </c>
      <c r="CN133" s="67">
        <f t="shared" si="302"/>
        <v>0.88157482120401642</v>
      </c>
      <c r="CO133" s="67">
        <f t="shared" si="302"/>
        <v>-1.5298204733267742</v>
      </c>
      <c r="CP133" s="67">
        <f t="shared" si="303"/>
        <v>-0.64824565212275775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-3.1822187854132281E-2</v>
      </c>
      <c r="C134" s="26">
        <f t="shared" si="286"/>
        <v>-1.0110593144447018E-2</v>
      </c>
      <c r="D134" s="26">
        <f t="shared" si="286"/>
        <v>2.9935583351796767E-2</v>
      </c>
      <c r="E134" s="26">
        <f t="shared" si="286"/>
        <v>6.9671984955699401E-3</v>
      </c>
      <c r="F134" s="26">
        <f t="shared" si="287"/>
        <v>3.6902781847366707E-2</v>
      </c>
      <c r="L134" t="str">
        <f t="shared" si="304"/>
        <v>53 Skilled construction and building trades</v>
      </c>
      <c r="M134" s="26">
        <f t="shared" si="288"/>
        <v>0.20914129989399144</v>
      </c>
      <c r="N134" s="26">
        <f t="shared" si="288"/>
        <v>-1.3838471936811647E-2</v>
      </c>
      <c r="O134" s="26">
        <f t="shared" si="288"/>
        <v>0.33135587653445064</v>
      </c>
      <c r="P134" s="26">
        <f t="shared" si="288"/>
        <v>0.49582726483314588</v>
      </c>
      <c r="Q134" s="26">
        <f t="shared" si="289"/>
        <v>0.82718314136759652</v>
      </c>
      <c r="W134" t="str">
        <f t="shared" si="305"/>
        <v>53 Skilled construction and building trades</v>
      </c>
      <c r="X134" s="26">
        <f t="shared" si="290"/>
        <v>0.17748506801730901</v>
      </c>
      <c r="Y134" s="26">
        <f t="shared" si="290"/>
        <v>-0.59994467069294899</v>
      </c>
      <c r="Z134" s="26">
        <f t="shared" si="290"/>
        <v>0.94455347754032903</v>
      </c>
      <c r="AA134" s="26">
        <f t="shared" si="290"/>
        <v>0.80429811181432154</v>
      </c>
      <c r="AB134" s="26">
        <f t="shared" si="291"/>
        <v>1.7488515893546506</v>
      </c>
      <c r="AH134" t="str">
        <f t="shared" si="306"/>
        <v>53 Skilled construction and building trades</v>
      </c>
      <c r="AI134" s="26">
        <f t="shared" si="292"/>
        <v>0.64946868817448733</v>
      </c>
      <c r="AJ134" s="26">
        <f t="shared" si="292"/>
        <v>-0.47332244801326429</v>
      </c>
      <c r="AK134" s="26">
        <f t="shared" si="292"/>
        <v>0.50809804984498097</v>
      </c>
      <c r="AL134" s="26">
        <f t="shared" si="292"/>
        <v>0.61507274446821913</v>
      </c>
      <c r="AM134" s="26">
        <f t="shared" si="293"/>
        <v>1.1231707943132001</v>
      </c>
      <c r="AS134" t="str">
        <f t="shared" si="307"/>
        <v>53 Skilled construction and building trades</v>
      </c>
      <c r="AT134" s="26">
        <f t="shared" si="294"/>
        <v>0.13875323206915535</v>
      </c>
      <c r="AU134" s="26">
        <f t="shared" si="294"/>
        <v>-0.2742068172982135</v>
      </c>
      <c r="AV134" s="26">
        <f t="shared" si="294"/>
        <v>0.88194778000755214</v>
      </c>
      <c r="AW134" s="26">
        <f t="shared" si="294"/>
        <v>0.36973361510403802</v>
      </c>
      <c r="AX134" s="26">
        <f t="shared" si="295"/>
        <v>1.2516813951115902</v>
      </c>
      <c r="BD134" t="str">
        <f t="shared" si="308"/>
        <v>53 Skilled construction and building trades</v>
      </c>
      <c r="BE134" s="26">
        <f t="shared" si="296"/>
        <v>-5.2694837591371169</v>
      </c>
      <c r="BF134" s="26">
        <f t="shared" si="296"/>
        <v>-1.4830584209304476</v>
      </c>
      <c r="BG134" s="26">
        <f t="shared" si="296"/>
        <v>-0.40309226834779111</v>
      </c>
      <c r="BH134" s="26">
        <f t="shared" si="296"/>
        <v>-5.4529359258697099</v>
      </c>
      <c r="BI134" s="26">
        <f t="shared" si="297"/>
        <v>-5.856028194217501</v>
      </c>
      <c r="BO134" t="str">
        <f t="shared" si="309"/>
        <v>53 Skilled construction and building trades</v>
      </c>
      <c r="BP134" s="26">
        <f t="shared" si="298"/>
        <v>4.8008874447625516</v>
      </c>
      <c r="BQ134" s="26">
        <f t="shared" si="298"/>
        <v>-7.2961848411659247</v>
      </c>
      <c r="BR134" s="26">
        <f t="shared" si="298"/>
        <v>3.852324113534884</v>
      </c>
      <c r="BS134" s="26">
        <f t="shared" si="298"/>
        <v>-0.92081428680248223</v>
      </c>
      <c r="BT134" s="26">
        <f t="shared" si="299"/>
        <v>2.9315098267324018</v>
      </c>
      <c r="BZ134" t="str">
        <f t="shared" si="310"/>
        <v>53 Skilled construction and building trades</v>
      </c>
      <c r="CA134" s="67">
        <f t="shared" si="300"/>
        <v>-3.3233470474714899</v>
      </c>
      <c r="CB134" s="67">
        <f t="shared" si="300"/>
        <v>-2.0298211534019259</v>
      </c>
      <c r="CC134" s="67">
        <f t="shared" si="300"/>
        <v>1.9548173139975518</v>
      </c>
      <c r="CD134" s="67">
        <f t="shared" si="300"/>
        <v>-1.0310800017349067</v>
      </c>
      <c r="CE134" s="67">
        <f t="shared" si="301"/>
        <v>0.9237373122626451</v>
      </c>
      <c r="CK134" t="str">
        <f t="shared" si="311"/>
        <v>53 Skilled construction and building trades</v>
      </c>
      <c r="CL134" s="67">
        <f t="shared" si="302"/>
        <v>-0.45269364384781419</v>
      </c>
      <c r="CM134" s="67">
        <f t="shared" si="302"/>
        <v>-1.8722336686525605</v>
      </c>
      <c r="CN134" s="67">
        <f t="shared" si="302"/>
        <v>-0.7057074267809611</v>
      </c>
      <c r="CO134" s="67">
        <f t="shared" si="302"/>
        <v>-4.5794514477119606</v>
      </c>
      <c r="CP134" s="67">
        <f t="shared" si="303"/>
        <v>-5.2851588744929217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2.7929748476797966E-2</v>
      </c>
      <c r="C135" s="26">
        <f t="shared" si="286"/>
        <v>2.9280006600783837E-2</v>
      </c>
      <c r="D135" s="26">
        <f t="shared" si="286"/>
        <v>0.10160175093359752</v>
      </c>
      <c r="E135" s="26">
        <f t="shared" si="286"/>
        <v>0.16875133285063332</v>
      </c>
      <c r="F135" s="26">
        <f t="shared" si="287"/>
        <v>0.27035308378423084</v>
      </c>
      <c r="L135" t="str">
        <f t="shared" si="304"/>
        <v>54 Textiles, printing and other skilled trades</v>
      </c>
      <c r="M135" s="26">
        <f t="shared" si="288"/>
        <v>0.43259108636990717</v>
      </c>
      <c r="N135" s="26">
        <f t="shared" si="288"/>
        <v>0.25601506990779832</v>
      </c>
      <c r="O135" s="26">
        <f t="shared" si="288"/>
        <v>0.93467165636869431</v>
      </c>
      <c r="P135" s="26">
        <f t="shared" si="288"/>
        <v>2.0711850455975469</v>
      </c>
      <c r="Q135" s="26">
        <f t="shared" si="289"/>
        <v>3.0058567019662412</v>
      </c>
      <c r="W135" t="str">
        <f t="shared" si="305"/>
        <v>54 Textiles, printing and other skilled trades</v>
      </c>
      <c r="X135" s="26">
        <f t="shared" si="290"/>
        <v>0.41796293308465948</v>
      </c>
      <c r="Y135" s="26">
        <f t="shared" si="290"/>
        <v>-0.65043165324897423</v>
      </c>
      <c r="Z135" s="26">
        <f t="shared" si="290"/>
        <v>1.9716156257156605</v>
      </c>
      <c r="AA135" s="26">
        <f t="shared" si="290"/>
        <v>3.3005672934457877</v>
      </c>
      <c r="AB135" s="26">
        <f t="shared" si="291"/>
        <v>5.2721829191614482</v>
      </c>
      <c r="AH135" t="str">
        <f t="shared" si="306"/>
        <v>54 Textiles, printing and other skilled trades</v>
      </c>
      <c r="AI135" s="26">
        <f t="shared" si="292"/>
        <v>-1.7948204210426866E-2</v>
      </c>
      <c r="AJ135" s="26">
        <f t="shared" si="292"/>
        <v>-0.14762983588512713</v>
      </c>
      <c r="AK135" s="26">
        <f t="shared" si="292"/>
        <v>0.21984447824300446</v>
      </c>
      <c r="AL135" s="26">
        <f t="shared" si="292"/>
        <v>0.8652979962746925</v>
      </c>
      <c r="AM135" s="26">
        <f t="shared" si="293"/>
        <v>1.085142474517697</v>
      </c>
      <c r="AS135" t="str">
        <f t="shared" si="307"/>
        <v>54 Textiles, printing and other skilled trades</v>
      </c>
      <c r="AT135" s="26">
        <f t="shared" si="294"/>
        <v>4.2911895820858525E-2</v>
      </c>
      <c r="AU135" s="26">
        <f t="shared" si="294"/>
        <v>-0.18362551905623992</v>
      </c>
      <c r="AV135" s="26">
        <f t="shared" si="294"/>
        <v>0.64885308819390541</v>
      </c>
      <c r="AW135" s="26">
        <f t="shared" si="294"/>
        <v>1.1302915214970319</v>
      </c>
      <c r="AX135" s="26">
        <f t="shared" si="295"/>
        <v>1.7791446096909374</v>
      </c>
      <c r="BD135" t="str">
        <f t="shared" si="308"/>
        <v>54 Textiles, printing and other skilled trades</v>
      </c>
      <c r="BE135" s="26">
        <f t="shared" si="296"/>
        <v>-2.2784215632649918</v>
      </c>
      <c r="BF135" s="26">
        <f t="shared" si="296"/>
        <v>-0.93282528198311354</v>
      </c>
      <c r="BG135" s="26">
        <f t="shared" si="296"/>
        <v>1.9984714578195941</v>
      </c>
      <c r="BH135" s="26">
        <f t="shared" si="296"/>
        <v>2.7695064709808896</v>
      </c>
      <c r="BI135" s="26">
        <f t="shared" si="297"/>
        <v>4.7679779288004838</v>
      </c>
      <c r="BO135" t="str">
        <f t="shared" si="309"/>
        <v>54 Textiles, printing and other skilled trades</v>
      </c>
      <c r="BP135" s="26">
        <f t="shared" si="298"/>
        <v>-3.9256229937713307</v>
      </c>
      <c r="BQ135" s="26">
        <f t="shared" si="298"/>
        <v>-2.2753941216582803</v>
      </c>
      <c r="BR135" s="26">
        <f t="shared" si="298"/>
        <v>-2.2338788043376923</v>
      </c>
      <c r="BS135" s="26">
        <f t="shared" si="298"/>
        <v>-2.1453316239700797</v>
      </c>
      <c r="BT135" s="26">
        <f t="shared" si="299"/>
        <v>-4.379210428307772</v>
      </c>
      <c r="BZ135" t="str">
        <f t="shared" si="310"/>
        <v>54 Textiles, printing and other skilled trades</v>
      </c>
      <c r="CA135" s="67">
        <f t="shared" si="300"/>
        <v>-3.7185274753882354</v>
      </c>
      <c r="CB135" s="67">
        <f t="shared" si="300"/>
        <v>-2.946708430915475</v>
      </c>
      <c r="CC135" s="67">
        <f t="shared" si="300"/>
        <v>0.61824324944059939</v>
      </c>
      <c r="CD135" s="67">
        <f t="shared" si="300"/>
        <v>-2.8228914153585389</v>
      </c>
      <c r="CE135" s="67">
        <f t="shared" si="301"/>
        <v>-2.2046481659179396</v>
      </c>
      <c r="CK135" t="str">
        <f t="shared" si="311"/>
        <v>54 Textiles, printing and other skilled trades</v>
      </c>
      <c r="CL135" s="67">
        <f t="shared" si="302"/>
        <v>-0.39318833646311369</v>
      </c>
      <c r="CM135" s="67">
        <f t="shared" si="302"/>
        <v>-1.0364634381317765</v>
      </c>
      <c r="CN135" s="67">
        <f t="shared" si="302"/>
        <v>-1.4656134419474505</v>
      </c>
      <c r="CO135" s="67">
        <f t="shared" si="302"/>
        <v>-1.6284974033348525</v>
      </c>
      <c r="CP135" s="67">
        <f t="shared" si="303"/>
        <v>-3.094110845282303</v>
      </c>
    </row>
    <row r="136" spans="1:94" x14ac:dyDescent="0.2">
      <c r="A136" t="str">
        <f t="shared" si="285"/>
        <v>61 Caring personal service occupations</v>
      </c>
      <c r="B136" s="26">
        <f t="shared" si="286"/>
        <v>6.6730678479776095E-2</v>
      </c>
      <c r="C136" s="26">
        <f t="shared" si="286"/>
        <v>3.4935460256849127E-3</v>
      </c>
      <c r="D136" s="26">
        <f t="shared" si="286"/>
        <v>0.12689400625060415</v>
      </c>
      <c r="E136" s="26">
        <f t="shared" si="286"/>
        <v>0.18648854872759424</v>
      </c>
      <c r="F136" s="26">
        <f t="shared" si="287"/>
        <v>0.31338255497819839</v>
      </c>
      <c r="L136" t="str">
        <f t="shared" si="304"/>
        <v>61 Caring personal service occupations</v>
      </c>
      <c r="M136" s="26">
        <f t="shared" si="288"/>
        <v>4.7085982340056258</v>
      </c>
      <c r="N136" s="26">
        <f t="shared" si="288"/>
        <v>0.21391576183038907</v>
      </c>
      <c r="O136" s="26">
        <f t="shared" si="288"/>
        <v>5.4549408658863037</v>
      </c>
      <c r="P136" s="26">
        <f t="shared" si="288"/>
        <v>7.9711216044173909</v>
      </c>
      <c r="Q136" s="26">
        <f t="shared" si="289"/>
        <v>13.426062470303695</v>
      </c>
      <c r="W136" t="str">
        <f t="shared" si="305"/>
        <v>61 Caring personal service occupations</v>
      </c>
      <c r="X136" s="26">
        <f t="shared" si="290"/>
        <v>8.6636102730262294</v>
      </c>
      <c r="Y136" s="26">
        <f t="shared" si="290"/>
        <v>-2.7922750096602442</v>
      </c>
      <c r="Z136" s="26">
        <f t="shared" si="290"/>
        <v>8.794216232746173</v>
      </c>
      <c r="AA136" s="26">
        <f t="shared" si="290"/>
        <v>10.35039067504448</v>
      </c>
      <c r="AB136" s="26">
        <f t="shared" si="291"/>
        <v>19.144606907790653</v>
      </c>
      <c r="AH136" t="str">
        <f t="shared" si="306"/>
        <v>61 Caring personal service occupations</v>
      </c>
      <c r="AI136" s="26">
        <f t="shared" si="292"/>
        <v>2.6529293768599302</v>
      </c>
      <c r="AJ136" s="26">
        <f t="shared" si="292"/>
        <v>-1.7569190850983816</v>
      </c>
      <c r="AK136" s="26">
        <f t="shared" si="292"/>
        <v>2.1313801273832524</v>
      </c>
      <c r="AL136" s="26">
        <f t="shared" si="292"/>
        <v>1.8091811664997834</v>
      </c>
      <c r="AM136" s="26">
        <f t="shared" si="293"/>
        <v>3.9405612938830359</v>
      </c>
      <c r="AS136" t="str">
        <f t="shared" si="307"/>
        <v>61 Caring personal service occupations</v>
      </c>
      <c r="AT136" s="26">
        <f t="shared" si="294"/>
        <v>3.1329357066150649</v>
      </c>
      <c r="AU136" s="26">
        <f t="shared" si="294"/>
        <v>-0.84145581448305506</v>
      </c>
      <c r="AV136" s="26">
        <f t="shared" si="294"/>
        <v>1.5113646003934278</v>
      </c>
      <c r="AW136" s="26">
        <f t="shared" si="294"/>
        <v>1.6732953854052823</v>
      </c>
      <c r="AX136" s="26">
        <f t="shared" si="295"/>
        <v>3.1846599857987101</v>
      </c>
      <c r="BD136" t="str">
        <f t="shared" si="308"/>
        <v>61 Caring personal service occupations</v>
      </c>
      <c r="BE136" s="26">
        <f t="shared" si="296"/>
        <v>9.3571228491937433</v>
      </c>
      <c r="BF136" s="26">
        <f t="shared" si="296"/>
        <v>-0.17598352837032394</v>
      </c>
      <c r="BG136" s="26">
        <f t="shared" si="296"/>
        <v>7.9888886792263492</v>
      </c>
      <c r="BH136" s="26">
        <f t="shared" si="296"/>
        <v>17.592597425567959</v>
      </c>
      <c r="BI136" s="26">
        <f t="shared" si="297"/>
        <v>25.581486104794308</v>
      </c>
      <c r="BO136" t="str">
        <f t="shared" si="309"/>
        <v>61 Caring personal service occupations</v>
      </c>
      <c r="BP136" s="26">
        <f t="shared" si="298"/>
        <v>-3.0119526947304252</v>
      </c>
      <c r="BQ136" s="26">
        <f t="shared" si="298"/>
        <v>-7.2838346468710853</v>
      </c>
      <c r="BR136" s="26">
        <f t="shared" si="298"/>
        <v>0.36745298222821532</v>
      </c>
      <c r="BS136" s="26">
        <f t="shared" si="298"/>
        <v>-13.009127124761619</v>
      </c>
      <c r="BT136" s="26">
        <f t="shared" si="299"/>
        <v>-12.641674142533404</v>
      </c>
      <c r="BZ136" t="str">
        <f t="shared" si="310"/>
        <v>61 Caring personal service occupations</v>
      </c>
      <c r="CA136" s="67">
        <f t="shared" si="300"/>
        <v>-10.479660952312667</v>
      </c>
      <c r="CB136" s="67">
        <f t="shared" si="300"/>
        <v>-2.9185542447785906</v>
      </c>
      <c r="CC136" s="67">
        <f t="shared" si="300"/>
        <v>-2.5181153708463082</v>
      </c>
      <c r="CD136" s="67">
        <f t="shared" si="300"/>
        <v>-1.7541686897054003</v>
      </c>
      <c r="CE136" s="67">
        <f t="shared" si="301"/>
        <v>-4.2722840605517085</v>
      </c>
      <c r="CK136" t="str">
        <f t="shared" si="311"/>
        <v>61 Caring personal service occupations</v>
      </c>
      <c r="CL136" s="67">
        <f t="shared" si="302"/>
        <v>-0.52943889577437053</v>
      </c>
      <c r="CM136" s="67">
        <f t="shared" si="302"/>
        <v>-4.4920194935706093E-2</v>
      </c>
      <c r="CN136" s="67">
        <f t="shared" si="302"/>
        <v>0.84172711278673873</v>
      </c>
      <c r="CO136" s="67">
        <f t="shared" si="302"/>
        <v>1.0271538147532646</v>
      </c>
      <c r="CP136" s="67">
        <f t="shared" si="303"/>
        <v>1.8688809275400033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6.2877867376610969E-2</v>
      </c>
      <c r="C137" s="26">
        <f t="shared" si="286"/>
        <v>1.8344646029862188E-2</v>
      </c>
      <c r="D137" s="26">
        <f t="shared" si="286"/>
        <v>4.5821242669275508E-2</v>
      </c>
      <c r="E137" s="26">
        <f t="shared" si="286"/>
        <v>9.1858331630719992E-2</v>
      </c>
      <c r="F137" s="26">
        <f t="shared" si="287"/>
        <v>0.1376795742999955</v>
      </c>
      <c r="L137" t="str">
        <f t="shared" si="304"/>
        <v>62 Leisure, travel and related personal service occupations</v>
      </c>
      <c r="M137" s="26">
        <f t="shared" si="288"/>
        <v>0.7528943622820039</v>
      </c>
      <c r="N137" s="26">
        <f t="shared" si="288"/>
        <v>-0.15758283679542284</v>
      </c>
      <c r="O137" s="26">
        <f t="shared" si="288"/>
        <v>0.73588987674934581</v>
      </c>
      <c r="P137" s="26">
        <f t="shared" si="288"/>
        <v>1.3130292722906995</v>
      </c>
      <c r="Q137" s="26">
        <f t="shared" si="289"/>
        <v>2.0489191490400454</v>
      </c>
      <c r="W137" t="str">
        <f t="shared" si="305"/>
        <v>62 Leisure, travel and related personal service occupations</v>
      </c>
      <c r="X137" s="26">
        <f t="shared" si="290"/>
        <v>3.3141688122739286</v>
      </c>
      <c r="Y137" s="26">
        <f t="shared" si="290"/>
        <v>-1.626642002635311</v>
      </c>
      <c r="Z137" s="26">
        <f t="shared" si="290"/>
        <v>3.0307060052541335</v>
      </c>
      <c r="AA137" s="26">
        <f t="shared" si="290"/>
        <v>5.8274801233781268</v>
      </c>
      <c r="AB137" s="26">
        <f t="shared" si="291"/>
        <v>8.8581861286322603</v>
      </c>
      <c r="AH137" t="str">
        <f t="shared" si="306"/>
        <v>62 Leisure, travel and related personal service occupations</v>
      </c>
      <c r="AI137" s="26">
        <f t="shared" si="292"/>
        <v>1.7618637244189417</v>
      </c>
      <c r="AJ137" s="26">
        <f t="shared" si="292"/>
        <v>-0.80494266804489989</v>
      </c>
      <c r="AK137" s="26">
        <f t="shared" si="292"/>
        <v>0.95497553135227875</v>
      </c>
      <c r="AL137" s="26">
        <f t="shared" si="292"/>
        <v>3.0039155961801853</v>
      </c>
      <c r="AM137" s="26">
        <f t="shared" si="293"/>
        <v>3.9588911275324641</v>
      </c>
      <c r="AS137" t="str">
        <f t="shared" si="307"/>
        <v>62 Leisure, travel and related personal service occupations</v>
      </c>
      <c r="AT137" s="26">
        <f t="shared" si="294"/>
        <v>2.3635103327334459</v>
      </c>
      <c r="AU137" s="26">
        <f t="shared" si="294"/>
        <v>-0.16866879519099598</v>
      </c>
      <c r="AV137" s="26">
        <f t="shared" si="294"/>
        <v>1.7261079678926201</v>
      </c>
      <c r="AW137" s="26">
        <f t="shared" si="294"/>
        <v>4.9735315368859929</v>
      </c>
      <c r="AX137" s="26">
        <f t="shared" si="295"/>
        <v>6.699639504778613</v>
      </c>
      <c r="BD137" t="str">
        <f t="shared" si="308"/>
        <v>62 Leisure, travel and related personal service occupations</v>
      </c>
      <c r="BE137" s="26">
        <f t="shared" si="296"/>
        <v>-1.3767229423219263</v>
      </c>
      <c r="BF137" s="26">
        <f t="shared" si="296"/>
        <v>-0.76012069301159002</v>
      </c>
      <c r="BG137" s="26">
        <f t="shared" si="296"/>
        <v>-1.8894601405403009</v>
      </c>
      <c r="BH137" s="26">
        <f t="shared" si="296"/>
        <v>-2.3577592902615727</v>
      </c>
      <c r="BI137" s="26">
        <f t="shared" si="297"/>
        <v>-4.2472194308018736</v>
      </c>
      <c r="BO137" t="str">
        <f t="shared" si="309"/>
        <v>62 Leisure, travel and related personal service occupations</v>
      </c>
      <c r="BP137" s="26">
        <f t="shared" si="298"/>
        <v>-2.0658980919371324</v>
      </c>
      <c r="BQ137" s="26">
        <f t="shared" si="298"/>
        <v>-2.9481602044900796</v>
      </c>
      <c r="BR137" s="26">
        <f t="shared" si="298"/>
        <v>-2.5315683426988613</v>
      </c>
      <c r="BS137" s="26">
        <f t="shared" si="298"/>
        <v>-4.6109162307808944</v>
      </c>
      <c r="BT137" s="26">
        <f t="shared" si="299"/>
        <v>-7.1424845734797557</v>
      </c>
      <c r="BZ137" t="str">
        <f t="shared" si="310"/>
        <v>62 Leisure, travel and related personal service occupations</v>
      </c>
      <c r="CA137" s="67">
        <f t="shared" si="300"/>
        <v>0.30639301390218066</v>
      </c>
      <c r="CB137" s="67">
        <f t="shared" si="300"/>
        <v>-3.677517988175012</v>
      </c>
      <c r="CC137" s="67">
        <f t="shared" si="300"/>
        <v>-0.1845414999774313</v>
      </c>
      <c r="CD137" s="67">
        <f t="shared" si="300"/>
        <v>-4.0684653691154526</v>
      </c>
      <c r="CE137" s="67">
        <f t="shared" si="301"/>
        <v>-4.2530068690928839</v>
      </c>
      <c r="CK137" t="str">
        <f t="shared" si="311"/>
        <v>62 Leisure, travel and related personal service occupations</v>
      </c>
      <c r="CL137" s="67">
        <f t="shared" si="302"/>
        <v>0.24770836781029093</v>
      </c>
      <c r="CM137" s="67">
        <f t="shared" si="302"/>
        <v>-0.90134536556067513</v>
      </c>
      <c r="CN137" s="67">
        <f t="shared" si="302"/>
        <v>-0.53252886182327508</v>
      </c>
      <c r="CO137" s="67">
        <f t="shared" si="302"/>
        <v>-5.2974428943648455E-2</v>
      </c>
      <c r="CP137" s="67">
        <f t="shared" si="303"/>
        <v>-0.58550329076692353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1.5914423501392841E-4</v>
      </c>
      <c r="C138" s="26">
        <f t="shared" si="286"/>
        <v>1.5484756191577707E-3</v>
      </c>
      <c r="D138" s="26">
        <f t="shared" si="286"/>
        <v>1.2967002806624287E-3</v>
      </c>
      <c r="E138" s="26">
        <f t="shared" si="286"/>
        <v>5.653044335429935E-3</v>
      </c>
      <c r="F138" s="26">
        <f t="shared" si="287"/>
        <v>6.9497446160923636E-3</v>
      </c>
      <c r="L138" t="str">
        <f t="shared" si="304"/>
        <v>63 Community and civil enforcement occupations</v>
      </c>
      <c r="M138" s="26">
        <f t="shared" si="288"/>
        <v>-4.919252617927139E-3</v>
      </c>
      <c r="N138" s="26">
        <f t="shared" si="288"/>
        <v>8.5809804096384612E-2</v>
      </c>
      <c r="O138" s="26">
        <f t="shared" si="288"/>
        <v>-2.8184846951374826E-2</v>
      </c>
      <c r="P138" s="26">
        <f t="shared" si="288"/>
        <v>0.10181674106308339</v>
      </c>
      <c r="Q138" s="26">
        <f t="shared" si="289"/>
        <v>7.3631894111708562E-2</v>
      </c>
      <c r="W138" t="str">
        <f t="shared" si="305"/>
        <v>63 Community and civil enforcement occupations</v>
      </c>
      <c r="X138" s="26">
        <f t="shared" si="290"/>
        <v>4.15787108554736E-2</v>
      </c>
      <c r="Y138" s="26">
        <f t="shared" si="290"/>
        <v>9.4899448914652185E-2</v>
      </c>
      <c r="Z138" s="26">
        <f t="shared" si="290"/>
        <v>7.0422728602008156E-2</v>
      </c>
      <c r="AA138" s="26">
        <f t="shared" si="290"/>
        <v>0.23132925456858766</v>
      </c>
      <c r="AB138" s="26">
        <f t="shared" si="291"/>
        <v>0.30175198317059582</v>
      </c>
      <c r="AH138" t="str">
        <f t="shared" si="306"/>
        <v>63 Community and civil enforcement occupations</v>
      </c>
      <c r="AI138" s="26">
        <f t="shared" si="292"/>
        <v>-8.8596491127082566E-3</v>
      </c>
      <c r="AJ138" s="26">
        <f t="shared" si="292"/>
        <v>7.3755063345350397E-2</v>
      </c>
      <c r="AK138" s="26">
        <f t="shared" si="292"/>
        <v>-5.1784635202014206E-2</v>
      </c>
      <c r="AL138" s="26">
        <f t="shared" si="292"/>
        <v>4.8660892703624947E-2</v>
      </c>
      <c r="AM138" s="26">
        <f t="shared" si="293"/>
        <v>-3.1237424983892592E-3</v>
      </c>
      <c r="AS138" t="str">
        <f t="shared" si="307"/>
        <v>63 Community and civil enforcement occupations</v>
      </c>
      <c r="AT138" s="26">
        <f t="shared" si="294"/>
        <v>-3.0439615096827272E-2</v>
      </c>
      <c r="AU138" s="26">
        <f t="shared" si="294"/>
        <v>5.750614305750909E-2</v>
      </c>
      <c r="AV138" s="26">
        <f t="shared" si="294"/>
        <v>-5.7861417769335427E-2</v>
      </c>
      <c r="AW138" s="26">
        <f t="shared" si="294"/>
        <v>1.6154997712043984E-2</v>
      </c>
      <c r="AX138" s="26">
        <f t="shared" si="295"/>
        <v>-4.1706420057291443E-2</v>
      </c>
      <c r="BD138" t="str">
        <f t="shared" si="308"/>
        <v>63 Community and civil enforcement occupations</v>
      </c>
      <c r="BE138" s="26">
        <f t="shared" si="296"/>
        <v>-0.32307585544869577</v>
      </c>
      <c r="BF138" s="26">
        <f t="shared" si="296"/>
        <v>0.31585567662571179</v>
      </c>
      <c r="BG138" s="26">
        <f t="shared" si="296"/>
        <v>-0.32554497766216239</v>
      </c>
      <c r="BH138" s="26">
        <f t="shared" si="296"/>
        <v>3.3744751054888611E-2</v>
      </c>
      <c r="BI138" s="26">
        <f t="shared" si="297"/>
        <v>-0.29180022660727378</v>
      </c>
      <c r="BO138" t="str">
        <f t="shared" si="309"/>
        <v>63 Community and civil enforcement occupations</v>
      </c>
      <c r="BP138" s="26">
        <f t="shared" si="298"/>
        <v>-0.16495315958503043</v>
      </c>
      <c r="BQ138" s="26">
        <f t="shared" si="298"/>
        <v>0.21851460963640079</v>
      </c>
      <c r="BR138" s="26">
        <f t="shared" si="298"/>
        <v>-0.3210618938310843</v>
      </c>
      <c r="BS138" s="26">
        <f t="shared" si="298"/>
        <v>-3.7408584507562126E-2</v>
      </c>
      <c r="BT138" s="26">
        <f t="shared" si="299"/>
        <v>-0.35847047833864643</v>
      </c>
      <c r="BZ138" t="str">
        <f t="shared" si="310"/>
        <v>63 Community and civil enforcement occupations</v>
      </c>
      <c r="CA138" s="67">
        <f t="shared" si="300"/>
        <v>-0.19417072822089954</v>
      </c>
      <c r="CB138" s="67">
        <f t="shared" si="300"/>
        <v>0.17514119192448352</v>
      </c>
      <c r="CC138" s="67">
        <f t="shared" si="300"/>
        <v>-0.18967527448575505</v>
      </c>
      <c r="CD138" s="67">
        <f t="shared" si="300"/>
        <v>-0.11307227314591239</v>
      </c>
      <c r="CE138" s="67">
        <f t="shared" si="301"/>
        <v>-0.30274754763166745</v>
      </c>
      <c r="CK138" t="str">
        <f t="shared" si="311"/>
        <v>63 Community and civil enforcement occupations</v>
      </c>
      <c r="CL138" s="67">
        <f t="shared" si="302"/>
        <v>-6.9345964167592533E-2</v>
      </c>
      <c r="CM138" s="67">
        <f t="shared" si="302"/>
        <v>7.1043847263775828E-2</v>
      </c>
      <c r="CN138" s="67">
        <f t="shared" si="302"/>
        <v>-0.11783947276787068</v>
      </c>
      <c r="CO138" s="67">
        <f t="shared" si="302"/>
        <v>-2.7187156342424634E-2</v>
      </c>
      <c r="CP138" s="67">
        <f t="shared" si="303"/>
        <v>-0.14502662911029532</v>
      </c>
    </row>
    <row r="139" spans="1:94" x14ac:dyDescent="0.2">
      <c r="A139" t="str">
        <f t="shared" si="285"/>
        <v>71 Sales occupations</v>
      </c>
      <c r="B139" s="26">
        <f t="shared" si="286"/>
        <v>0.12137782922662099</v>
      </c>
      <c r="C139" s="26">
        <f t="shared" si="286"/>
        <v>-6.6531993522132571E-2</v>
      </c>
      <c r="D139" s="26">
        <f t="shared" si="286"/>
        <v>7.8099921729057442E-2</v>
      </c>
      <c r="E139" s="26">
        <f t="shared" si="286"/>
        <v>0.23461762830217736</v>
      </c>
      <c r="F139" s="26">
        <f t="shared" si="287"/>
        <v>0.3127175500312348</v>
      </c>
      <c r="L139" t="str">
        <f t="shared" si="304"/>
        <v>71 Sales occupations</v>
      </c>
      <c r="M139" s="26">
        <f t="shared" si="288"/>
        <v>1.8903240858568058</v>
      </c>
      <c r="N139" s="26">
        <f t="shared" si="288"/>
        <v>1.109052740955212</v>
      </c>
      <c r="O139" s="26">
        <f t="shared" si="288"/>
        <v>1.6237869590261127</v>
      </c>
      <c r="P139" s="26">
        <f t="shared" si="288"/>
        <v>5.500803676356135</v>
      </c>
      <c r="Q139" s="26">
        <f t="shared" si="289"/>
        <v>7.1245906353822477</v>
      </c>
      <c r="W139" t="str">
        <f t="shared" si="305"/>
        <v>71 Sales occupations</v>
      </c>
      <c r="X139" s="26">
        <f t="shared" si="290"/>
        <v>4.4051406093614887</v>
      </c>
      <c r="Y139" s="26">
        <f t="shared" si="290"/>
        <v>1.1492019572526004</v>
      </c>
      <c r="Z139" s="26">
        <f t="shared" si="290"/>
        <v>2.373743753873633</v>
      </c>
      <c r="AA139" s="26">
        <f t="shared" si="290"/>
        <v>11.356485764188029</v>
      </c>
      <c r="AB139" s="26">
        <f t="shared" si="291"/>
        <v>13.730229518061662</v>
      </c>
      <c r="AH139" t="str">
        <f t="shared" si="306"/>
        <v>71 Sales occupations</v>
      </c>
      <c r="AI139" s="26">
        <f t="shared" si="292"/>
        <v>0.48305242169931617</v>
      </c>
      <c r="AJ139" s="26">
        <f t="shared" si="292"/>
        <v>0.39741976455588812</v>
      </c>
      <c r="AK139" s="26">
        <f t="shared" si="292"/>
        <v>-0.11432293728942078</v>
      </c>
      <c r="AL139" s="26">
        <f t="shared" si="292"/>
        <v>2.2542631447683892</v>
      </c>
      <c r="AM139" s="26">
        <f t="shared" si="293"/>
        <v>2.1399402074789684</v>
      </c>
      <c r="AS139" t="str">
        <f t="shared" si="307"/>
        <v>71 Sales occupations</v>
      </c>
      <c r="AT139" s="26">
        <f t="shared" si="294"/>
        <v>0.16005373150590607</v>
      </c>
      <c r="AU139" s="26">
        <f t="shared" si="294"/>
        <v>0.19487505833994057</v>
      </c>
      <c r="AV139" s="26">
        <f t="shared" si="294"/>
        <v>-0.45003744146620583</v>
      </c>
      <c r="AW139" s="26">
        <f t="shared" si="294"/>
        <v>1.7086299142520076</v>
      </c>
      <c r="AX139" s="26">
        <f t="shared" si="295"/>
        <v>1.2585924727858018</v>
      </c>
      <c r="BD139" t="str">
        <f t="shared" si="308"/>
        <v>71 Sales occupations</v>
      </c>
      <c r="BE139" s="26">
        <f t="shared" si="296"/>
        <v>-4.1371170708738987</v>
      </c>
      <c r="BF139" s="26">
        <f t="shared" si="296"/>
        <v>7.2431775379198058</v>
      </c>
      <c r="BG139" s="26">
        <f t="shared" si="296"/>
        <v>-5.5295896223547629</v>
      </c>
      <c r="BH139" s="26">
        <f t="shared" si="296"/>
        <v>2.32256542956857</v>
      </c>
      <c r="BI139" s="26">
        <f t="shared" si="297"/>
        <v>-3.2070241927861929</v>
      </c>
      <c r="BO139" t="str">
        <f t="shared" si="309"/>
        <v>71 Sales occupations</v>
      </c>
      <c r="BP139" s="26">
        <f t="shared" si="298"/>
        <v>-7.7553396481811632</v>
      </c>
      <c r="BQ139" s="26">
        <f t="shared" si="298"/>
        <v>-3.0776692939827512</v>
      </c>
      <c r="BR139" s="26">
        <f t="shared" si="298"/>
        <v>-8.6230242434692528</v>
      </c>
      <c r="BS139" s="26">
        <f t="shared" si="298"/>
        <v>-12.70882635234134</v>
      </c>
      <c r="BT139" s="26">
        <f t="shared" si="299"/>
        <v>-21.331850595810593</v>
      </c>
      <c r="BZ139" t="str">
        <f t="shared" si="310"/>
        <v>71 Sales occupations</v>
      </c>
      <c r="CA139" s="67">
        <f t="shared" si="300"/>
        <v>-3.7725158548548663</v>
      </c>
      <c r="CB139" s="67">
        <f t="shared" si="300"/>
        <v>-5.9619100200692472</v>
      </c>
      <c r="CC139" s="67">
        <f t="shared" si="300"/>
        <v>-8.0103866074050529</v>
      </c>
      <c r="CD139" s="67">
        <f t="shared" si="300"/>
        <v>-20.742795605359753</v>
      </c>
      <c r="CE139" s="67">
        <f t="shared" si="301"/>
        <v>-28.753182212764806</v>
      </c>
      <c r="CK139" t="str">
        <f t="shared" si="311"/>
        <v>71 Sales occupations</v>
      </c>
      <c r="CL139" s="67">
        <f t="shared" si="302"/>
        <v>-0.39719054103672136</v>
      </c>
      <c r="CM139" s="67">
        <f t="shared" si="302"/>
        <v>-1.8944017290185844</v>
      </c>
      <c r="CN139" s="67">
        <f t="shared" si="302"/>
        <v>-2.0076620416978646</v>
      </c>
      <c r="CO139" s="67">
        <f t="shared" si="302"/>
        <v>-2.7486805486329438</v>
      </c>
      <c r="CP139" s="67">
        <f t="shared" si="303"/>
        <v>-4.7563425903308083</v>
      </c>
    </row>
    <row r="140" spans="1:94" x14ac:dyDescent="0.2">
      <c r="A140" t="str">
        <f t="shared" si="285"/>
        <v>72 Customer service occupations</v>
      </c>
      <c r="B140" s="26">
        <f t="shared" si="286"/>
        <v>4.389305718544434E-2</v>
      </c>
      <c r="C140" s="26">
        <f t="shared" si="286"/>
        <v>4.4680719861484197E-2</v>
      </c>
      <c r="D140" s="26">
        <f t="shared" si="286"/>
        <v>0.15962827379260358</v>
      </c>
      <c r="E140" s="26">
        <f t="shared" si="286"/>
        <v>0.1896206468691885</v>
      </c>
      <c r="F140" s="26">
        <f t="shared" si="287"/>
        <v>0.34924892066179208</v>
      </c>
      <c r="L140" t="str">
        <f t="shared" si="304"/>
        <v>72 Customer service occupations</v>
      </c>
      <c r="M140" s="26">
        <f t="shared" si="288"/>
        <v>0.8266511694067149</v>
      </c>
      <c r="N140" s="26">
        <f t="shared" si="288"/>
        <v>0.19431459156706099</v>
      </c>
      <c r="O140" s="26">
        <f t="shared" si="288"/>
        <v>1.9770719182507843</v>
      </c>
      <c r="P140" s="26">
        <f t="shared" si="288"/>
        <v>2.3428392004040051</v>
      </c>
      <c r="Q140" s="26">
        <f t="shared" si="289"/>
        <v>4.3199111186547894</v>
      </c>
      <c r="W140" t="str">
        <f t="shared" si="305"/>
        <v>72 Customer service occupations</v>
      </c>
      <c r="X140" s="26">
        <f t="shared" si="290"/>
        <v>2.05241150547117</v>
      </c>
      <c r="Y140" s="26">
        <f t="shared" si="290"/>
        <v>0.35799970419107119</v>
      </c>
      <c r="Z140" s="26">
        <f t="shared" si="290"/>
        <v>4.9898998278577977</v>
      </c>
      <c r="AA140" s="26">
        <f t="shared" si="290"/>
        <v>5.9203285962124568</v>
      </c>
      <c r="AB140" s="26">
        <f t="shared" si="291"/>
        <v>10.910228424070255</v>
      </c>
      <c r="AH140" t="str">
        <f t="shared" si="306"/>
        <v>72 Customer service occupations</v>
      </c>
      <c r="AI140" s="26">
        <f t="shared" si="292"/>
        <v>0.83591330316336654</v>
      </c>
      <c r="AJ140" s="26">
        <f t="shared" si="292"/>
        <v>0.4782369241765938</v>
      </c>
      <c r="AK140" s="26">
        <f t="shared" si="292"/>
        <v>1.7316286148413464</v>
      </c>
      <c r="AL140" s="26">
        <f t="shared" si="292"/>
        <v>1.7721220388718724</v>
      </c>
      <c r="AM140" s="26">
        <f t="shared" si="293"/>
        <v>3.5037506537132188</v>
      </c>
      <c r="AS140" t="str">
        <f t="shared" si="307"/>
        <v>72 Customer service occupations</v>
      </c>
      <c r="AT140" s="26">
        <f t="shared" si="294"/>
        <v>0.67943220247591274</v>
      </c>
      <c r="AU140" s="26">
        <f t="shared" si="294"/>
        <v>9.7790759565031138E-2</v>
      </c>
      <c r="AV140" s="26">
        <f t="shared" si="294"/>
        <v>1.4002209992429737</v>
      </c>
      <c r="AW140" s="26">
        <f t="shared" si="294"/>
        <v>1.1272200935548824</v>
      </c>
      <c r="AX140" s="26">
        <f t="shared" si="295"/>
        <v>2.5274410927978561</v>
      </c>
      <c r="BD140" t="str">
        <f t="shared" si="308"/>
        <v>72 Customer service occupations</v>
      </c>
      <c r="BE140" s="26">
        <f t="shared" si="296"/>
        <v>0.17413712716819418</v>
      </c>
      <c r="BF140" s="26">
        <f t="shared" si="296"/>
        <v>1.3733528712532745</v>
      </c>
      <c r="BG140" s="26">
        <f t="shared" si="296"/>
        <v>3.5155415074876082</v>
      </c>
      <c r="BH140" s="26">
        <f t="shared" si="296"/>
        <v>2.2644940816369505</v>
      </c>
      <c r="BI140" s="26">
        <f t="shared" si="297"/>
        <v>5.7800355891245587</v>
      </c>
      <c r="BO140" t="str">
        <f t="shared" si="309"/>
        <v>72 Customer service occupations</v>
      </c>
      <c r="BP140" s="26">
        <f t="shared" si="298"/>
        <v>0.29430119973235591</v>
      </c>
      <c r="BQ140" s="26">
        <f t="shared" si="298"/>
        <v>-0.40523937259915144</v>
      </c>
      <c r="BR140" s="26">
        <f t="shared" si="298"/>
        <v>4.1379459795133187</v>
      </c>
      <c r="BS140" s="26">
        <f t="shared" si="298"/>
        <v>-1.0468884088288135</v>
      </c>
      <c r="BT140" s="26">
        <f t="shared" si="299"/>
        <v>3.0910575706845052</v>
      </c>
      <c r="BZ140" t="str">
        <f t="shared" si="310"/>
        <v>72 Customer service occupations</v>
      </c>
      <c r="CA140" s="67">
        <f t="shared" si="300"/>
        <v>-0.44890170344323366</v>
      </c>
      <c r="CB140" s="67">
        <f t="shared" si="300"/>
        <v>-0.79065808613289512</v>
      </c>
      <c r="CC140" s="67">
        <f t="shared" si="300"/>
        <v>1.1824700881888717</v>
      </c>
      <c r="CD140" s="67">
        <f t="shared" si="300"/>
        <v>-0.9936353148499748</v>
      </c>
      <c r="CE140" s="67">
        <f t="shared" si="301"/>
        <v>0.18883477333889687</v>
      </c>
      <c r="CK140" t="str">
        <f t="shared" si="311"/>
        <v>72 Customer service occupations</v>
      </c>
      <c r="CL140" s="67">
        <f t="shared" si="302"/>
        <v>0.75487897526852965</v>
      </c>
      <c r="CM140" s="67">
        <f t="shared" si="302"/>
        <v>-5.2996074428373063E-3</v>
      </c>
      <c r="CN140" s="67">
        <f t="shared" si="302"/>
        <v>1.9073013239343988</v>
      </c>
      <c r="CO140" s="67">
        <f t="shared" si="302"/>
        <v>1.5461858378285527</v>
      </c>
      <c r="CP140" s="67">
        <f t="shared" si="303"/>
        <v>3.4534871617629515</v>
      </c>
    </row>
    <row r="141" spans="1:94" x14ac:dyDescent="0.2">
      <c r="A141" t="str">
        <f t="shared" si="285"/>
        <v>81 Process, plant and machine operatives</v>
      </c>
      <c r="B141" s="26">
        <f t="shared" si="286"/>
        <v>5.072084066721122E-2</v>
      </c>
      <c r="C141" s="26">
        <f t="shared" si="286"/>
        <v>-1.2163299196850275E-2</v>
      </c>
      <c r="D141" s="26">
        <f t="shared" si="286"/>
        <v>8.8863778669463905E-2</v>
      </c>
      <c r="E141" s="26">
        <f t="shared" si="286"/>
        <v>0.16106560129203501</v>
      </c>
      <c r="F141" s="26">
        <f t="shared" si="287"/>
        <v>0.24992937996149892</v>
      </c>
      <c r="L141" t="str">
        <f t="shared" si="304"/>
        <v>81 Process, plant and machine operatives</v>
      </c>
      <c r="M141" s="26">
        <f t="shared" si="288"/>
        <v>0.27883478714909737</v>
      </c>
      <c r="N141" s="26">
        <f t="shared" si="288"/>
        <v>5.7012033863967915E-3</v>
      </c>
      <c r="O141" s="26">
        <f t="shared" si="288"/>
        <v>0.64896321410510382</v>
      </c>
      <c r="P141" s="26">
        <f t="shared" si="288"/>
        <v>1.1208903124184124</v>
      </c>
      <c r="Q141" s="26">
        <f t="shared" si="289"/>
        <v>1.7698535265235162</v>
      </c>
      <c r="W141" t="str">
        <f t="shared" si="305"/>
        <v>81 Process, plant and machine operatives</v>
      </c>
      <c r="X141" s="26">
        <f t="shared" si="290"/>
        <v>0.20589362545589651</v>
      </c>
      <c r="Y141" s="26">
        <f t="shared" si="290"/>
        <v>-0.21900387313678182</v>
      </c>
      <c r="Z141" s="26">
        <f t="shared" si="290"/>
        <v>1.4497053188379461</v>
      </c>
      <c r="AA141" s="26">
        <f t="shared" si="290"/>
        <v>2.2213679817671039</v>
      </c>
      <c r="AB141" s="26">
        <f t="shared" si="291"/>
        <v>3.67107330060505</v>
      </c>
      <c r="AH141" t="str">
        <f t="shared" si="306"/>
        <v>81 Process, plant and machine operatives</v>
      </c>
      <c r="AI141" s="26">
        <f t="shared" si="292"/>
        <v>0.20618987703363967</v>
      </c>
      <c r="AJ141" s="26">
        <f t="shared" si="292"/>
        <v>-8.0438993408694204E-2</v>
      </c>
      <c r="AK141" s="26">
        <f t="shared" si="292"/>
        <v>0.69098221807682503</v>
      </c>
      <c r="AL141" s="26">
        <f t="shared" si="292"/>
        <v>1.1561447061742776</v>
      </c>
      <c r="AM141" s="26">
        <f t="shared" si="293"/>
        <v>1.8471269242511026</v>
      </c>
      <c r="AS141" t="str">
        <f t="shared" si="307"/>
        <v>81 Process, plant and machine operatives</v>
      </c>
      <c r="AT141" s="26">
        <f t="shared" si="294"/>
        <v>0.42365026189828958</v>
      </c>
      <c r="AU141" s="26">
        <f t="shared" si="294"/>
        <v>-0.24894999671160889</v>
      </c>
      <c r="AV141" s="26">
        <f t="shared" si="294"/>
        <v>1.2534099775285128</v>
      </c>
      <c r="AW141" s="26">
        <f t="shared" si="294"/>
        <v>1.4273217200499753</v>
      </c>
      <c r="AX141" s="26">
        <f t="shared" si="295"/>
        <v>2.6807316975784881</v>
      </c>
      <c r="BD141" t="str">
        <f t="shared" si="308"/>
        <v>81 Process, plant and machine operatives</v>
      </c>
      <c r="BE141" s="26">
        <f t="shared" si="296"/>
        <v>0.32708446915852107</v>
      </c>
      <c r="BF141" s="26">
        <f t="shared" si="296"/>
        <v>-0.71114122857132855</v>
      </c>
      <c r="BG141" s="26">
        <f t="shared" si="296"/>
        <v>5.0779845433909117</v>
      </c>
      <c r="BH141" s="26">
        <f t="shared" si="296"/>
        <v>3.6582939657208797</v>
      </c>
      <c r="BI141" s="26">
        <f t="shared" si="297"/>
        <v>8.7362785091117914</v>
      </c>
      <c r="BO141" t="str">
        <f t="shared" si="309"/>
        <v>81 Process, plant and machine operatives</v>
      </c>
      <c r="BP141" s="26">
        <f t="shared" si="298"/>
        <v>2.9427812391039154</v>
      </c>
      <c r="BQ141" s="26">
        <f t="shared" si="298"/>
        <v>-4.3142415727542485</v>
      </c>
      <c r="BR141" s="26">
        <f t="shared" si="298"/>
        <v>5.7978942293980218</v>
      </c>
      <c r="BS141" s="26">
        <f t="shared" si="298"/>
        <v>-9.6041173186232953E-2</v>
      </c>
      <c r="BT141" s="26">
        <f t="shared" si="299"/>
        <v>5.7018530562117888</v>
      </c>
      <c r="BZ141" t="str">
        <f t="shared" si="310"/>
        <v>81 Process, plant and machine operatives</v>
      </c>
      <c r="CA141" s="67">
        <f t="shared" si="300"/>
        <v>-2.3968489964934179</v>
      </c>
      <c r="CB141" s="67">
        <f t="shared" si="300"/>
        <v>-2.4123280175920261</v>
      </c>
      <c r="CC141" s="67">
        <f t="shared" si="300"/>
        <v>1.2503196976427251</v>
      </c>
      <c r="CD141" s="67">
        <f t="shared" si="300"/>
        <v>-8.8497359337222612</v>
      </c>
      <c r="CE141" s="67">
        <f t="shared" si="301"/>
        <v>-7.5994162360795352</v>
      </c>
      <c r="CK141" t="str">
        <f t="shared" si="311"/>
        <v>81 Process, plant and machine operatives</v>
      </c>
      <c r="CL141" s="67">
        <f t="shared" si="302"/>
        <v>-0.78876383488777346</v>
      </c>
      <c r="CM141" s="67">
        <f t="shared" si="302"/>
        <v>-1.2639349491878242</v>
      </c>
      <c r="CN141" s="67">
        <f t="shared" si="302"/>
        <v>-1.5908625468427031</v>
      </c>
      <c r="CO141" s="67">
        <f t="shared" si="302"/>
        <v>-1.0213585137631105</v>
      </c>
      <c r="CP141" s="67">
        <f t="shared" si="303"/>
        <v>-2.6122210606058136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0.14665760379901238</v>
      </c>
      <c r="C142" s="26">
        <f t="shared" si="286"/>
        <v>-5.1523770737904206E-2</v>
      </c>
      <c r="D142" s="26">
        <f t="shared" si="286"/>
        <v>0.15735706941680111</v>
      </c>
      <c r="E142" s="26">
        <f t="shared" si="286"/>
        <v>0.24042611540032277</v>
      </c>
      <c r="F142" s="26">
        <f t="shared" si="287"/>
        <v>0.39778318481712388</v>
      </c>
      <c r="L142" t="str">
        <f t="shared" si="304"/>
        <v>82 Transport and mobile machine drivers and operatives</v>
      </c>
      <c r="M142" s="26">
        <f t="shared" si="288"/>
        <v>1.1577374357051919</v>
      </c>
      <c r="N142" s="26">
        <f t="shared" si="288"/>
        <v>-0.13330557579198876</v>
      </c>
      <c r="O142" s="26">
        <f t="shared" si="288"/>
        <v>0.81624563112677695</v>
      </c>
      <c r="P142" s="26">
        <f t="shared" si="288"/>
        <v>1.7459185417028724</v>
      </c>
      <c r="Q142" s="26">
        <f t="shared" si="289"/>
        <v>2.5621641728296494</v>
      </c>
      <c r="W142" t="str">
        <f t="shared" si="305"/>
        <v>82 Transport and mobile machine drivers and operatives</v>
      </c>
      <c r="X142" s="26">
        <f t="shared" si="290"/>
        <v>2.7000115546798016</v>
      </c>
      <c r="Y142" s="26">
        <f t="shared" si="290"/>
        <v>-1.358584234112195</v>
      </c>
      <c r="Z142" s="26">
        <f t="shared" si="290"/>
        <v>1.2612105644541973</v>
      </c>
      <c r="AA142" s="26">
        <f t="shared" si="290"/>
        <v>3.2279484677705312</v>
      </c>
      <c r="AB142" s="26">
        <f t="shared" si="291"/>
        <v>4.4891590322247286</v>
      </c>
      <c r="AH142" t="str">
        <f t="shared" si="306"/>
        <v>82 Transport and mobile machine drivers and operatives</v>
      </c>
      <c r="AI142" s="26">
        <f t="shared" si="292"/>
        <v>1.2084494920772291</v>
      </c>
      <c r="AJ142" s="26">
        <f t="shared" si="292"/>
        <v>-0.63904064366768676</v>
      </c>
      <c r="AK142" s="26">
        <f t="shared" si="292"/>
        <v>0.63126582422446109</v>
      </c>
      <c r="AL142" s="26">
        <f t="shared" si="292"/>
        <v>1.0423857345094891</v>
      </c>
      <c r="AM142" s="26">
        <f t="shared" si="293"/>
        <v>1.6736515587339502</v>
      </c>
      <c r="AS142" t="str">
        <f t="shared" si="307"/>
        <v>82 Transport and mobile machine drivers and operatives</v>
      </c>
      <c r="AT142" s="26">
        <f t="shared" si="294"/>
        <v>1.7127403216551356</v>
      </c>
      <c r="AU142" s="26">
        <f t="shared" si="294"/>
        <v>-0.62557811899611604</v>
      </c>
      <c r="AV142" s="26">
        <f t="shared" si="294"/>
        <v>0.82252412857457724</v>
      </c>
      <c r="AW142" s="26">
        <f t="shared" si="294"/>
        <v>1.4414996100303687</v>
      </c>
      <c r="AX142" s="26">
        <f t="shared" si="295"/>
        <v>2.264023738604946</v>
      </c>
      <c r="BD142" t="str">
        <f t="shared" si="308"/>
        <v>82 Transport and mobile machine drivers and operatives</v>
      </c>
      <c r="BE142" s="26">
        <f t="shared" si="296"/>
        <v>2.6594626263921164</v>
      </c>
      <c r="BF142" s="26">
        <f t="shared" si="296"/>
        <v>-2.3596895318531459</v>
      </c>
      <c r="BG142" s="26">
        <f t="shared" si="296"/>
        <v>3.1148068846484627</v>
      </c>
      <c r="BH142" s="26">
        <f t="shared" si="296"/>
        <v>4.2961452241453699</v>
      </c>
      <c r="BI142" s="26">
        <f t="shared" si="297"/>
        <v>7.4109521087938326</v>
      </c>
      <c r="BO142" t="str">
        <f t="shared" si="309"/>
        <v>82 Transport and mobile machine drivers and operatives</v>
      </c>
      <c r="BP142" s="26">
        <f t="shared" si="298"/>
        <v>8.6223818894488176</v>
      </c>
      <c r="BQ142" s="26">
        <f t="shared" si="298"/>
        <v>-12.186815711637195</v>
      </c>
      <c r="BR142" s="26">
        <f t="shared" si="298"/>
        <v>3.0036980674085356</v>
      </c>
      <c r="BS142" s="26">
        <f t="shared" si="298"/>
        <v>-1.8726881768260668</v>
      </c>
      <c r="BT142" s="26">
        <f t="shared" si="299"/>
        <v>1.1310098905824688</v>
      </c>
      <c r="BZ142" t="str">
        <f t="shared" si="310"/>
        <v>82 Transport and mobile machine drivers and operatives</v>
      </c>
      <c r="CA142" s="67">
        <f t="shared" si="300"/>
        <v>-3.1387432781165359</v>
      </c>
      <c r="CB142" s="67">
        <f t="shared" si="300"/>
        <v>-9.7346560449826711</v>
      </c>
      <c r="CC142" s="67">
        <f t="shared" si="300"/>
        <v>-0.75398266763683353</v>
      </c>
      <c r="CD142" s="67">
        <f t="shared" si="300"/>
        <v>-7.6958968427866346</v>
      </c>
      <c r="CE142" s="67">
        <f t="shared" si="301"/>
        <v>-8.4498795104234681</v>
      </c>
      <c r="CK142" t="str">
        <f t="shared" si="311"/>
        <v>82 Transport and mobile machine drivers and operatives</v>
      </c>
      <c r="CL142" s="67">
        <f t="shared" si="302"/>
        <v>3.1606467217796013</v>
      </c>
      <c r="CM142" s="67">
        <f t="shared" si="302"/>
        <v>-3.9342623585825045</v>
      </c>
      <c r="CN142" s="67">
        <f t="shared" si="302"/>
        <v>0.57743657023947748</v>
      </c>
      <c r="CO142" s="67">
        <f t="shared" si="302"/>
        <v>-3.3020691550900416</v>
      </c>
      <c r="CP142" s="67">
        <f t="shared" si="303"/>
        <v>-2.7246325848505641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-9.2728557401014098E-4</v>
      </c>
      <c r="C143" s="26">
        <f t="shared" si="286"/>
        <v>5.6053715715933053E-5</v>
      </c>
      <c r="D143" s="26">
        <f t="shared" si="286"/>
        <v>-3.8979139374550236E-4</v>
      </c>
      <c r="E143" s="26">
        <f t="shared" si="286"/>
        <v>5.4915690937018709E-4</v>
      </c>
      <c r="F143" s="26">
        <f t="shared" si="287"/>
        <v>1.5936551562468473E-4</v>
      </c>
      <c r="L143" t="str">
        <f t="shared" si="304"/>
        <v>91 Elementary trades and related occupations</v>
      </c>
      <c r="M143" s="26">
        <f t="shared" si="288"/>
        <v>0.15277269600690213</v>
      </c>
      <c r="N143" s="26">
        <f t="shared" si="288"/>
        <v>-5.5291372014309337E-2</v>
      </c>
      <c r="O143" s="26">
        <f t="shared" si="288"/>
        <v>2.0284821104835538E-2</v>
      </c>
      <c r="P143" s="26">
        <f t="shared" si="288"/>
        <v>0.29216869745884022</v>
      </c>
      <c r="Q143" s="26">
        <f t="shared" si="289"/>
        <v>0.31245351856367576</v>
      </c>
      <c r="W143" t="str">
        <f t="shared" si="305"/>
        <v>91 Elementary trades and related occupations</v>
      </c>
      <c r="X143" s="26">
        <f t="shared" si="290"/>
        <v>0.15479113478090767</v>
      </c>
      <c r="Y143" s="26">
        <f t="shared" si="290"/>
        <v>-0.35706503812683765</v>
      </c>
      <c r="Z143" s="26">
        <f t="shared" si="290"/>
        <v>-0.32312697890104047</v>
      </c>
      <c r="AA143" s="26">
        <f t="shared" si="290"/>
        <v>0.22227396177906744</v>
      </c>
      <c r="AB143" s="26">
        <f t="shared" si="291"/>
        <v>-0.10085301712197303</v>
      </c>
      <c r="AH143" t="str">
        <f t="shared" si="306"/>
        <v>91 Elementary trades and related occupations</v>
      </c>
      <c r="AI143" s="26">
        <f t="shared" si="292"/>
        <v>0.23870933842230602</v>
      </c>
      <c r="AJ143" s="26">
        <f t="shared" si="292"/>
        <v>-0.3508272077681156</v>
      </c>
      <c r="AK143" s="26">
        <f t="shared" si="292"/>
        <v>-5.7236588301421198E-2</v>
      </c>
      <c r="AL143" s="26">
        <f t="shared" si="292"/>
        <v>0.56097538740086428</v>
      </c>
      <c r="AM143" s="26">
        <f t="shared" si="293"/>
        <v>0.50373879909944308</v>
      </c>
      <c r="AS143" t="str">
        <f t="shared" si="307"/>
        <v>91 Elementary trades and related occupations</v>
      </c>
      <c r="AT143" s="26">
        <f t="shared" si="294"/>
        <v>1.0686941678235584E-2</v>
      </c>
      <c r="AU143" s="26">
        <f t="shared" si="294"/>
        <v>1.2501347173982325E-2</v>
      </c>
      <c r="AV143" s="26">
        <f t="shared" si="294"/>
        <v>-0.28508295339078638</v>
      </c>
      <c r="AW143" s="26">
        <f t="shared" si="294"/>
        <v>0.20253067435931094</v>
      </c>
      <c r="AX143" s="26">
        <f t="shared" si="295"/>
        <v>-8.255227903147544E-2</v>
      </c>
      <c r="BD143" t="str">
        <f t="shared" si="308"/>
        <v>91 Elementary trades and related occupations</v>
      </c>
      <c r="BE143" s="26">
        <f t="shared" si="296"/>
        <v>-1.4370548753386974</v>
      </c>
      <c r="BF143" s="26">
        <f t="shared" si="296"/>
        <v>-0.20330010801848708</v>
      </c>
      <c r="BG143" s="26">
        <f t="shared" si="296"/>
        <v>-0.65415315723398137</v>
      </c>
      <c r="BH143" s="26">
        <f t="shared" si="296"/>
        <v>1.2796556317363805</v>
      </c>
      <c r="BI143" s="26">
        <f t="shared" si="297"/>
        <v>0.62550247450239915</v>
      </c>
      <c r="BO143" t="str">
        <f t="shared" si="309"/>
        <v>91 Elementary trades and related occupations</v>
      </c>
      <c r="BP143" s="26">
        <f t="shared" si="298"/>
        <v>-0.59944656011566266</v>
      </c>
      <c r="BQ143" s="26">
        <f t="shared" si="298"/>
        <v>-2.4370894918989823</v>
      </c>
      <c r="BR143" s="26">
        <f t="shared" si="298"/>
        <v>-2.2479833554374533</v>
      </c>
      <c r="BS143" s="26">
        <f t="shared" si="298"/>
        <v>-0.76424284101219442</v>
      </c>
      <c r="BT143" s="26">
        <f t="shared" si="299"/>
        <v>-3.0122261964496477</v>
      </c>
      <c r="BZ143" t="str">
        <f t="shared" si="310"/>
        <v>91 Elementary trades and related occupations</v>
      </c>
      <c r="CA143" s="67">
        <f t="shared" si="300"/>
        <v>-4.1251249887726011</v>
      </c>
      <c r="CB143" s="67">
        <f t="shared" si="300"/>
        <v>-2.5018936850433349</v>
      </c>
      <c r="CC143" s="67">
        <f t="shared" si="300"/>
        <v>-3.0067979296492613</v>
      </c>
      <c r="CD143" s="67">
        <f t="shared" si="300"/>
        <v>-3.1412638660962422</v>
      </c>
      <c r="CE143" s="67">
        <f t="shared" si="301"/>
        <v>-6.1480617957455035</v>
      </c>
      <c r="CK143" t="str">
        <f t="shared" si="311"/>
        <v>91 Elementary trades and related occupations</v>
      </c>
      <c r="CL143" s="67">
        <f t="shared" si="302"/>
        <v>-1.0096629227697091</v>
      </c>
      <c r="CM143" s="67">
        <f t="shared" si="302"/>
        <v>-0.63724494591635761</v>
      </c>
      <c r="CN143" s="67">
        <f t="shared" si="302"/>
        <v>-1.6410764487995024</v>
      </c>
      <c r="CO143" s="67">
        <f t="shared" si="302"/>
        <v>-1.1866225305368756</v>
      </c>
      <c r="CP143" s="67">
        <f t="shared" si="303"/>
        <v>-2.827698979336378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6.9324073007174303E-2</v>
      </c>
      <c r="C144" s="26">
        <f t="shared" si="286"/>
        <v>2.4687237925731131E-2</v>
      </c>
      <c r="D144" s="26">
        <f t="shared" si="286"/>
        <v>8.1564670251545901E-2</v>
      </c>
      <c r="E144" s="26">
        <f t="shared" si="286"/>
        <v>0.13019128794474283</v>
      </c>
      <c r="F144" s="26">
        <f t="shared" si="287"/>
        <v>0.21175595819628873</v>
      </c>
      <c r="L144" t="str">
        <f t="shared" ref="L144" si="312">A144</f>
        <v>92 Elementary administration and service occupations</v>
      </c>
      <c r="M144" s="26">
        <f t="shared" si="288"/>
        <v>3.2119945308371705</v>
      </c>
      <c r="N144" s="26">
        <f t="shared" si="288"/>
        <v>0.89559383756648714</v>
      </c>
      <c r="O144" s="26">
        <f t="shared" si="288"/>
        <v>3.7558408209535212</v>
      </c>
      <c r="P144" s="26">
        <f t="shared" si="288"/>
        <v>7.3641665144876427</v>
      </c>
      <c r="Q144" s="26">
        <f t="shared" si="289"/>
        <v>11.120007335441164</v>
      </c>
      <c r="W144" t="str">
        <f t="shared" ref="W144" si="313">A144</f>
        <v>92 Elementary administration and service occupations</v>
      </c>
      <c r="X144" s="26">
        <f t="shared" si="290"/>
        <v>8.3255602516550766</v>
      </c>
      <c r="Y144" s="26">
        <f t="shared" si="290"/>
        <v>-0.95517384933229721</v>
      </c>
      <c r="Z144" s="26">
        <f t="shared" si="290"/>
        <v>7.5150086291444183</v>
      </c>
      <c r="AA144" s="26">
        <f t="shared" si="290"/>
        <v>15.444748721852228</v>
      </c>
      <c r="AB144" s="26">
        <f t="shared" si="291"/>
        <v>22.959757350996647</v>
      </c>
      <c r="AH144" t="str">
        <f t="shared" ref="AH144" si="314">L144</f>
        <v>92 Elementary administration and service occupations</v>
      </c>
      <c r="AI144" s="26">
        <f t="shared" si="292"/>
        <v>4.5148785127078419</v>
      </c>
      <c r="AJ144" s="26">
        <f t="shared" si="292"/>
        <v>-0.19411217399139247</v>
      </c>
      <c r="AK144" s="26">
        <f t="shared" si="292"/>
        <v>3.4569337628390997</v>
      </c>
      <c r="AL144" s="26">
        <f t="shared" si="292"/>
        <v>8.0169120501763018</v>
      </c>
      <c r="AM144" s="26">
        <f t="shared" si="293"/>
        <v>11.473845813015402</v>
      </c>
      <c r="AS144" t="str">
        <f t="shared" ref="AS144" si="315">W144</f>
        <v>92 Elementary administration and service occupations</v>
      </c>
      <c r="AT144" s="26">
        <f t="shared" si="294"/>
        <v>2.9096589266421713</v>
      </c>
      <c r="AU144" s="26">
        <f t="shared" si="294"/>
        <v>0.49111633085822248</v>
      </c>
      <c r="AV144" s="26">
        <f t="shared" si="294"/>
        <v>2.8699083135485282</v>
      </c>
      <c r="AW144" s="26">
        <f t="shared" si="294"/>
        <v>6.9599593265781294</v>
      </c>
      <c r="AX144" s="26">
        <f t="shared" si="295"/>
        <v>9.8298676401266576</v>
      </c>
      <c r="BD144" t="str">
        <f t="shared" ref="BD144" si="316">AH144</f>
        <v>92 Elementary administration and service occupations</v>
      </c>
      <c r="BE144" s="26">
        <f t="shared" si="296"/>
        <v>-6.9354181611699346</v>
      </c>
      <c r="BF144" s="26">
        <f t="shared" si="296"/>
        <v>0.30625474108697404</v>
      </c>
      <c r="BG144" s="26">
        <f t="shared" si="296"/>
        <v>-1.9618594960845996</v>
      </c>
      <c r="BH144" s="26">
        <f t="shared" si="296"/>
        <v>-0.87128663992352529</v>
      </c>
      <c r="BI144" s="26">
        <f t="shared" si="297"/>
        <v>-2.8331461360081249</v>
      </c>
      <c r="BO144" t="str">
        <f t="shared" ref="BO144" si="317">AS144</f>
        <v>92 Elementary administration and service occupations</v>
      </c>
      <c r="BP144" s="26">
        <f t="shared" si="298"/>
        <v>3.2842425562411961</v>
      </c>
      <c r="BQ144" s="26">
        <f t="shared" si="298"/>
        <v>-16.743083842118537</v>
      </c>
      <c r="BR144" s="26">
        <f t="shared" si="298"/>
        <v>5.5275646118769686</v>
      </c>
      <c r="BS144" s="26">
        <f t="shared" si="298"/>
        <v>-12.70017161017725</v>
      </c>
      <c r="BT144" s="26">
        <f t="shared" si="299"/>
        <v>-7.1726069983002816</v>
      </c>
      <c r="BZ144" t="str">
        <f t="shared" ref="BZ144" si="318">BD144</f>
        <v>92 Elementary administration and service occupations</v>
      </c>
      <c r="CA144" s="67">
        <f t="shared" si="300"/>
        <v>-3.6687623262475455</v>
      </c>
      <c r="CB144" s="67">
        <f t="shared" si="300"/>
        <v>-20.009144489103363</v>
      </c>
      <c r="CC144" s="67">
        <f t="shared" si="300"/>
        <v>1.9423919669320782</v>
      </c>
      <c r="CD144" s="67">
        <f t="shared" si="300"/>
        <v>-30.881957171916909</v>
      </c>
      <c r="CE144" s="67">
        <f t="shared" si="301"/>
        <v>-28.939565204984831</v>
      </c>
      <c r="CK144" t="str">
        <f t="shared" ref="CK144" si="319">BO144</f>
        <v>92 Elementary administration and service occupations</v>
      </c>
      <c r="CL144" s="67">
        <f t="shared" si="302"/>
        <v>-4.0371871329061264</v>
      </c>
      <c r="CM144" s="67">
        <f t="shared" si="302"/>
        <v>-7.1894547188415601</v>
      </c>
      <c r="CN144" s="67">
        <f t="shared" si="302"/>
        <v>-9.4623346615689421</v>
      </c>
      <c r="CO144" s="67">
        <f t="shared" si="302"/>
        <v>-7.1338422058153057</v>
      </c>
      <c r="CP144" s="67">
        <f t="shared" si="303"/>
        <v>-16.596176867384248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15.878591595945338</v>
      </c>
      <c r="C146" s="28">
        <f>D35-C35</f>
        <v>5.8039191585168908</v>
      </c>
      <c r="D146" s="28">
        <f>E35-D35</f>
        <v>13.183773935248382</v>
      </c>
      <c r="E146" s="28">
        <f>F35-E35</f>
        <v>26.628407515517182</v>
      </c>
      <c r="F146" s="28">
        <f>F35-D35</f>
        <v>39.812181450765564</v>
      </c>
      <c r="L146" s="23" t="str">
        <f t="shared" ref="L146" si="321">L35</f>
        <v>All occupations</v>
      </c>
      <c r="M146" s="28">
        <f>N35-M35</f>
        <v>117.43850861824177</v>
      </c>
      <c r="N146" s="28">
        <f t="shared" ref="N146" si="322">O35-N35</f>
        <v>41.575094433115964</v>
      </c>
      <c r="O146" s="28">
        <f>P35-O35</f>
        <v>97.93805009460425</v>
      </c>
      <c r="P146" s="28">
        <f>Q35-P35</f>
        <v>194.78685552566549</v>
      </c>
      <c r="Q146" s="28">
        <f>Q35-O35</f>
        <v>292.72490562026974</v>
      </c>
      <c r="W146" s="23" t="str">
        <f t="shared" ref="W146" si="323">W35</f>
        <v>All occupations</v>
      </c>
      <c r="X146" s="28">
        <f>Y35-X35</f>
        <v>126.05069584902719</v>
      </c>
      <c r="Y146" s="28">
        <f t="shared" ref="Y146" si="324">Z35-Y35</f>
        <v>-11.823060779175421</v>
      </c>
      <c r="Z146" s="28">
        <f>AA35-Z35</f>
        <v>76.769860826141667</v>
      </c>
      <c r="AA146" s="28">
        <f>AB35-AA35</f>
        <v>171.28529140280671</v>
      </c>
      <c r="AB146" s="28">
        <f>AB35-Z35</f>
        <v>248.05515222894837</v>
      </c>
      <c r="AH146" s="23" t="str">
        <f t="shared" ref="AH146" si="325">AH35</f>
        <v>All occupations</v>
      </c>
      <c r="AI146" s="28">
        <f>AJ35-AI35</f>
        <v>19.353038009604916</v>
      </c>
      <c r="AJ146" s="28">
        <f t="shared" ref="AJ146" si="326">AK35-AJ35</f>
        <v>-3.2528860664110653</v>
      </c>
      <c r="AK146" s="28">
        <f>AL35-AK35</f>
        <v>1.2143658790972154</v>
      </c>
      <c r="AL146" s="28">
        <f>AM35-AL35</f>
        <v>33.56636961816713</v>
      </c>
      <c r="AM146" s="28">
        <f>AM35-AK35</f>
        <v>34.780735497264345</v>
      </c>
      <c r="AS146" s="23" t="str">
        <f t="shared" ref="AS146" si="327">AS35</f>
        <v>All occupations</v>
      </c>
      <c r="AT146" s="28">
        <f>AU35-AT35</f>
        <v>33.147535764946838</v>
      </c>
      <c r="AU146" s="28">
        <f t="shared" ref="AU146" si="328">AV35-AU35</f>
        <v>-1.0128142580431359</v>
      </c>
      <c r="AV146" s="28">
        <f>AW35-AV35</f>
        <v>9.2127645069609798</v>
      </c>
      <c r="AW146" s="28">
        <f>AX35-AW35</f>
        <v>43.004818908611867</v>
      </c>
      <c r="AX146" s="28">
        <f>AX35-AV35</f>
        <v>52.217583415572847</v>
      </c>
      <c r="BD146" s="23" t="str">
        <f t="shared" ref="BD146" si="329">BD35</f>
        <v>All occupations</v>
      </c>
      <c r="BE146" s="28">
        <f>BF35-BE35</f>
        <v>-20.364178900480738</v>
      </c>
      <c r="BF146" s="28">
        <f t="shared" ref="BF146" si="330">BG35-BF35</f>
        <v>35.738895359710568</v>
      </c>
      <c r="BG146" s="28">
        <f>BH35-BG35</f>
        <v>-16.903613190868555</v>
      </c>
      <c r="BH146" s="28">
        <f>BI35-BH35</f>
        <v>0.89293907461808431</v>
      </c>
      <c r="BI146" s="28">
        <f>BI35-BG35</f>
        <v>-16.01067411625047</v>
      </c>
      <c r="BO146" s="23" t="str">
        <f t="shared" ref="BO146" si="331">BO35</f>
        <v>All occupations</v>
      </c>
      <c r="BP146" s="28">
        <f>BQ35-BP35</f>
        <v>-1.4097072806307551</v>
      </c>
      <c r="BQ146" s="28">
        <f t="shared" ref="BQ146" si="332">BR35-BQ35</f>
        <v>-81.132796103841088</v>
      </c>
      <c r="BR146" s="28">
        <f>BS35-BR35</f>
        <v>-17.529330964348446</v>
      </c>
      <c r="BS146" s="28">
        <f>BT35-BS35</f>
        <v>-123.61547072316637</v>
      </c>
      <c r="BT146" s="28">
        <f>BT35-BR35</f>
        <v>-141.14480168751481</v>
      </c>
      <c r="BZ146" s="23" t="str">
        <f t="shared" ref="BZ146" si="333">BZ35</f>
        <v>All occupations</v>
      </c>
      <c r="CA146" s="69">
        <f>CB35-CA35</f>
        <v>-50.874004761946253</v>
      </c>
      <c r="CB146" s="69">
        <f t="shared" ref="CB146" si="334">CC35-CB35</f>
        <v>-77.841029058472202</v>
      </c>
      <c r="CC146" s="69">
        <f>CD35-CC35</f>
        <v>-27.043288195819855</v>
      </c>
      <c r="CD146" s="69">
        <f>CE35-CD35</f>
        <v>-151.38406558039361</v>
      </c>
      <c r="CE146" s="69">
        <f>CE35-CC35</f>
        <v>-178.42735377621347</v>
      </c>
      <c r="CK146" s="23" t="str">
        <f t="shared" ref="CK146" si="335">CK35</f>
        <v>All occupations</v>
      </c>
      <c r="CL146" s="69">
        <f>CM35-CL35</f>
        <v>5.2725211040564943</v>
      </c>
      <c r="CM146" s="69">
        <f t="shared" ref="CM146" si="336">CN35-CM35</f>
        <v>-24.162322684977767</v>
      </c>
      <c r="CN146" s="69">
        <f>CO35-CN35</f>
        <v>-6.9115828881047037</v>
      </c>
      <c r="CO146" s="69">
        <f>CP35-CO35</f>
        <v>-6.1051457452484783</v>
      </c>
      <c r="CP146" s="69">
        <f>CP35-CN35</f>
        <v>-13.016728633353182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South East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7.2753387174866875</v>
      </c>
      <c r="C8" s="68">
        <f>'Basic T2'!O8</f>
        <v>60.539130061205427</v>
      </c>
      <c r="D8" s="68">
        <f>'Basic T2'!Z8</f>
        <v>127.38798308918503</v>
      </c>
      <c r="E8" s="68">
        <f>'Basic T2'!AK8</f>
        <v>24.753013204412703</v>
      </c>
      <c r="F8" s="68">
        <f>'Basic T2'!AV8</f>
        <v>36.361305330690705</v>
      </c>
      <c r="G8" s="68">
        <f>'Basic T2'!BG8</f>
        <v>75.656344355073983</v>
      </c>
      <c r="H8" s="68">
        <f>'Basic T2'!BR8</f>
        <v>54.700843559537482</v>
      </c>
      <c r="I8" s="68">
        <f>'Basic T2'!CC8</f>
        <v>35.821632519029713</v>
      </c>
      <c r="J8" s="68">
        <f>'Basic T2'!CN8</f>
        <v>6.2810491549314564</v>
      </c>
      <c r="K8" s="309">
        <f>SUM(B8:J8)</f>
        <v>428.77663999155317</v>
      </c>
      <c r="L8" s="96"/>
      <c r="M8" s="96">
        <f t="shared" ref="M8:M33" si="0">B8/B$35*100</f>
        <v>8.4984195977117949</v>
      </c>
      <c r="N8" s="96">
        <f t="shared" ref="N8:N33" si="1">C8/C$35*100</f>
        <v>9.8600568126101216</v>
      </c>
      <c r="O8" s="96">
        <f t="shared" ref="O8:O33" si="2">D8/D$35*100</f>
        <v>11.809246253312958</v>
      </c>
      <c r="P8" s="96">
        <f t="shared" ref="P8:P33" si="3">E8/E$35*100</f>
        <v>8.5059230293707753</v>
      </c>
      <c r="Q8" s="96">
        <f t="shared" ref="Q8:Q33" si="4">F8/F$35*100</f>
        <v>12.099314563851857</v>
      </c>
      <c r="R8" s="96">
        <f t="shared" ref="R8:R33" si="5">G8/G$35*100</f>
        <v>7.8127280364316469</v>
      </c>
      <c r="S8" s="96">
        <f t="shared" ref="S8:S33" si="6">H8/H$35*100</f>
        <v>6.5504623631445185</v>
      </c>
      <c r="T8" s="96">
        <f t="shared" ref="T8:T33" si="7">I8/I$35*100</f>
        <v>7.1404753905513267</v>
      </c>
      <c r="U8" s="96">
        <f t="shared" ref="U8:U33" si="8">J8/J$35*100</f>
        <v>3.9469437611690874</v>
      </c>
      <c r="V8" s="96">
        <f t="shared" ref="V8:V33" si="9">K8/K$35*100</f>
        <v>8.8698577413200272</v>
      </c>
      <c r="W8" s="96"/>
      <c r="X8" s="96">
        <f t="shared" ref="X8:X32" si="10">IF($K8&gt;0,B8/$K8*100,0)</f>
        <v>1.6967665770294786</v>
      </c>
      <c r="Y8" s="96">
        <f t="shared" ref="Y8:AG23" si="11">IF($K8&gt;0,C8/$K8*100,0)</f>
        <v>14.119036443402802</v>
      </c>
      <c r="Z8" s="96">
        <f t="shared" si="11"/>
        <v>29.709636954964374</v>
      </c>
      <c r="AA8" s="96">
        <f t="shared" si="11"/>
        <v>5.7729388440798299</v>
      </c>
      <c r="AB8" s="96">
        <f t="shared" si="11"/>
        <v>8.480244010356305</v>
      </c>
      <c r="AC8" s="96">
        <f t="shared" si="11"/>
        <v>17.644698264477373</v>
      </c>
      <c r="AD8" s="96">
        <f t="shared" si="11"/>
        <v>12.757421570497657</v>
      </c>
      <c r="AE8" s="96">
        <f t="shared" si="11"/>
        <v>8.3543806210467508</v>
      </c>
      <c r="AF8" s="96">
        <f>IF($K8&gt;0,J8/$K8*100,0)</f>
        <v>1.4648767141454329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2.5358926098511256</v>
      </c>
      <c r="C9" s="68">
        <f>'Basic T2'!O9</f>
        <v>22.016910723993927</v>
      </c>
      <c r="D9" s="68">
        <f>'Basic T2'!Z9</f>
        <v>41.745542262633634</v>
      </c>
      <c r="E9" s="68">
        <f>'Basic T2'!AK9</f>
        <v>12.887692109047897</v>
      </c>
      <c r="F9" s="68">
        <f>'Basic T2'!AV9</f>
        <v>13.644871412012071</v>
      </c>
      <c r="G9" s="68">
        <f>'Basic T2'!BG9</f>
        <v>29.976434567428832</v>
      </c>
      <c r="H9" s="68">
        <f>'Basic T2'!BR9</f>
        <v>28.867063850213238</v>
      </c>
      <c r="I9" s="68">
        <f>'Basic T2'!CC9</f>
        <v>15.161632819596917</v>
      </c>
      <c r="J9" s="68">
        <f>'Basic T2'!CN9</f>
        <v>5.0070703815300446</v>
      </c>
      <c r="K9" s="309">
        <f>SUM(B9:J9)</f>
        <v>171.84311073630769</v>
      </c>
      <c r="L9" s="96"/>
      <c r="M9" s="96">
        <f t="shared" si="0"/>
        <v>2.9622097733335884</v>
      </c>
      <c r="N9" s="96">
        <f t="shared" si="1"/>
        <v>3.5859119606982772</v>
      </c>
      <c r="O9" s="96">
        <f t="shared" si="2"/>
        <v>3.8699363676429637</v>
      </c>
      <c r="P9" s="96">
        <f t="shared" si="3"/>
        <v>4.4286211218215783</v>
      </c>
      <c r="Q9" s="96">
        <f t="shared" si="4"/>
        <v>4.5403648162734278</v>
      </c>
      <c r="R9" s="96">
        <f t="shared" si="5"/>
        <v>3.0955464842189837</v>
      </c>
      <c r="S9" s="96">
        <f t="shared" si="6"/>
        <v>3.4568500772661643</v>
      </c>
      <c r="T9" s="96">
        <f t="shared" si="7"/>
        <v>3.0222314957699075</v>
      </c>
      <c r="U9" s="96">
        <f t="shared" si="8"/>
        <v>3.1463891965561599</v>
      </c>
      <c r="V9" s="96">
        <f t="shared" si="9"/>
        <v>3.554820398067815</v>
      </c>
      <c r="W9" s="96"/>
      <c r="X9" s="96">
        <f t="shared" si="10"/>
        <v>1.4757022257019305</v>
      </c>
      <c r="Y9" s="96">
        <f t="shared" si="11"/>
        <v>12.81221611367287</v>
      </c>
      <c r="Z9" s="96">
        <f t="shared" si="11"/>
        <v>24.292822728687646</v>
      </c>
      <c r="AA9" s="96">
        <f t="shared" si="11"/>
        <v>7.4996850637928629</v>
      </c>
      <c r="AB9" s="96">
        <f t="shared" si="11"/>
        <v>7.9403075011543827</v>
      </c>
      <c r="AC9" s="96">
        <f t="shared" si="11"/>
        <v>17.444071187367825</v>
      </c>
      <c r="AD9" s="96">
        <f t="shared" si="11"/>
        <v>16.79849935590935</v>
      </c>
      <c r="AE9" s="96">
        <f t="shared" si="11"/>
        <v>8.8229506289969102</v>
      </c>
      <c r="AF9" s="96">
        <f t="shared" si="11"/>
        <v>2.9137451947162236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19.152560889463722</v>
      </c>
      <c r="C10" s="68">
        <f>'Basic T2'!O10</f>
        <v>83.452102312895789</v>
      </c>
      <c r="D10" s="68">
        <f>'Basic T2'!Z10</f>
        <v>123.21175665184209</v>
      </c>
      <c r="E10" s="68">
        <f>'Basic T2'!AK10</f>
        <v>13.608882193799557</v>
      </c>
      <c r="F10" s="68">
        <f>'Basic T2'!AV10</f>
        <v>30.682030732337154</v>
      </c>
      <c r="G10" s="68">
        <f>'Basic T2'!BG10</f>
        <v>39.114144163310925</v>
      </c>
      <c r="H10" s="68">
        <f>'Basic T2'!BR10</f>
        <v>27.299000804863457</v>
      </c>
      <c r="I10" s="68">
        <f>'Basic T2'!CC10</f>
        <v>16.369781004867274</v>
      </c>
      <c r="J10" s="68">
        <f>'Basic T2'!CN10</f>
        <v>3.966735967846704</v>
      </c>
      <c r="K10" s="309">
        <f t="shared" ref="K10:K32" si="12">SUM(B10:J10)</f>
        <v>356.85699472122667</v>
      </c>
      <c r="L10" s="96"/>
      <c r="M10" s="96">
        <f t="shared" si="0"/>
        <v>22.37236026113375</v>
      </c>
      <c r="N10" s="96">
        <f t="shared" si="1"/>
        <v>13.59191103514382</v>
      </c>
      <c r="O10" s="96">
        <f t="shared" si="2"/>
        <v>11.422097597590458</v>
      </c>
      <c r="P10" s="96">
        <f t="shared" si="3"/>
        <v>4.6764449847098923</v>
      </c>
      <c r="Q10" s="96">
        <f t="shared" si="4"/>
        <v>10.209521850553033</v>
      </c>
      <c r="R10" s="96">
        <f t="shared" si="5"/>
        <v>4.0391612009632327</v>
      </c>
      <c r="S10" s="96">
        <f t="shared" si="6"/>
        <v>3.2690734856598249</v>
      </c>
      <c r="T10" s="96">
        <f t="shared" si="7"/>
        <v>3.263056711663666</v>
      </c>
      <c r="U10" s="96">
        <f t="shared" si="8"/>
        <v>2.4926542356709871</v>
      </c>
      <c r="V10" s="96">
        <f t="shared" si="9"/>
        <v>7.3820970686150886</v>
      </c>
      <c r="W10" s="96"/>
      <c r="X10" s="96">
        <f t="shared" si="10"/>
        <v>5.3670128854908734</v>
      </c>
      <c r="Y10" s="96">
        <f t="shared" si="11"/>
        <v>23.385306592655635</v>
      </c>
      <c r="Z10" s="96">
        <f t="shared" si="11"/>
        <v>34.526927725795026</v>
      </c>
      <c r="AA10" s="96">
        <f t="shared" si="11"/>
        <v>3.8135394275879864</v>
      </c>
      <c r="AB10" s="96">
        <f t="shared" si="11"/>
        <v>8.5978504516369831</v>
      </c>
      <c r="AC10" s="96">
        <f t="shared" si="11"/>
        <v>10.960733498825356</v>
      </c>
      <c r="AD10" s="96">
        <f t="shared" si="11"/>
        <v>7.649843272986474</v>
      </c>
      <c r="AE10" s="96">
        <f t="shared" si="11"/>
        <v>4.5872103523304046</v>
      </c>
      <c r="AF10" s="96">
        <f t="shared" si="11"/>
        <v>1.1115757926912657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12.182529466811898</v>
      </c>
      <c r="C11" s="68">
        <f>'Basic T2'!O11</f>
        <v>39.107474308668671</v>
      </c>
      <c r="D11" s="68">
        <f>'Basic T2'!Z11</f>
        <v>73.021757778251967</v>
      </c>
      <c r="E11" s="68">
        <f>'Basic T2'!AK11</f>
        <v>23.173866231188711</v>
      </c>
      <c r="F11" s="68">
        <f>'Basic T2'!AV11</f>
        <v>5.8899043655481025</v>
      </c>
      <c r="G11" s="68">
        <f>'Basic T2'!BG11</f>
        <v>20.472760269634357</v>
      </c>
      <c r="H11" s="68">
        <f>'Basic T2'!BR11</f>
        <v>13.023296374875242</v>
      </c>
      <c r="I11" s="68">
        <f>'Basic T2'!CC11</f>
        <v>6.8608274639058813</v>
      </c>
      <c r="J11" s="68">
        <f>'Basic T2'!CN11</f>
        <v>1.0514210583007211</v>
      </c>
      <c r="K11" s="309">
        <f t="shared" si="12"/>
        <v>194.78383731718552</v>
      </c>
      <c r="L11" s="96"/>
      <c r="M11" s="96">
        <f t="shared" si="0"/>
        <v>14.230574161668935</v>
      </c>
      <c r="N11" s="96">
        <f t="shared" si="1"/>
        <v>6.3694657999102056</v>
      </c>
      <c r="O11" s="96">
        <f t="shared" si="2"/>
        <v>6.769334897542298</v>
      </c>
      <c r="P11" s="96">
        <f t="shared" si="3"/>
        <v>7.9632778776317306</v>
      </c>
      <c r="Q11" s="96">
        <f t="shared" si="4"/>
        <v>1.959880290920708</v>
      </c>
      <c r="R11" s="96">
        <f t="shared" si="5"/>
        <v>2.1141400566625337</v>
      </c>
      <c r="S11" s="96">
        <f t="shared" si="6"/>
        <v>1.5595483944382893</v>
      </c>
      <c r="T11" s="96">
        <f t="shared" si="7"/>
        <v>1.3675973488593416</v>
      </c>
      <c r="U11" s="96">
        <f t="shared" si="8"/>
        <v>0.66070168916981153</v>
      </c>
      <c r="V11" s="96">
        <f t="shared" si="9"/>
        <v>4.0293821215304408</v>
      </c>
      <c r="W11" s="96"/>
      <c r="X11" s="96">
        <f t="shared" si="10"/>
        <v>6.2543841596948813</v>
      </c>
      <c r="Y11" s="96">
        <f t="shared" si="11"/>
        <v>20.077371329832751</v>
      </c>
      <c r="Z11" s="96">
        <f t="shared" si="11"/>
        <v>37.488612394129767</v>
      </c>
      <c r="AA11" s="96">
        <f t="shared" si="11"/>
        <v>11.897222351899991</v>
      </c>
      <c r="AB11" s="96">
        <f t="shared" si="11"/>
        <v>3.0238157573397615</v>
      </c>
      <c r="AC11" s="96">
        <f t="shared" si="11"/>
        <v>10.510502591802092</v>
      </c>
      <c r="AD11" s="96">
        <f t="shared" si="11"/>
        <v>6.6860251621740767</v>
      </c>
      <c r="AE11" s="96">
        <f t="shared" si="11"/>
        <v>3.522277596746247</v>
      </c>
      <c r="AF11" s="96">
        <f t="shared" si="11"/>
        <v>0.53978865638045193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21.095013708384911</v>
      </c>
      <c r="C12" s="68">
        <f>'Basic T2'!O12</f>
        <v>120.79449589771191</v>
      </c>
      <c r="D12" s="68">
        <f>'Basic T2'!Z12</f>
        <v>66.811517825685186</v>
      </c>
      <c r="E12" s="68">
        <f>'Basic T2'!AK12</f>
        <v>5.1972863460013059</v>
      </c>
      <c r="F12" s="68">
        <f>'Basic T2'!AV12</f>
        <v>2.6019654415469176</v>
      </c>
      <c r="G12" s="68">
        <f>'Basic T2'!BG12</f>
        <v>9.4340806032657678</v>
      </c>
      <c r="H12" s="68">
        <f>'Basic T2'!BR12</f>
        <v>6.9544141209016264</v>
      </c>
      <c r="I12" s="68">
        <f>'Basic T2'!CC12</f>
        <v>4.3092179555759227</v>
      </c>
      <c r="J12" s="68">
        <f>'Basic T2'!CN12</f>
        <v>0.97938169294614352</v>
      </c>
      <c r="K12" s="309">
        <f t="shared" si="12"/>
        <v>238.17737359201965</v>
      </c>
      <c r="L12" s="96"/>
      <c r="M12" s="96">
        <f t="shared" si="0"/>
        <v>24.641365148050284</v>
      </c>
      <c r="N12" s="96">
        <f t="shared" si="1"/>
        <v>19.67389671767484</v>
      </c>
      <c r="O12" s="96">
        <f t="shared" si="2"/>
        <v>6.1936271179420892</v>
      </c>
      <c r="P12" s="96">
        <f t="shared" si="3"/>
        <v>1.7859529769412443</v>
      </c>
      <c r="Q12" s="96">
        <f t="shared" si="4"/>
        <v>0.86581045634177267</v>
      </c>
      <c r="R12" s="96">
        <f t="shared" si="5"/>
        <v>0.97421976511540609</v>
      </c>
      <c r="S12" s="96">
        <f t="shared" si="6"/>
        <v>0.83279571195468516</v>
      </c>
      <c r="T12" s="96">
        <f t="shared" si="7"/>
        <v>0.85897438504416967</v>
      </c>
      <c r="U12" s="96">
        <f t="shared" si="8"/>
        <v>0.61543292647885417</v>
      </c>
      <c r="V12" s="96">
        <f t="shared" si="9"/>
        <v>4.9270394511325648</v>
      </c>
      <c r="W12" s="96"/>
      <c r="X12" s="96">
        <f t="shared" si="10"/>
        <v>8.8568504179238801</v>
      </c>
      <c r="Y12" s="96">
        <f t="shared" si="11"/>
        <v>50.716192758353287</v>
      </c>
      <c r="Z12" s="96">
        <f t="shared" si="11"/>
        <v>28.051160703505118</v>
      </c>
      <c r="AA12" s="96">
        <f t="shared" si="11"/>
        <v>2.1821075056877048</v>
      </c>
      <c r="AB12" s="96">
        <f t="shared" si="11"/>
        <v>1.0924486244457012</v>
      </c>
      <c r="AC12" s="96">
        <f t="shared" si="11"/>
        <v>3.9609474489485534</v>
      </c>
      <c r="AD12" s="96">
        <f t="shared" si="11"/>
        <v>2.9198466739389053</v>
      </c>
      <c r="AE12" s="96">
        <f t="shared" si="11"/>
        <v>1.8092474069167026</v>
      </c>
      <c r="AF12" s="96">
        <f t="shared" si="11"/>
        <v>0.41119846028017443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7.1982553147885904</v>
      </c>
      <c r="C13" s="68">
        <f>'Basic T2'!O13</f>
        <v>86.653636873839403</v>
      </c>
      <c r="D13" s="68">
        <f>'Basic T2'!Z13</f>
        <v>134.45538392496536</v>
      </c>
      <c r="E13" s="68">
        <f>'Basic T2'!AK13</f>
        <v>13.620672140863764</v>
      </c>
      <c r="F13" s="68">
        <f>'Basic T2'!AV13</f>
        <v>21.268030620598843</v>
      </c>
      <c r="G13" s="68">
        <f>'Basic T2'!BG13</f>
        <v>44.720093453275574</v>
      </c>
      <c r="H13" s="68">
        <f>'Basic T2'!BR13</f>
        <v>28.229478996298191</v>
      </c>
      <c r="I13" s="68">
        <f>'Basic T2'!CC13</f>
        <v>16.700658573776405</v>
      </c>
      <c r="J13" s="68">
        <f>'Basic T2'!CN13</f>
        <v>3.73922876054958</v>
      </c>
      <c r="K13" s="309">
        <f t="shared" si="12"/>
        <v>356.58543865895575</v>
      </c>
      <c r="L13" s="96"/>
      <c r="M13" s="96">
        <f t="shared" si="0"/>
        <v>8.4083774532033519</v>
      </c>
      <c r="N13" s="96">
        <f t="shared" si="1"/>
        <v>14.113347544497753</v>
      </c>
      <c r="O13" s="96">
        <f t="shared" si="2"/>
        <v>12.464415405195743</v>
      </c>
      <c r="P13" s="96">
        <f t="shared" si="3"/>
        <v>4.6804963857017778</v>
      </c>
      <c r="Q13" s="96">
        <f t="shared" si="4"/>
        <v>7.0769899565476013</v>
      </c>
      <c r="R13" s="96">
        <f t="shared" si="5"/>
        <v>4.6180651588780801</v>
      </c>
      <c r="S13" s="96">
        <f t="shared" si="6"/>
        <v>3.3804988673559229</v>
      </c>
      <c r="T13" s="96">
        <f t="shared" si="7"/>
        <v>3.3290119172737396</v>
      </c>
      <c r="U13" s="96">
        <f t="shared" si="8"/>
        <v>2.3496911525438051</v>
      </c>
      <c r="V13" s="96">
        <f t="shared" si="9"/>
        <v>7.3764795432732626</v>
      </c>
      <c r="W13" s="96"/>
      <c r="X13" s="96">
        <f t="shared" si="10"/>
        <v>2.0186621590213392</v>
      </c>
      <c r="Y13" s="96">
        <f t="shared" si="11"/>
        <v>24.300946555677051</v>
      </c>
      <c r="Z13" s="96">
        <f t="shared" si="11"/>
        <v>37.706358518346775</v>
      </c>
      <c r="AA13" s="96">
        <f t="shared" si="11"/>
        <v>3.8197499572860583</v>
      </c>
      <c r="AB13" s="96">
        <f t="shared" si="11"/>
        <v>5.9643575746063879</v>
      </c>
      <c r="AC13" s="96">
        <f t="shared" si="11"/>
        <v>12.541200117833922</v>
      </c>
      <c r="AD13" s="96">
        <f t="shared" si="11"/>
        <v>7.9166101404654761</v>
      </c>
      <c r="AE13" s="96">
        <f t="shared" si="11"/>
        <v>4.6834942662224615</v>
      </c>
      <c r="AF13" s="96">
        <f t="shared" si="11"/>
        <v>1.0486207105405221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2.4321956417475987</v>
      </c>
      <c r="C14" s="68">
        <f>'Basic T2'!O14</f>
        <v>13.645237247055261</v>
      </c>
      <c r="D14" s="68">
        <f>'Basic T2'!Z14</f>
        <v>28.13605673390299</v>
      </c>
      <c r="E14" s="68">
        <f>'Basic T2'!AK14</f>
        <v>4.7202620979507595</v>
      </c>
      <c r="F14" s="68">
        <f>'Basic T2'!AV14</f>
        <v>10.310251796093681</v>
      </c>
      <c r="G14" s="68">
        <f>'Basic T2'!BG14</f>
        <v>15.328083958315823</v>
      </c>
      <c r="H14" s="68">
        <f>'Basic T2'!BR14</f>
        <v>11.454268227179414</v>
      </c>
      <c r="I14" s="68">
        <f>'Basic T2'!CC14</f>
        <v>8.8940277616195331</v>
      </c>
      <c r="J14" s="68">
        <f>'Basic T2'!CN14</f>
        <v>2.1040989609617324</v>
      </c>
      <c r="K14" s="309">
        <f t="shared" si="12"/>
        <v>97.024482424826786</v>
      </c>
      <c r="L14" s="96"/>
      <c r="M14" s="96">
        <f t="shared" si="0"/>
        <v>2.84107997028591</v>
      </c>
      <c r="N14" s="96">
        <f t="shared" si="1"/>
        <v>2.2224107670771782</v>
      </c>
      <c r="O14" s="96">
        <f t="shared" si="2"/>
        <v>2.6082964382537064</v>
      </c>
      <c r="P14" s="96">
        <f t="shared" si="3"/>
        <v>1.6220322654079071</v>
      </c>
      <c r="Q14" s="96">
        <f t="shared" si="4"/>
        <v>3.430761865640823</v>
      </c>
      <c r="R14" s="96">
        <f t="shared" si="5"/>
        <v>1.5828699140402063</v>
      </c>
      <c r="S14" s="96">
        <f t="shared" si="6"/>
        <v>1.3716562311847325</v>
      </c>
      <c r="T14" s="96">
        <f t="shared" si="7"/>
        <v>1.7728836428933581</v>
      </c>
      <c r="U14" s="96">
        <f t="shared" si="8"/>
        <v>1.3221931658232497</v>
      </c>
      <c r="V14" s="96">
        <f t="shared" si="9"/>
        <v>2.0070901170137727</v>
      </c>
      <c r="W14" s="96"/>
      <c r="X14" s="96">
        <f t="shared" si="10"/>
        <v>2.5067854844080513</v>
      </c>
      <c r="Y14" s="96">
        <f t="shared" si="11"/>
        <v>14.0637052690566</v>
      </c>
      <c r="Z14" s="96">
        <f t="shared" si="11"/>
        <v>28.998924839101729</v>
      </c>
      <c r="AA14" s="96">
        <f t="shared" si="11"/>
        <v>4.8650216728627775</v>
      </c>
      <c r="AB14" s="96">
        <f t="shared" si="11"/>
        <v>10.626443489746951</v>
      </c>
      <c r="AC14" s="96">
        <f t="shared" si="11"/>
        <v>15.798161015898032</v>
      </c>
      <c r="AD14" s="96">
        <f t="shared" si="11"/>
        <v>11.80554427183265</v>
      </c>
      <c r="AE14" s="96">
        <f t="shared" si="11"/>
        <v>9.1667871235597698</v>
      </c>
      <c r="AF14" s="96">
        <f t="shared" si="11"/>
        <v>2.1686268335334424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0.44452144111201336</v>
      </c>
      <c r="C15" s="68">
        <f>'Basic T2'!O15</f>
        <v>10.281999085320825</v>
      </c>
      <c r="D15" s="68">
        <f>'Basic T2'!Z15</f>
        <v>27.053433294190299</v>
      </c>
      <c r="E15" s="68">
        <f>'Basic T2'!AK15</f>
        <v>12.930683790494497</v>
      </c>
      <c r="F15" s="68">
        <f>'Basic T2'!AV15</f>
        <v>4.5470295111985308</v>
      </c>
      <c r="G15" s="68">
        <f>'Basic T2'!BG15</f>
        <v>16.343351471510836</v>
      </c>
      <c r="H15" s="68">
        <f>'Basic T2'!BR15</f>
        <v>10.658972091903674</v>
      </c>
      <c r="I15" s="68">
        <f>'Basic T2'!CC15</f>
        <v>3.228394241133429</v>
      </c>
      <c r="J15" s="68">
        <f>'Basic T2'!CN15</f>
        <v>0.63760121203432107</v>
      </c>
      <c r="K15" s="309">
        <f t="shared" si="12"/>
        <v>86.12598613889844</v>
      </c>
      <c r="L15" s="96"/>
      <c r="M15" s="96">
        <f t="shared" si="0"/>
        <v>0.51925138793461778</v>
      </c>
      <c r="N15" s="96">
        <f t="shared" si="1"/>
        <v>1.6746374621830828</v>
      </c>
      <c r="O15" s="96">
        <f t="shared" si="2"/>
        <v>2.5079340140348925</v>
      </c>
      <c r="P15" s="96">
        <f t="shared" si="3"/>
        <v>4.443394431651301</v>
      </c>
      <c r="Q15" s="96">
        <f t="shared" si="4"/>
        <v>1.5130353513649153</v>
      </c>
      <c r="R15" s="96">
        <f t="shared" si="5"/>
        <v>1.68771252879291</v>
      </c>
      <c r="S15" s="96">
        <f t="shared" si="6"/>
        <v>1.2764189905376513</v>
      </c>
      <c r="T15" s="96">
        <f t="shared" si="7"/>
        <v>0.64352928687894662</v>
      </c>
      <c r="U15" s="96">
        <f t="shared" si="8"/>
        <v>0.40066174676835098</v>
      </c>
      <c r="V15" s="96">
        <f t="shared" si="9"/>
        <v>1.7816391417638304</v>
      </c>
      <c r="W15" s="96"/>
      <c r="X15" s="96">
        <f t="shared" si="10"/>
        <v>0.51612929040384847</v>
      </c>
      <c r="Y15" s="96">
        <f t="shared" si="11"/>
        <v>11.938323781557264</v>
      </c>
      <c r="Z15" s="96">
        <f t="shared" si="11"/>
        <v>31.411464189867459</v>
      </c>
      <c r="AA15" s="96">
        <f t="shared" si="11"/>
        <v>15.013684452495815</v>
      </c>
      <c r="AB15" s="96">
        <f t="shared" si="11"/>
        <v>5.2795093734722229</v>
      </c>
      <c r="AC15" s="96">
        <f t="shared" si="11"/>
        <v>18.976097928392171</v>
      </c>
      <c r="AD15" s="96">
        <f t="shared" si="11"/>
        <v>12.37602327677685</v>
      </c>
      <c r="AE15" s="96">
        <f t="shared" si="11"/>
        <v>3.7484554730402539</v>
      </c>
      <c r="AF15" s="96">
        <f t="shared" si="11"/>
        <v>0.74031223399409196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0.21819565039372812</v>
      </c>
      <c r="C16" s="68">
        <f>'Basic T2'!O16</f>
        <v>4.1008478214548525</v>
      </c>
      <c r="D16" s="68">
        <f>'Basic T2'!Z16</f>
        <v>15.252181299615497</v>
      </c>
      <c r="E16" s="68">
        <f>'Basic T2'!AK16</f>
        <v>3.9634234747024792</v>
      </c>
      <c r="F16" s="68">
        <f>'Basic T2'!AV16</f>
        <v>3.1747873802468884</v>
      </c>
      <c r="G16" s="68">
        <f>'Basic T2'!BG16</f>
        <v>10.198774320569768</v>
      </c>
      <c r="H16" s="68">
        <f>'Basic T2'!BR16</f>
        <v>10.926021612021326</v>
      </c>
      <c r="I16" s="68">
        <f>'Basic T2'!CC16</f>
        <v>5.7439839770782397</v>
      </c>
      <c r="J16" s="68">
        <f>'Basic T2'!CN16</f>
        <v>0.76466999302486449</v>
      </c>
      <c r="K16" s="309">
        <f t="shared" si="12"/>
        <v>54.34288552910764</v>
      </c>
      <c r="L16" s="96"/>
      <c r="M16" s="96">
        <f t="shared" si="0"/>
        <v>0.25487723162422282</v>
      </c>
      <c r="N16" s="96">
        <f t="shared" si="1"/>
        <v>0.66790838352869752</v>
      </c>
      <c r="O16" s="96">
        <f t="shared" si="2"/>
        <v>1.4139227303821393</v>
      </c>
      <c r="P16" s="96">
        <f t="shared" si="3"/>
        <v>1.3619584302815562</v>
      </c>
      <c r="Q16" s="96">
        <f t="shared" si="4"/>
        <v>1.0564183776574172</v>
      </c>
      <c r="R16" s="96">
        <f t="shared" si="5"/>
        <v>1.0531866263270053</v>
      </c>
      <c r="S16" s="96">
        <f t="shared" si="6"/>
        <v>1.3083983480172579</v>
      </c>
      <c r="T16" s="96">
        <f t="shared" si="7"/>
        <v>1.1449722792577868</v>
      </c>
      <c r="U16" s="96">
        <f t="shared" si="8"/>
        <v>0.48051040262168343</v>
      </c>
      <c r="V16" s="96">
        <f t="shared" si="9"/>
        <v>1.1241602711974212</v>
      </c>
      <c r="W16" s="96"/>
      <c r="X16" s="96">
        <f t="shared" si="10"/>
        <v>0.40151649708931286</v>
      </c>
      <c r="Y16" s="96">
        <f t="shared" si="11"/>
        <v>7.5462459925104977</v>
      </c>
      <c r="Z16" s="96">
        <f t="shared" si="11"/>
        <v>28.066565017873373</v>
      </c>
      <c r="AA16" s="96">
        <f t="shared" si="11"/>
        <v>7.293362205765745</v>
      </c>
      <c r="AB16" s="96">
        <f t="shared" si="11"/>
        <v>5.8421398667657787</v>
      </c>
      <c r="AC16" s="96">
        <f t="shared" si="11"/>
        <v>18.767450828695885</v>
      </c>
      <c r="AD16" s="96">
        <f t="shared" si="11"/>
        <v>20.105707500881657</v>
      </c>
      <c r="AE16" s="96">
        <f t="shared" si="11"/>
        <v>10.569891387165287</v>
      </c>
      <c r="AF16" s="96">
        <f t="shared" si="11"/>
        <v>1.4071207032524706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1.5547202145258954</v>
      </c>
      <c r="C17" s="68">
        <f>'Basic T2'!O17</f>
        <v>24.876173132143855</v>
      </c>
      <c r="D17" s="68">
        <f>'Basic T2'!Z17</f>
        <v>43.443876693665523</v>
      </c>
      <c r="E17" s="68">
        <f>'Basic T2'!AK17</f>
        <v>5.6289908322853695</v>
      </c>
      <c r="F17" s="68">
        <f>'Basic T2'!AV17</f>
        <v>6.5878700472330101</v>
      </c>
      <c r="G17" s="68">
        <f>'Basic T2'!BG17</f>
        <v>15.078170253599399</v>
      </c>
      <c r="H17" s="68">
        <f>'Basic T2'!BR17</f>
        <v>7.1865047347532114</v>
      </c>
      <c r="I17" s="68">
        <f>'Basic T2'!CC17</f>
        <v>5.7497241315095451</v>
      </c>
      <c r="J17" s="68">
        <f>'Basic T2'!CN17</f>
        <v>1.9299468129037713</v>
      </c>
      <c r="K17" s="309">
        <f t="shared" si="12"/>
        <v>112.03597685261958</v>
      </c>
      <c r="L17" s="96"/>
      <c r="M17" s="96">
        <f t="shared" si="0"/>
        <v>1.8160892919429537</v>
      </c>
      <c r="N17" s="96">
        <f t="shared" si="1"/>
        <v>4.0516023291924386</v>
      </c>
      <c r="O17" s="96">
        <f t="shared" si="2"/>
        <v>4.0273770384988197</v>
      </c>
      <c r="P17" s="96">
        <f t="shared" si="3"/>
        <v>1.9343003761625917</v>
      </c>
      <c r="Q17" s="96">
        <f t="shared" si="4"/>
        <v>2.1921301032053919</v>
      </c>
      <c r="R17" s="96">
        <f t="shared" si="5"/>
        <v>1.5570623254741651</v>
      </c>
      <c r="S17" s="96">
        <f t="shared" si="6"/>
        <v>0.86058871717990071</v>
      </c>
      <c r="T17" s="96">
        <f t="shared" si="7"/>
        <v>1.1461164881777162</v>
      </c>
      <c r="U17" s="96">
        <f t="shared" si="8"/>
        <v>1.2127578282997582</v>
      </c>
      <c r="V17" s="96">
        <f t="shared" si="9"/>
        <v>2.3176243384250963</v>
      </c>
      <c r="W17" s="96"/>
      <c r="X17" s="96">
        <f t="shared" si="10"/>
        <v>1.3876972899259756</v>
      </c>
      <c r="Y17" s="96">
        <f t="shared" si="11"/>
        <v>22.203736541582366</v>
      </c>
      <c r="Z17" s="96">
        <f t="shared" si="11"/>
        <v>38.776719687832788</v>
      </c>
      <c r="AA17" s="96">
        <f t="shared" si="11"/>
        <v>5.0242707658899253</v>
      </c>
      <c r="AB17" s="96">
        <f t="shared" si="11"/>
        <v>5.8801379987958526</v>
      </c>
      <c r="AC17" s="96">
        <f t="shared" si="11"/>
        <v>13.458328902183217</v>
      </c>
      <c r="AD17" s="96">
        <f t="shared" si="11"/>
        <v>6.4144616190626618</v>
      </c>
      <c r="AE17" s="96">
        <f t="shared" si="11"/>
        <v>5.1320337386562516</v>
      </c>
      <c r="AF17" s="96">
        <f t="shared" si="11"/>
        <v>1.7226134560709605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5.0566030254355372</v>
      </c>
      <c r="C18" s="68">
        <f>'Basic T2'!O18</f>
        <v>48.296117620796373</v>
      </c>
      <c r="D18" s="68">
        <f>'Basic T2'!Z18</f>
        <v>93.737195915819683</v>
      </c>
      <c r="E18" s="68">
        <f>'Basic T2'!AK18</f>
        <v>25.238642498034068</v>
      </c>
      <c r="F18" s="68">
        <f>'Basic T2'!AV18</f>
        <v>23.229655890473918</v>
      </c>
      <c r="G18" s="68">
        <f>'Basic T2'!BG18</f>
        <v>60.864105615783856</v>
      </c>
      <c r="H18" s="68">
        <f>'Basic T2'!BR18</f>
        <v>44.495434529992714</v>
      </c>
      <c r="I18" s="68">
        <f>'Basic T2'!CC18</f>
        <v>24.322601333249615</v>
      </c>
      <c r="J18" s="68">
        <f>'Basic T2'!CN18</f>
        <v>5.2851041516128072</v>
      </c>
      <c r="K18" s="309">
        <f t="shared" si="12"/>
        <v>330.52546058119862</v>
      </c>
      <c r="L18" s="96"/>
      <c r="M18" s="96">
        <f t="shared" si="0"/>
        <v>5.9066850242892155</v>
      </c>
      <c r="N18" s="96">
        <f t="shared" si="1"/>
        <v>7.8660275277842517</v>
      </c>
      <c r="O18" s="96">
        <f t="shared" si="2"/>
        <v>8.6897178432440025</v>
      </c>
      <c r="P18" s="96">
        <f t="shared" si="3"/>
        <v>8.6728007083926837</v>
      </c>
      <c r="Q18" s="96">
        <f t="shared" si="4"/>
        <v>7.7297256320346523</v>
      </c>
      <c r="R18" s="96">
        <f t="shared" si="5"/>
        <v>6.2851927146395408</v>
      </c>
      <c r="S18" s="96">
        <f t="shared" si="6"/>
        <v>5.3283578507019049</v>
      </c>
      <c r="T18" s="96">
        <f t="shared" si="7"/>
        <v>4.8483255519412056</v>
      </c>
      <c r="U18" s="96">
        <f t="shared" si="8"/>
        <v>3.3211026285249079</v>
      </c>
      <c r="V18" s="96">
        <f t="shared" si="9"/>
        <v>6.8373916435775657</v>
      </c>
      <c r="W18" s="96"/>
      <c r="X18" s="96">
        <f t="shared" si="10"/>
        <v>1.5298679310646646</v>
      </c>
      <c r="Y18" s="96">
        <f t="shared" si="11"/>
        <v>14.611920526749161</v>
      </c>
      <c r="Z18" s="96">
        <f t="shared" si="11"/>
        <v>28.360053035246196</v>
      </c>
      <c r="AA18" s="96">
        <f t="shared" si="11"/>
        <v>7.6359147805600918</v>
      </c>
      <c r="AB18" s="96">
        <f t="shared" si="11"/>
        <v>7.0280987884039874</v>
      </c>
      <c r="AC18" s="96">
        <f t="shared" si="11"/>
        <v>18.414347115275152</v>
      </c>
      <c r="AD18" s="96">
        <f t="shared" si="11"/>
        <v>13.462029355242889</v>
      </c>
      <c r="AE18" s="96">
        <f t="shared" si="11"/>
        <v>7.3587678511908159</v>
      </c>
      <c r="AF18" s="96">
        <f t="shared" si="11"/>
        <v>1.5990006162670305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2.6668553455444108</v>
      </c>
      <c r="C19" s="68">
        <f>'Basic T2'!O19</f>
        <v>28.996379180722798</v>
      </c>
      <c r="D19" s="68">
        <f>'Basic T2'!Z19</f>
        <v>83.350424757641377</v>
      </c>
      <c r="E19" s="68">
        <f>'Basic T2'!AK19</f>
        <v>31.99051058679937</v>
      </c>
      <c r="F19" s="68">
        <f>'Basic T2'!AV19</f>
        <v>28.75106667956517</v>
      </c>
      <c r="G19" s="68">
        <f>'Basic T2'!BG19</f>
        <v>82.459504031354641</v>
      </c>
      <c r="H19" s="68">
        <f>'Basic T2'!BR19</f>
        <v>82.573345736369234</v>
      </c>
      <c r="I19" s="68">
        <f>'Basic T2'!CC19</f>
        <v>39.23323429125697</v>
      </c>
      <c r="J19" s="68">
        <f>'Basic T2'!CN19</f>
        <v>9.2911271856735489</v>
      </c>
      <c r="K19" s="309">
        <f t="shared" si="12"/>
        <v>389.31244779492749</v>
      </c>
      <c r="L19" s="96"/>
      <c r="M19" s="96">
        <f t="shared" si="0"/>
        <v>3.1151890809375988</v>
      </c>
      <c r="N19" s="96">
        <f t="shared" si="1"/>
        <v>4.7226636027451905</v>
      </c>
      <c r="O19" s="96">
        <f t="shared" si="2"/>
        <v>7.7268331549931375</v>
      </c>
      <c r="P19" s="96">
        <f t="shared" si="3"/>
        <v>10.992957442170221</v>
      </c>
      <c r="Q19" s="96">
        <f t="shared" si="4"/>
        <v>9.566988771129763</v>
      </c>
      <c r="R19" s="96">
        <f t="shared" si="5"/>
        <v>8.5152631217874397</v>
      </c>
      <c r="S19" s="96">
        <f t="shared" si="6"/>
        <v>9.8882130191701201</v>
      </c>
      <c r="T19" s="96">
        <f t="shared" si="7"/>
        <v>7.8205241986007339</v>
      </c>
      <c r="U19" s="96">
        <f t="shared" si="8"/>
        <v>5.8384444342281068</v>
      </c>
      <c r="V19" s="96">
        <f t="shared" si="9"/>
        <v>8.0534845110361264</v>
      </c>
      <c r="W19" s="96"/>
      <c r="X19" s="96">
        <f t="shared" si="10"/>
        <v>0.68501671617476556</v>
      </c>
      <c r="Y19" s="96">
        <f t="shared" si="11"/>
        <v>7.4480996805930042</v>
      </c>
      <c r="Z19" s="96">
        <f t="shared" si="11"/>
        <v>21.409648016584015</v>
      </c>
      <c r="AA19" s="96">
        <f t="shared" si="11"/>
        <v>8.2171815383746871</v>
      </c>
      <c r="AB19" s="96">
        <f t="shared" si="11"/>
        <v>7.3850879524689521</v>
      </c>
      <c r="AC19" s="96">
        <f t="shared" si="11"/>
        <v>21.180803362031376</v>
      </c>
      <c r="AD19" s="96">
        <f t="shared" si="11"/>
        <v>21.210045094644702</v>
      </c>
      <c r="AE19" s="96">
        <f t="shared" si="11"/>
        <v>10.077569960445574</v>
      </c>
      <c r="AF19" s="96">
        <f t="shared" si="11"/>
        <v>2.3865476786829336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0.26333011546021362</v>
      </c>
      <c r="C20" s="68">
        <f>'Basic T2'!O20</f>
        <v>5.6300194841876925</v>
      </c>
      <c r="D20" s="68">
        <f>'Basic T2'!Z20</f>
        <v>16.695800622645592</v>
      </c>
      <c r="E20" s="68">
        <f>'Basic T2'!AK20</f>
        <v>8.4618524162095419</v>
      </c>
      <c r="F20" s="68">
        <f>'Basic T2'!AV20</f>
        <v>6.6759917790853143</v>
      </c>
      <c r="G20" s="68">
        <f>'Basic T2'!BG20</f>
        <v>20.835517685865614</v>
      </c>
      <c r="H20" s="68">
        <f>'Basic T2'!BR20</f>
        <v>22.279073193004564</v>
      </c>
      <c r="I20" s="68">
        <f>'Basic T2'!CC20</f>
        <v>17.383794953259418</v>
      </c>
      <c r="J20" s="68">
        <f>'Basic T2'!CN20</f>
        <v>4.3115138732091429</v>
      </c>
      <c r="K20" s="309">
        <f t="shared" si="12"/>
        <v>102.53689412292708</v>
      </c>
      <c r="L20" s="96"/>
      <c r="M20" s="96">
        <f t="shared" si="0"/>
        <v>0.30759939857039159</v>
      </c>
      <c r="N20" s="96">
        <f t="shared" si="1"/>
        <v>0.9169658023507985</v>
      </c>
      <c r="O20" s="96">
        <f t="shared" si="2"/>
        <v>1.5477505504659843</v>
      </c>
      <c r="P20" s="96">
        <f t="shared" si="3"/>
        <v>2.9077617639432436</v>
      </c>
      <c r="Q20" s="96">
        <f t="shared" si="4"/>
        <v>2.2214528281157242</v>
      </c>
      <c r="R20" s="96">
        <f t="shared" si="5"/>
        <v>2.151600563912424</v>
      </c>
      <c r="S20" s="96">
        <f t="shared" si="6"/>
        <v>2.6679338185649057</v>
      </c>
      <c r="T20" s="96">
        <f t="shared" si="7"/>
        <v>3.4651843405572813</v>
      </c>
      <c r="U20" s="96">
        <f t="shared" si="8"/>
        <v>2.7093089646808379</v>
      </c>
      <c r="V20" s="96">
        <f t="shared" si="9"/>
        <v>2.121122233070051</v>
      </c>
      <c r="W20" s="96"/>
      <c r="X20" s="96">
        <f t="shared" si="10"/>
        <v>0.25681499104558253</v>
      </c>
      <c r="Y20" s="96">
        <f t="shared" si="11"/>
        <v>5.4907255894040485</v>
      </c>
      <c r="Z20" s="96">
        <f t="shared" si="11"/>
        <v>16.282725125874901</v>
      </c>
      <c r="AA20" s="96">
        <f t="shared" si="11"/>
        <v>8.2524953467626876</v>
      </c>
      <c r="AB20" s="96">
        <f t="shared" si="11"/>
        <v>6.510819189707223</v>
      </c>
      <c r="AC20" s="96">
        <f t="shared" si="11"/>
        <v>20.320020285466036</v>
      </c>
      <c r="AD20" s="96">
        <f t="shared" si="11"/>
        <v>21.727860379986875</v>
      </c>
      <c r="AE20" s="96">
        <f t="shared" si="11"/>
        <v>16.953697595344298</v>
      </c>
      <c r="AF20" s="96">
        <f t="shared" si="11"/>
        <v>4.2048414964083607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0.16553424381815446</v>
      </c>
      <c r="C21" s="68">
        <f>'Basic T2'!O21</f>
        <v>0.88188780569067393</v>
      </c>
      <c r="D21" s="68">
        <f>'Basic T2'!Z21</f>
        <v>7.2890377779431654</v>
      </c>
      <c r="E21" s="68">
        <f>'Basic T2'!AK21</f>
        <v>2.8602518890403656</v>
      </c>
      <c r="F21" s="68">
        <f>'Basic T2'!AV21</f>
        <v>4.2226983736076038</v>
      </c>
      <c r="G21" s="68">
        <f>'Basic T2'!BG21</f>
        <v>6.1345019436141515</v>
      </c>
      <c r="H21" s="68">
        <f>'Basic T2'!BR21</f>
        <v>8.5769901325395406</v>
      </c>
      <c r="I21" s="68">
        <f>'Basic T2'!CC21</f>
        <v>7.1962616153162662</v>
      </c>
      <c r="J21" s="68">
        <f>'Basic T2'!CN21</f>
        <v>3.6715567097327213</v>
      </c>
      <c r="K21" s="309">
        <f t="shared" si="12"/>
        <v>40.998720491302642</v>
      </c>
      <c r="L21" s="96"/>
      <c r="M21" s="96">
        <f t="shared" si="0"/>
        <v>0.1933627445242285</v>
      </c>
      <c r="N21" s="96">
        <f t="shared" si="1"/>
        <v>0.14363377633056426</v>
      </c>
      <c r="O21" s="96">
        <f t="shared" si="2"/>
        <v>0.67571555795155513</v>
      </c>
      <c r="P21" s="96">
        <f t="shared" si="3"/>
        <v>0.98287356823502114</v>
      </c>
      <c r="Q21" s="96">
        <f t="shared" si="4"/>
        <v>1.4051133606422022</v>
      </c>
      <c r="R21" s="96">
        <f t="shared" si="5"/>
        <v>0.63348547610871209</v>
      </c>
      <c r="S21" s="96">
        <f t="shared" si="6"/>
        <v>1.0271002674960801</v>
      </c>
      <c r="T21" s="96">
        <f t="shared" si="7"/>
        <v>1.4344608370608893</v>
      </c>
      <c r="U21" s="96">
        <f t="shared" si="8"/>
        <v>2.3071667633551911</v>
      </c>
      <c r="V21" s="96">
        <f t="shared" si="9"/>
        <v>0.84811714169214214</v>
      </c>
      <c r="W21" s="96"/>
      <c r="X21" s="96">
        <f t="shared" si="10"/>
        <v>0.40375465827834911</v>
      </c>
      <c r="Y21" s="96">
        <f t="shared" si="11"/>
        <v>2.1510129953390988</v>
      </c>
      <c r="Z21" s="96">
        <f t="shared" si="11"/>
        <v>17.778695750979452</v>
      </c>
      <c r="AA21" s="96">
        <f t="shared" si="11"/>
        <v>6.9764418371230192</v>
      </c>
      <c r="AB21" s="96">
        <f t="shared" si="11"/>
        <v>10.2995857504953</v>
      </c>
      <c r="AC21" s="96">
        <f t="shared" si="11"/>
        <v>14.962666810334991</v>
      </c>
      <c r="AD21" s="96">
        <f t="shared" si="11"/>
        <v>20.92014099405624</v>
      </c>
      <c r="AE21" s="96">
        <f t="shared" si="11"/>
        <v>17.5524053655354</v>
      </c>
      <c r="AF21" s="96">
        <f t="shared" si="11"/>
        <v>8.9552958378581486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0.20728057453025284</v>
      </c>
      <c r="C22" s="68">
        <f>'Basic T2'!O22</f>
        <v>3.7480315095809669</v>
      </c>
      <c r="D22" s="68">
        <f>'Basic T2'!Z22</f>
        <v>9.0499921905247103</v>
      </c>
      <c r="E22" s="68">
        <f>'Basic T2'!AK22</f>
        <v>3.3372967202929953</v>
      </c>
      <c r="F22" s="68">
        <f>'Basic T2'!AV22</f>
        <v>13.21331700870628</v>
      </c>
      <c r="G22" s="68">
        <f>'Basic T2'!BG22</f>
        <v>58.364285850055985</v>
      </c>
      <c r="H22" s="68">
        <f>'Basic T2'!BR22</f>
        <v>32.689639779234746</v>
      </c>
      <c r="I22" s="68">
        <f>'Basic T2'!CC22</f>
        <v>15.215819891380235</v>
      </c>
      <c r="J22" s="68">
        <f>'Basic T2'!CN22</f>
        <v>5.1971571838039807</v>
      </c>
      <c r="K22" s="309">
        <f t="shared" si="12"/>
        <v>141.02282070811015</v>
      </c>
      <c r="L22" s="96"/>
      <c r="M22" s="96">
        <f t="shared" si="0"/>
        <v>0.24212718681796336</v>
      </c>
      <c r="N22" s="96">
        <f t="shared" si="1"/>
        <v>0.61044490699748521</v>
      </c>
      <c r="O22" s="96">
        <f t="shared" si="2"/>
        <v>0.83896128800188852</v>
      </c>
      <c r="P22" s="96">
        <f t="shared" si="3"/>
        <v>1.1468013528115943</v>
      </c>
      <c r="Q22" s="96">
        <f t="shared" si="4"/>
        <v>4.3967640178553102</v>
      </c>
      <c r="R22" s="96">
        <f t="shared" si="5"/>
        <v>6.0270463273641131</v>
      </c>
      <c r="S22" s="96">
        <f t="shared" si="6"/>
        <v>3.9146060847409658</v>
      </c>
      <c r="T22" s="96">
        <f t="shared" si="7"/>
        <v>3.0330328307551087</v>
      </c>
      <c r="U22" s="96">
        <f t="shared" si="8"/>
        <v>3.2658376994749183</v>
      </c>
      <c r="V22" s="96">
        <f t="shared" si="9"/>
        <v>2.9172586407348553</v>
      </c>
      <c r="W22" s="96"/>
      <c r="X22" s="96">
        <f t="shared" si="10"/>
        <v>0.1469837105012127</v>
      </c>
      <c r="Y22" s="96">
        <f t="shared" si="11"/>
        <v>2.6577482217141752</v>
      </c>
      <c r="Z22" s="96">
        <f t="shared" si="11"/>
        <v>6.4173955286686803</v>
      </c>
      <c r="AA22" s="96">
        <f t="shared" si="11"/>
        <v>2.3664940919034314</v>
      </c>
      <c r="AB22" s="96">
        <f t="shared" si="11"/>
        <v>9.3696303494420103</v>
      </c>
      <c r="AC22" s="96">
        <f t="shared" si="11"/>
        <v>41.386412182790416</v>
      </c>
      <c r="AD22" s="96">
        <f t="shared" si="11"/>
        <v>23.18038996461144</v>
      </c>
      <c r="AE22" s="96">
        <f t="shared" si="11"/>
        <v>10.789615336707827</v>
      </c>
      <c r="AF22" s="96">
        <f t="shared" si="11"/>
        <v>3.685330613660811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5.8649098840308313E-2</v>
      </c>
      <c r="C23" s="68">
        <f>'Basic T2'!O23</f>
        <v>1.722657603076879</v>
      </c>
      <c r="D23" s="68">
        <f>'Basic T2'!Z23</f>
        <v>5.117070319015057</v>
      </c>
      <c r="E23" s="68">
        <f>'Basic T2'!AK23</f>
        <v>3.4841197035934739</v>
      </c>
      <c r="F23" s="68">
        <f>'Basic T2'!AV23</f>
        <v>4.6876220946803606</v>
      </c>
      <c r="G23" s="68">
        <f>'Basic T2'!BG23</f>
        <v>40.821418184909135</v>
      </c>
      <c r="H23" s="68">
        <f>'Basic T2'!BR23</f>
        <v>36.642449331186022</v>
      </c>
      <c r="I23" s="68">
        <f>'Basic T2'!CC23</f>
        <v>17.298392623678509</v>
      </c>
      <c r="J23" s="68">
        <f>'Basic T2'!CN23</f>
        <v>7.5487210781693204</v>
      </c>
      <c r="K23" s="309">
        <f t="shared" si="12"/>
        <v>117.38110003714907</v>
      </c>
      <c r="L23" s="96"/>
      <c r="M23" s="96">
        <f t="shared" si="0"/>
        <v>6.8508789807218251E-2</v>
      </c>
      <c r="N23" s="96">
        <f t="shared" si="1"/>
        <v>0.28057062957198686</v>
      </c>
      <c r="O23" s="96">
        <f t="shared" si="2"/>
        <v>0.47436769173479265</v>
      </c>
      <c r="P23" s="96">
        <f t="shared" si="3"/>
        <v>1.1972544020861702</v>
      </c>
      <c r="Q23" s="96">
        <f t="shared" si="4"/>
        <v>1.5598178823390021</v>
      </c>
      <c r="R23" s="96">
        <f t="shared" si="5"/>
        <v>4.2154645596321503</v>
      </c>
      <c r="S23" s="96">
        <f t="shared" si="6"/>
        <v>4.3879576550975141</v>
      </c>
      <c r="T23" s="96">
        <f t="shared" si="7"/>
        <v>3.4481607380638915</v>
      </c>
      <c r="U23" s="96">
        <f t="shared" si="8"/>
        <v>4.743535168944419</v>
      </c>
      <c r="V23" s="96">
        <f t="shared" si="9"/>
        <v>2.428195852436545</v>
      </c>
      <c r="W23" s="96"/>
      <c r="X23" s="96">
        <f t="shared" si="10"/>
        <v>4.9964686667399526E-2</v>
      </c>
      <c r="Y23" s="96">
        <f t="shared" si="11"/>
        <v>1.4675766392815264</v>
      </c>
      <c r="Z23" s="96">
        <f t="shared" si="11"/>
        <v>4.359364767748465</v>
      </c>
      <c r="AA23" s="96">
        <f t="shared" si="11"/>
        <v>2.9682118352024398</v>
      </c>
      <c r="AB23" s="96">
        <f t="shared" si="11"/>
        <v>3.9935067001389579</v>
      </c>
      <c r="AC23" s="96">
        <f t="shared" si="11"/>
        <v>34.776823672626911</v>
      </c>
      <c r="AD23" s="96">
        <f t="shared" si="11"/>
        <v>31.216651845645789</v>
      </c>
      <c r="AE23" s="96">
        <f t="shared" si="11"/>
        <v>14.736948808797898</v>
      </c>
      <c r="AF23" s="96">
        <f t="shared" si="11"/>
        <v>6.4309510438906106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0.36670388105556939</v>
      </c>
      <c r="C24" s="68">
        <f>'Basic T2'!O24</f>
        <v>3.6950322934004678</v>
      </c>
      <c r="D24" s="68">
        <f>'Basic T2'!Z24</f>
        <v>9.2446406455586398</v>
      </c>
      <c r="E24" s="68">
        <f>'Basic T2'!AK24</f>
        <v>3.3634678004103011</v>
      </c>
      <c r="F24" s="68">
        <f>'Basic T2'!AV24</f>
        <v>4.1149233831238847</v>
      </c>
      <c r="G24" s="68">
        <f>'Basic T2'!BG24</f>
        <v>24.557757741825512</v>
      </c>
      <c r="H24" s="68">
        <f>'Basic T2'!BR24</f>
        <v>21.169046146379664</v>
      </c>
      <c r="I24" s="68">
        <f>'Basic T2'!CC24</f>
        <v>17.870184694850913</v>
      </c>
      <c r="J24" s="68">
        <f>'Basic T2'!CN24</f>
        <v>6.6352212864428592</v>
      </c>
      <c r="K24" s="309">
        <f t="shared" si="12"/>
        <v>91.016977873047807</v>
      </c>
      <c r="L24" s="96"/>
      <c r="M24" s="96">
        <f t="shared" si="0"/>
        <v>0.42835166448390566</v>
      </c>
      <c r="N24" s="96">
        <f t="shared" si="1"/>
        <v>0.60181288202396477</v>
      </c>
      <c r="O24" s="96">
        <f t="shared" si="2"/>
        <v>0.8570057807599949</v>
      </c>
      <c r="P24" s="96">
        <f t="shared" si="3"/>
        <v>1.1557945687580722</v>
      </c>
      <c r="Q24" s="96">
        <f t="shared" si="4"/>
        <v>1.3692509651610911</v>
      </c>
      <c r="R24" s="96">
        <f t="shared" si="5"/>
        <v>2.5359814045600131</v>
      </c>
      <c r="S24" s="96">
        <f t="shared" si="6"/>
        <v>2.5350073421555472</v>
      </c>
      <c r="T24" s="96">
        <f t="shared" si="7"/>
        <v>3.5621384360526682</v>
      </c>
      <c r="U24" s="96">
        <f t="shared" si="8"/>
        <v>4.169501720893277</v>
      </c>
      <c r="V24" s="96">
        <f t="shared" si="9"/>
        <v>1.8828162975359628</v>
      </c>
      <c r="W24" s="96"/>
      <c r="X24" s="96">
        <f t="shared" si="10"/>
        <v>0.40289612951888476</v>
      </c>
      <c r="Y24" s="96">
        <f t="shared" ref="Y24:AG32" si="13">IF($K24&gt;0,C24/$K24*100,0)</f>
        <v>4.0597176260393626</v>
      </c>
      <c r="Z24" s="96">
        <f t="shared" si="13"/>
        <v>10.157050763049108</v>
      </c>
      <c r="AA24" s="96">
        <f t="shared" si="13"/>
        <v>3.695429005675984</v>
      </c>
      <c r="AB24" s="96">
        <f t="shared" si="13"/>
        <v>4.5210503350962252</v>
      </c>
      <c r="AC24" s="96">
        <f t="shared" si="13"/>
        <v>26.981513027249854</v>
      </c>
      <c r="AD24" s="96">
        <f t="shared" si="13"/>
        <v>23.258348762037176</v>
      </c>
      <c r="AE24" s="96">
        <f t="shared" si="13"/>
        <v>19.633902500890091</v>
      </c>
      <c r="AF24" s="96">
        <f t="shared" si="13"/>
        <v>7.2900918504433214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0.34949482218865063</v>
      </c>
      <c r="C25" s="68">
        <f>'Basic T2'!O25</f>
        <v>17.515917831075981</v>
      </c>
      <c r="D25" s="68">
        <f>'Basic T2'!Z25</f>
        <v>46.949214649839384</v>
      </c>
      <c r="E25" s="68">
        <f>'Basic T2'!AK25</f>
        <v>37.063819381626708</v>
      </c>
      <c r="F25" s="68">
        <f>'Basic T2'!AV25</f>
        <v>22.034691443486711</v>
      </c>
      <c r="G25" s="68">
        <f>'Basic T2'!BG25</f>
        <v>121.7069582691871</v>
      </c>
      <c r="H25" s="68">
        <f>'Basic T2'!BR25</f>
        <v>76.137131262075499</v>
      </c>
      <c r="I25" s="68">
        <f>'Basic T2'!CC25</f>
        <v>13.970293775879142</v>
      </c>
      <c r="J25" s="68">
        <f>'Basic T2'!CN25</f>
        <v>3.0413021168593937</v>
      </c>
      <c r="K25" s="309">
        <f t="shared" si="12"/>
        <v>338.76882355221863</v>
      </c>
      <c r="L25" s="96"/>
      <c r="M25" s="96">
        <f t="shared" si="0"/>
        <v>0.40824953469834957</v>
      </c>
      <c r="N25" s="96">
        <f t="shared" si="1"/>
        <v>2.8528316274913603</v>
      </c>
      <c r="O25" s="96">
        <f t="shared" si="2"/>
        <v>4.3523323295843275</v>
      </c>
      <c r="P25" s="96">
        <f t="shared" si="3"/>
        <v>12.736307787304696</v>
      </c>
      <c r="Q25" s="96">
        <f t="shared" si="4"/>
        <v>7.3320982475052521</v>
      </c>
      <c r="R25" s="96">
        <f t="shared" si="5"/>
        <v>12.568190720871431</v>
      </c>
      <c r="S25" s="96">
        <f t="shared" si="6"/>
        <v>9.1174720592231466</v>
      </c>
      <c r="T25" s="96">
        <f t="shared" si="7"/>
        <v>2.7847569161579742</v>
      </c>
      <c r="U25" s="96">
        <f t="shared" si="8"/>
        <v>1.9111215530838364</v>
      </c>
      <c r="V25" s="96">
        <f t="shared" si="9"/>
        <v>7.0079173906529029</v>
      </c>
      <c r="W25" s="96"/>
      <c r="X25" s="96">
        <f t="shared" si="10"/>
        <v>0.10316617052418303</v>
      </c>
      <c r="Y25" s="96">
        <f t="shared" si="13"/>
        <v>5.1704633405783387</v>
      </c>
      <c r="Z25" s="96">
        <f t="shared" si="13"/>
        <v>13.858776660008242</v>
      </c>
      <c r="AA25" s="96">
        <f t="shared" si="13"/>
        <v>10.940740943333472</v>
      </c>
      <c r="AB25" s="96">
        <f t="shared" si="13"/>
        <v>6.5043445298295675</v>
      </c>
      <c r="AC25" s="96">
        <f t="shared" si="13"/>
        <v>35.92625702477811</v>
      </c>
      <c r="AD25" s="96">
        <f t="shared" si="13"/>
        <v>22.474657043032042</v>
      </c>
      <c r="AE25" s="96">
        <f t="shared" si="13"/>
        <v>4.1238428109739349</v>
      </c>
      <c r="AF25" s="96">
        <f t="shared" si="13"/>
        <v>0.89775147694209234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0.22381851122477808</v>
      </c>
      <c r="C26" s="68">
        <f>'Basic T2'!O26</f>
        <v>3.1408850989200441</v>
      </c>
      <c r="D26" s="68">
        <f>'Basic T2'!Z26</f>
        <v>14.064699873229342</v>
      </c>
      <c r="E26" s="68">
        <f>'Basic T2'!AK26</f>
        <v>8.486683490509666</v>
      </c>
      <c r="F26" s="68">
        <f>'Basic T2'!AV26</f>
        <v>11.313896387944872</v>
      </c>
      <c r="G26" s="68">
        <f>'Basic T2'!BG26</f>
        <v>31.098767203844144</v>
      </c>
      <c r="H26" s="68">
        <f>'Basic T2'!BR26</f>
        <v>27.024270475050709</v>
      </c>
      <c r="I26" s="68">
        <f>'Basic T2'!CC26</f>
        <v>16.001125600656813</v>
      </c>
      <c r="J26" s="68">
        <f>'Basic T2'!CN26</f>
        <v>5.1088480750286678</v>
      </c>
      <c r="K26" s="309">
        <f t="shared" si="12"/>
        <v>116.46299471640904</v>
      </c>
      <c r="L26" s="96"/>
      <c r="M26" s="96">
        <f t="shared" si="0"/>
        <v>0.2614453698975579</v>
      </c>
      <c r="N26" s="96">
        <f t="shared" si="1"/>
        <v>0.51155848268586013</v>
      </c>
      <c r="O26" s="96">
        <f t="shared" si="2"/>
        <v>1.3038396578240967</v>
      </c>
      <c r="P26" s="96">
        <f t="shared" si="3"/>
        <v>2.9162945112491672</v>
      </c>
      <c r="Q26" s="96">
        <f t="shared" si="4"/>
        <v>3.7647270936951265</v>
      </c>
      <c r="R26" s="96">
        <f t="shared" si="5"/>
        <v>3.2114452859582205</v>
      </c>
      <c r="S26" s="96">
        <f t="shared" si="6"/>
        <v>3.2361743461155883</v>
      </c>
      <c r="T26" s="96">
        <f t="shared" si="7"/>
        <v>3.1895710926048433</v>
      </c>
      <c r="U26" s="96">
        <f t="shared" si="8"/>
        <v>3.2103452049349794</v>
      </c>
      <c r="V26" s="96">
        <f t="shared" si="9"/>
        <v>2.409203531430733</v>
      </c>
      <c r="W26" s="96"/>
      <c r="X26" s="96">
        <f t="shared" si="10"/>
        <v>0.19217993815956991</v>
      </c>
      <c r="Y26" s="96">
        <f t="shared" si="13"/>
        <v>2.6968953585370143</v>
      </c>
      <c r="Z26" s="96">
        <f t="shared" si="13"/>
        <v>12.076539769114916</v>
      </c>
      <c r="AA26" s="96">
        <f t="shared" si="13"/>
        <v>7.2870215223084385</v>
      </c>
      <c r="AB26" s="96">
        <f t="shared" si="13"/>
        <v>9.7145848048082204</v>
      </c>
      <c r="AC26" s="96">
        <f t="shared" si="13"/>
        <v>26.702702673557894</v>
      </c>
      <c r="AD26" s="96">
        <f t="shared" si="13"/>
        <v>23.204169307903886</v>
      </c>
      <c r="AE26" s="96">
        <f t="shared" si="13"/>
        <v>13.739235917486104</v>
      </c>
      <c r="AF26" s="96">
        <f t="shared" si="13"/>
        <v>4.3866707081239573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1.2914344423776801E-2</v>
      </c>
      <c r="C27" s="68">
        <f>'Basic T2'!O27</f>
        <v>0.27239412654303607</v>
      </c>
      <c r="D27" s="68">
        <f>'Basic T2'!Z27</f>
        <v>0.99175120266940098</v>
      </c>
      <c r="E27" s="68">
        <f>'Basic T2'!AK27</f>
        <v>0.30632147796198672</v>
      </c>
      <c r="F27" s="68">
        <f>'Basic T2'!AV27</f>
        <v>0.2700744229879824</v>
      </c>
      <c r="G27" s="68">
        <f>'Basic T2'!BG27</f>
        <v>0.91986158518817907</v>
      </c>
      <c r="H27" s="68">
        <f>'Basic T2'!BR27</f>
        <v>1.2380647525431134</v>
      </c>
      <c r="I27" s="68">
        <f>'Basic T2'!CC27</f>
        <v>0.9858225396435657</v>
      </c>
      <c r="J27" s="68">
        <f>'Basic T2'!CN27</f>
        <v>0.27397396097326765</v>
      </c>
      <c r="K27" s="309">
        <f t="shared" si="12"/>
        <v>5.2711784129343098</v>
      </c>
      <c r="L27" s="96"/>
      <c r="M27" s="96">
        <f t="shared" si="0"/>
        <v>1.508541691383122E-2</v>
      </c>
      <c r="N27" s="96">
        <f t="shared" si="1"/>
        <v>4.4365050512292864E-2</v>
      </c>
      <c r="O27" s="96">
        <f t="shared" si="2"/>
        <v>9.1938296614231849E-2</v>
      </c>
      <c r="P27" s="96">
        <f t="shared" si="3"/>
        <v>0.10526180761392177</v>
      </c>
      <c r="Q27" s="96">
        <f t="shared" si="4"/>
        <v>8.9867934323696358E-2</v>
      </c>
      <c r="R27" s="96">
        <f t="shared" si="5"/>
        <v>9.4990426216042312E-2</v>
      </c>
      <c r="S27" s="96">
        <f t="shared" si="6"/>
        <v>0.14825907676985867</v>
      </c>
      <c r="T27" s="96">
        <f t="shared" si="7"/>
        <v>0.19650811782618219</v>
      </c>
      <c r="U27" s="96">
        <f t="shared" si="8"/>
        <v>0.1721622915714982</v>
      </c>
      <c r="V27" s="96">
        <f t="shared" si="9"/>
        <v>0.10904186070576387</v>
      </c>
      <c r="W27" s="96"/>
      <c r="X27" s="96">
        <f t="shared" si="10"/>
        <v>0.24499919016377525</v>
      </c>
      <c r="Y27" s="96">
        <f t="shared" si="13"/>
        <v>5.1676134860971681</v>
      </c>
      <c r="Z27" s="96">
        <f t="shared" si="13"/>
        <v>18.814601308805297</v>
      </c>
      <c r="AA27" s="96">
        <f t="shared" si="13"/>
        <v>5.8112523228267392</v>
      </c>
      <c r="AB27" s="96">
        <f t="shared" si="13"/>
        <v>5.1236061812151776</v>
      </c>
      <c r="AC27" s="96">
        <f t="shared" si="13"/>
        <v>17.450776906564982</v>
      </c>
      <c r="AD27" s="96">
        <f t="shared" si="13"/>
        <v>23.487437828041934</v>
      </c>
      <c r="AE27" s="96">
        <f t="shared" si="13"/>
        <v>18.702128109050047</v>
      </c>
      <c r="AF27" s="96">
        <f t="shared" si="13"/>
        <v>5.1975846672348629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0.80850171342392352</v>
      </c>
      <c r="C28" s="68">
        <f>'Basic T2'!O28</f>
        <v>12.569496348832029</v>
      </c>
      <c r="D28" s="68">
        <f>'Basic T2'!Z28</f>
        <v>43.523936963212535</v>
      </c>
      <c r="E28" s="68">
        <f>'Basic T2'!AK28</f>
        <v>13.307356789515236</v>
      </c>
      <c r="F28" s="68">
        <f>'Basic T2'!AV28</f>
        <v>11.05231208163895</v>
      </c>
      <c r="G28" s="68">
        <f>'Basic T2'!BG28</f>
        <v>81.30329303907898</v>
      </c>
      <c r="H28" s="68">
        <f>'Basic T2'!BR28</f>
        <v>67.589220821696159</v>
      </c>
      <c r="I28" s="68">
        <f>'Basic T2'!CC28</f>
        <v>43.258375919033966</v>
      </c>
      <c r="J28" s="68">
        <f>'Basic T2'!CN28</f>
        <v>15.457003282810669</v>
      </c>
      <c r="K28" s="309">
        <f t="shared" si="12"/>
        <v>288.86949695924244</v>
      </c>
      <c r="L28" s="96"/>
      <c r="M28" s="96">
        <f t="shared" si="0"/>
        <v>0.94442156894092544</v>
      </c>
      <c r="N28" s="96">
        <f t="shared" si="1"/>
        <v>2.0472039816244352</v>
      </c>
      <c r="O28" s="96">
        <f t="shared" si="2"/>
        <v>4.0347988644455057</v>
      </c>
      <c r="P28" s="96">
        <f t="shared" si="3"/>
        <v>4.5728312606326504</v>
      </c>
      <c r="Q28" s="96">
        <f t="shared" si="4"/>
        <v>3.6776842667619873</v>
      </c>
      <c r="R28" s="96">
        <f t="shared" si="5"/>
        <v>8.395865837760768</v>
      </c>
      <c r="S28" s="96">
        <f t="shared" si="6"/>
        <v>8.0938541041857395</v>
      </c>
      <c r="T28" s="96">
        <f t="shared" si="7"/>
        <v>8.6228724645921524</v>
      </c>
      <c r="U28" s="96">
        <f t="shared" si="8"/>
        <v>9.7130146841090035</v>
      </c>
      <c r="V28" s="96">
        <f t="shared" si="9"/>
        <v>5.9756784881882412</v>
      </c>
      <c r="W28" s="96"/>
      <c r="X28" s="96">
        <f t="shared" si="10"/>
        <v>0.27988476524331596</v>
      </c>
      <c r="Y28" s="96">
        <f t="shared" si="13"/>
        <v>4.3512715884313327</v>
      </c>
      <c r="Z28" s="96">
        <f t="shared" si="13"/>
        <v>15.066989564963821</v>
      </c>
      <c r="AA28" s="96">
        <f t="shared" si="13"/>
        <v>4.6067019638950724</v>
      </c>
      <c r="AB28" s="96">
        <f t="shared" si="13"/>
        <v>3.8260571635219613</v>
      </c>
      <c r="AC28" s="96">
        <f t="shared" si="13"/>
        <v>28.145336871809047</v>
      </c>
      <c r="AD28" s="96">
        <f t="shared" si="13"/>
        <v>23.397839347237326</v>
      </c>
      <c r="AE28" s="96">
        <f t="shared" si="13"/>
        <v>14.975058417170795</v>
      </c>
      <c r="AF28" s="96">
        <f t="shared" si="13"/>
        <v>5.3508603177273333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0.32986102626682851</v>
      </c>
      <c r="C29" s="68">
        <f>'Basic T2'!O29</f>
        <v>3.9008144328492884</v>
      </c>
      <c r="D29" s="68">
        <f>'Basic T2'!Z29</f>
        <v>13.973816371260604</v>
      </c>
      <c r="E29" s="68">
        <f>'Basic T2'!AK29</f>
        <v>4.8771097904927618</v>
      </c>
      <c r="F29" s="68">
        <f>'Basic T2'!AV29</f>
        <v>5.1105107877597487</v>
      </c>
      <c r="G29" s="68">
        <f>'Basic T2'!BG29</f>
        <v>18.882187559900903</v>
      </c>
      <c r="H29" s="68">
        <f>'Basic T2'!BR29</f>
        <v>18.412552379388845</v>
      </c>
      <c r="I29" s="68">
        <f>'Basic T2'!CC29</f>
        <v>8.2083421386491207</v>
      </c>
      <c r="J29" s="68">
        <f>'Basic T2'!CN29</f>
        <v>2.9738989382966468</v>
      </c>
      <c r="K29" s="309">
        <f t="shared" si="12"/>
        <v>76.669093424864741</v>
      </c>
      <c r="L29" s="96"/>
      <c r="M29" s="96">
        <f t="shared" si="0"/>
        <v>0.38531503741667134</v>
      </c>
      <c r="N29" s="96">
        <f t="shared" si="1"/>
        <v>0.63532878461348785</v>
      </c>
      <c r="O29" s="96">
        <f t="shared" si="2"/>
        <v>1.2954144859273029</v>
      </c>
      <c r="P29" s="96">
        <f t="shared" si="3"/>
        <v>1.6759301237849571</v>
      </c>
      <c r="Q29" s="96">
        <f t="shared" si="4"/>
        <v>1.7005351441790222</v>
      </c>
      <c r="R29" s="96">
        <f t="shared" si="5"/>
        <v>1.9498879756341938</v>
      </c>
      <c r="S29" s="96">
        <f t="shared" si="6"/>
        <v>2.2049153819600344</v>
      </c>
      <c r="T29" s="96">
        <f t="shared" si="7"/>
        <v>1.6362030682748201</v>
      </c>
      <c r="U29" s="96">
        <f t="shared" si="8"/>
        <v>1.8687661203290511</v>
      </c>
      <c r="V29" s="96">
        <f t="shared" si="9"/>
        <v>1.5860097971939928</v>
      </c>
      <c r="W29" s="96"/>
      <c r="X29" s="96">
        <f t="shared" si="10"/>
        <v>0.43023989398034346</v>
      </c>
      <c r="Y29" s="96">
        <f t="shared" si="13"/>
        <v>5.0878577776220393</v>
      </c>
      <c r="Z29" s="96">
        <f t="shared" si="13"/>
        <v>18.226140087276317</v>
      </c>
      <c r="AA29" s="96">
        <f t="shared" si="13"/>
        <v>6.3612461979510693</v>
      </c>
      <c r="AB29" s="96">
        <f t="shared" si="13"/>
        <v>6.6656726452204884</v>
      </c>
      <c r="AC29" s="96">
        <f t="shared" si="13"/>
        <v>24.628160731293029</v>
      </c>
      <c r="AD29" s="96">
        <f t="shared" si="13"/>
        <v>24.01561249375283</v>
      </c>
      <c r="AE29" s="96">
        <f t="shared" si="13"/>
        <v>10.706194337217836</v>
      </c>
      <c r="AF29" s="96">
        <f t="shared" si="13"/>
        <v>3.8788758356860584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0.19930622543305268</v>
      </c>
      <c r="C30" s="68">
        <f>'Basic T2'!O30</f>
        <v>1.2161899607314584</v>
      </c>
      <c r="D30" s="68">
        <f>'Basic T2'!Z30</f>
        <v>2.7905191718526341</v>
      </c>
      <c r="E30" s="68">
        <f>'Basic T2'!AK30</f>
        <v>1.4003936232935725</v>
      </c>
      <c r="F30" s="68">
        <f>'Basic T2'!AV30</f>
        <v>3.1440978671687985</v>
      </c>
      <c r="G30" s="68">
        <f>'Basic T2'!BG30</f>
        <v>16.862296735222621</v>
      </c>
      <c r="H30" s="68">
        <f>'Basic T2'!BR30</f>
        <v>19.568435620303461</v>
      </c>
      <c r="I30" s="68">
        <f>'Basic T2'!CC30</f>
        <v>14.318921566490749</v>
      </c>
      <c r="J30" s="68">
        <f>'Basic T2'!CN30</f>
        <v>5.027274770118745</v>
      </c>
      <c r="K30" s="309">
        <f t="shared" si="12"/>
        <v>64.527435540615102</v>
      </c>
      <c r="L30" s="96"/>
      <c r="M30" s="96">
        <f t="shared" si="0"/>
        <v>0.23281224392963382</v>
      </c>
      <c r="N30" s="96">
        <f t="shared" si="1"/>
        <v>0.19808183724501108</v>
      </c>
      <c r="O30" s="96">
        <f t="shared" si="2"/>
        <v>0.25868945622545475</v>
      </c>
      <c r="P30" s="96">
        <f t="shared" si="3"/>
        <v>0.48121981239978084</v>
      </c>
      <c r="Q30" s="96">
        <f t="shared" si="4"/>
        <v>1.0462063660377505</v>
      </c>
      <c r="R30" s="96">
        <f t="shared" si="5"/>
        <v>1.7413019302599739</v>
      </c>
      <c r="S30" s="96">
        <f t="shared" si="6"/>
        <v>2.3433331681055014</v>
      </c>
      <c r="T30" s="96">
        <f t="shared" si="7"/>
        <v>2.85425034748057</v>
      </c>
      <c r="U30" s="96">
        <f t="shared" si="8"/>
        <v>3.1590854171271769</v>
      </c>
      <c r="V30" s="96">
        <f t="shared" si="9"/>
        <v>1.3348422471632992</v>
      </c>
      <c r="W30" s="96"/>
      <c r="X30" s="96">
        <f t="shared" si="10"/>
        <v>0.30887051959101119</v>
      </c>
      <c r="Y30" s="96">
        <f t="shared" si="13"/>
        <v>1.884764132561815</v>
      </c>
      <c r="Z30" s="96">
        <f t="shared" si="13"/>
        <v>4.3245468357350338</v>
      </c>
      <c r="AA30" s="96">
        <f t="shared" si="13"/>
        <v>2.1702297814270515</v>
      </c>
      <c r="AB30" s="96">
        <f t="shared" si="13"/>
        <v>4.8724977845893607</v>
      </c>
      <c r="AC30" s="96">
        <f t="shared" si="13"/>
        <v>26.131980287065787</v>
      </c>
      <c r="AD30" s="96">
        <f t="shared" si="13"/>
        <v>30.325760595253509</v>
      </c>
      <c r="AE30" s="96">
        <f t="shared" si="13"/>
        <v>22.190439534015077</v>
      </c>
      <c r="AF30" s="96">
        <f t="shared" si="13"/>
        <v>7.7909105297613426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0.42483731842372358</v>
      </c>
      <c r="C31" s="68">
        <f>'Basic T2'!O31</f>
        <v>3.5901333114331502</v>
      </c>
      <c r="D31" s="68">
        <f>'Basic T2'!Z31</f>
        <v>8.9123232159020169</v>
      </c>
      <c r="E31" s="68">
        <f>'Basic T2'!AK31</f>
        <v>3.9661269938573742</v>
      </c>
      <c r="F31" s="68">
        <f>'Basic T2'!AV31</f>
        <v>6.8546482745644042</v>
      </c>
      <c r="G31" s="68">
        <f>'Basic T2'!BG31</f>
        <v>31.337860126512911</v>
      </c>
      <c r="H31" s="68">
        <f>'Basic T2'!BR31</f>
        <v>40.351561448377495</v>
      </c>
      <c r="I31" s="68">
        <f>'Basic T2'!CC31</f>
        <v>31.655190059400859</v>
      </c>
      <c r="J31" s="68">
        <f>'Basic T2'!CN31</f>
        <v>14.240787248494879</v>
      </c>
      <c r="K31" s="309">
        <f t="shared" si="12"/>
        <v>141.33346799696682</v>
      </c>
      <c r="L31" s="96"/>
      <c r="M31" s="96">
        <f t="shared" si="0"/>
        <v>0.4962581032898975</v>
      </c>
      <c r="N31" s="96">
        <f t="shared" si="1"/>
        <v>0.58472790044697442</v>
      </c>
      <c r="O31" s="96">
        <f t="shared" si="2"/>
        <v>0.82619896314725716</v>
      </c>
      <c r="P31" s="96">
        <f t="shared" si="3"/>
        <v>1.3628874454947772</v>
      </c>
      <c r="Q31" s="96">
        <f t="shared" si="4"/>
        <v>2.2809012202462555</v>
      </c>
      <c r="R31" s="96">
        <f t="shared" si="5"/>
        <v>3.2361354556481521</v>
      </c>
      <c r="S31" s="96">
        <f t="shared" si="6"/>
        <v>4.8321262957127429</v>
      </c>
      <c r="T31" s="96">
        <f t="shared" si="7"/>
        <v>6.3099610405053452</v>
      </c>
      <c r="U31" s="96">
        <f t="shared" si="8"/>
        <v>8.9487576037281524</v>
      </c>
      <c r="V31" s="96">
        <f t="shared" si="9"/>
        <v>2.9236848239801452</v>
      </c>
      <c r="W31" s="96"/>
      <c r="X31" s="96">
        <f t="shared" si="10"/>
        <v>0.30059215587410698</v>
      </c>
      <c r="Y31" s="96">
        <f t="shared" si="13"/>
        <v>2.5401862434382481</v>
      </c>
      <c r="Z31" s="96">
        <f t="shared" si="13"/>
        <v>6.3058830595547875</v>
      </c>
      <c r="AA31" s="96">
        <f t="shared" si="13"/>
        <v>2.8062192558258685</v>
      </c>
      <c r="AB31" s="96">
        <f t="shared" si="13"/>
        <v>4.8499823656145713</v>
      </c>
      <c r="AC31" s="96">
        <f t="shared" si="13"/>
        <v>22.172993113835897</v>
      </c>
      <c r="AD31" s="96">
        <f t="shared" si="13"/>
        <v>28.550605897000626</v>
      </c>
      <c r="AE31" s="96">
        <f t="shared" si="13"/>
        <v>22.397518795817149</v>
      </c>
      <c r="AF31" s="96">
        <f t="shared" si="13"/>
        <v>10.076019113038747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3.8277160603530339E-3</v>
      </c>
      <c r="C32" s="68">
        <f>'Basic T2'!O32</f>
        <v>0.7127149527162272</v>
      </c>
      <c r="D32" s="68">
        <f>'Basic T2'!Z32</f>
        <v>2.4291573136101192</v>
      </c>
      <c r="E32" s="68">
        <f>'Basic T2'!AK32</f>
        <v>1.8079494087480119</v>
      </c>
      <c r="F32" s="68">
        <f>'Basic T2'!AV32</f>
        <v>2.222936544904794</v>
      </c>
      <c r="G32" s="68">
        <f>'Basic T2'!BG32</f>
        <v>9.3914589295630879</v>
      </c>
      <c r="H32" s="68">
        <f>'Basic T2'!BR32</f>
        <v>13.767250138514724</v>
      </c>
      <c r="I32" s="68">
        <f>'Basic T2'!CC32</f>
        <v>14.769191383034542</v>
      </c>
      <c r="J32" s="68">
        <f>'Basic T2'!CN32</f>
        <v>6.7207260255109977</v>
      </c>
      <c r="K32" s="309">
        <f t="shared" si="12"/>
        <v>51.825212412662864</v>
      </c>
      <c r="L32" s="96"/>
      <c r="M32" s="96">
        <f t="shared" si="0"/>
        <v>4.4712058702633091E-3</v>
      </c>
      <c r="N32" s="96">
        <f t="shared" si="1"/>
        <v>0.11608045767876055</v>
      </c>
      <c r="O32" s="96">
        <f t="shared" si="2"/>
        <v>0.22519013339252322</v>
      </c>
      <c r="P32" s="96">
        <f t="shared" si="3"/>
        <v>0.62126894955421086</v>
      </c>
      <c r="Q32" s="96">
        <f t="shared" si="4"/>
        <v>0.73968765058562314</v>
      </c>
      <c r="R32" s="96">
        <f t="shared" si="5"/>
        <v>0.96981839536994552</v>
      </c>
      <c r="S32" s="96">
        <f t="shared" si="6"/>
        <v>1.648637351966632</v>
      </c>
      <c r="T32" s="96">
        <f t="shared" si="7"/>
        <v>2.94400450769175</v>
      </c>
      <c r="U32" s="96">
        <f t="shared" si="8"/>
        <v>4.2232319796591096</v>
      </c>
      <c r="V32" s="96">
        <f t="shared" si="9"/>
        <v>1.0720786037295971</v>
      </c>
      <c r="W32" s="96"/>
      <c r="X32" s="96">
        <f t="shared" si="10"/>
        <v>7.3858183732552875E-3</v>
      </c>
      <c r="Y32" s="96">
        <f t="shared" si="13"/>
        <v>1.3752282326238647</v>
      </c>
      <c r="Z32" s="96">
        <f t="shared" si="13"/>
        <v>4.6872114951845019</v>
      </c>
      <c r="AA32" s="96">
        <f t="shared" si="13"/>
        <v>3.4885518545530578</v>
      </c>
      <c r="AB32" s="96">
        <f t="shared" si="13"/>
        <v>4.2892955791564615</v>
      </c>
      <c r="AC32" s="96">
        <f t="shared" si="13"/>
        <v>18.1214094305736</v>
      </c>
      <c r="AD32" s="96">
        <f t="shared" si="13"/>
        <v>26.564773201297797</v>
      </c>
      <c r="AE32" s="96">
        <f t="shared" si="13"/>
        <v>28.498081716353695</v>
      </c>
      <c r="AF32" s="96">
        <f t="shared" si="13"/>
        <v>12.96806267188375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0.38139568268612606</v>
      </c>
      <c r="C33" s="68">
        <f>'Basic T2'!O33</f>
        <v>12.626903542155654</v>
      </c>
      <c r="D33" s="68">
        <f>'Basic T2'!Z33</f>
        <v>40.074848673067152</v>
      </c>
      <c r="E33" s="68">
        <f>'Basic T2'!AK33</f>
        <v>20.572462041275067</v>
      </c>
      <c r="F33" s="68">
        <f>'Basic T2'!AV33</f>
        <v>18.55718991820234</v>
      </c>
      <c r="G33" s="68">
        <f>'Basic T2'!BG33</f>
        <v>86.510930315342804</v>
      </c>
      <c r="H33" s="68">
        <f>'Basic T2'!BR33</f>
        <v>123.25410516112085</v>
      </c>
      <c r="I33" s="68">
        <f>'Basic T2'!CC33</f>
        <v>101.14270199259585</v>
      </c>
      <c r="J33" s="68">
        <f>'Basic T2'!CN33</f>
        <v>37.891612085240425</v>
      </c>
      <c r="K33" s="309">
        <f>SUM(B33:J33)</f>
        <v>441.01214941168621</v>
      </c>
      <c r="L33" s="96"/>
      <c r="M33" s="96">
        <f t="shared" si="0"/>
        <v>0.44551335272293097</v>
      </c>
      <c r="N33" s="96">
        <f t="shared" si="1"/>
        <v>2.0565539373811692</v>
      </c>
      <c r="O33" s="96">
        <f t="shared" si="2"/>
        <v>3.7150580852918793</v>
      </c>
      <c r="P33" s="96">
        <f t="shared" si="3"/>
        <v>7.0693526158885067</v>
      </c>
      <c r="Q33" s="96">
        <f t="shared" si="4"/>
        <v>6.1749509870306234</v>
      </c>
      <c r="R33" s="96">
        <f t="shared" si="5"/>
        <v>8.9336377073727089</v>
      </c>
      <c r="S33" s="96">
        <f t="shared" si="6"/>
        <v>14.759760991294762</v>
      </c>
      <c r="T33" s="96">
        <f t="shared" si="7"/>
        <v>20.161196565464611</v>
      </c>
      <c r="U33" s="96">
        <f t="shared" si="8"/>
        <v>23.810681660253774</v>
      </c>
      <c r="V33" s="96">
        <f t="shared" si="9"/>
        <v>9.1229667445327465</v>
      </c>
      <c r="W33" s="96"/>
      <c r="X33" s="96">
        <f>IF($K33&gt;0,B33/$K33*100,0)</f>
        <v>8.6481899239037069E-2</v>
      </c>
      <c r="Y33" s="96">
        <f t="shared" ref="Y33" si="14">IF($K33&gt;0,C33/$K33*100,0)</f>
        <v>2.8631645543099089</v>
      </c>
      <c r="Z33" s="96">
        <f t="shared" ref="Z33" si="15">IF($K33&gt;0,D33/$K33*100,0)</f>
        <v>9.0870169283379898</v>
      </c>
      <c r="AA33" s="96">
        <f t="shared" ref="AA33" si="16">IF($K33&gt;0,E33/$K33*100,0)</f>
        <v>4.6648288644017857</v>
      </c>
      <c r="AB33" s="96">
        <f t="shared" ref="AB33" si="17">IF($K33&gt;0,F33/$K33*100,0)</f>
        <v>4.2078636479647518</v>
      </c>
      <c r="AC33" s="96">
        <f t="shared" ref="AC33" si="18">IF($K33&gt;0,G33/$K33*100,0)</f>
        <v>19.616450574150644</v>
      </c>
      <c r="AD33" s="96">
        <f t="shared" ref="AD33" si="19">IF($K33&gt;0,H33/$K33*100,0)</f>
        <v>27.948006721706609</v>
      </c>
      <c r="AE33" s="96">
        <f t="shared" ref="AE33" si="20">IF($K33&gt;0,I33/$K33*100,0)</f>
        <v>22.934221228943699</v>
      </c>
      <c r="AF33" s="96">
        <f>IF($K33&gt;0,J33/$K33*100,0)</f>
        <v>8.5919655809455922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85.608137299381838</v>
      </c>
      <c r="C35" s="310">
        <f t="shared" ref="C35:K35" si="22">SUM(C8:C33)</f>
        <v>613.9835825670026</v>
      </c>
      <c r="D35" s="310">
        <f t="shared" si="22"/>
        <v>1078.713919217729</v>
      </c>
      <c r="E35" s="310">
        <f t="shared" si="22"/>
        <v>291.00913703240747</v>
      </c>
      <c r="F35" s="310">
        <f t="shared" si="22"/>
        <v>300.52367957540696</v>
      </c>
      <c r="G35" s="310">
        <f t="shared" si="22"/>
        <v>968.37294223323488</v>
      </c>
      <c r="H35" s="310">
        <f t="shared" si="22"/>
        <v>835.06843528032425</v>
      </c>
      <c r="I35" s="310">
        <f t="shared" si="22"/>
        <v>501.67013482646945</v>
      </c>
      <c r="J35" s="310">
        <f t="shared" si="22"/>
        <v>159.13703196700743</v>
      </c>
      <c r="K35" s="310">
        <f t="shared" si="22"/>
        <v>4834.0869999989645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1.7709266982451943</v>
      </c>
      <c r="Y35" s="97">
        <f t="shared" ref="Y35:AG35" si="24">IF($K35&gt;0,C35/$K35*100,0)</f>
        <v>12.70112810479278</v>
      </c>
      <c r="Z35" s="97">
        <f t="shared" si="24"/>
        <v>22.314739457894738</v>
      </c>
      <c r="AA35" s="97">
        <f t="shared" si="24"/>
        <v>6.0199400017515154</v>
      </c>
      <c r="AB35" s="97">
        <f t="shared" si="24"/>
        <v>6.2167619154448674</v>
      </c>
      <c r="AC35" s="97">
        <f t="shared" si="24"/>
        <v>20.032178614771361</v>
      </c>
      <c r="AD35" s="97">
        <f t="shared" si="24"/>
        <v>17.274584327516305</v>
      </c>
      <c r="AE35" s="97">
        <f t="shared" si="24"/>
        <v>10.3777638844021</v>
      </c>
      <c r="AF35" s="97">
        <f t="shared" si="24"/>
        <v>3.2919769951811277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automation\Data\Results\Workbooks\SE\[SE_MainTables.Main.xlsm]Manager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automation\Data\Results\Workbooks\SE\[SE_MainTables.Main.xlsm]Manager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automation\Data\Results\Workbooks\SE\[SE_MainTables.Main.xlsm]Manager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automation\Data\Results\Workbooks\SE\[SE_MainTables.Main.xlsm]Manager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automation\Data\Results\Workbooks\SE\[SE_MainTables.Main.xlsm]Manager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automation\Data\Results\Workbooks\SE\[SE_MainTables.Main.xlsm]Manager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automation\Data\Results\Workbooks\SE\[SE_MainTables.Main.xlsm]Manager</v>
      </c>
      <c r="Y79" s="90" t="str">
        <f ca="1">CELL("filename")</f>
        <v>M:\IE\Projects\Nuffield via NFER AI and automation\Data\Results\Workbooks\SE\[SE_MainTables.Main.xlsm]Manager</v>
      </c>
      <c r="AW79" s="90" t="str">
        <f ca="1">CELL("filename")</f>
        <v>M:\IE\Projects\Nuffield via NFER AI and automation\Data\Results\Workbooks\SE\[SE_MainTables.Main.xlsm]Manager</v>
      </c>
      <c r="BU79" s="90" t="str">
        <f ca="1">CELL("filename")</f>
        <v>M:\IE\Projects\Nuffield via NFER AI and automation\Data\Results\Workbooks\SE\[SE_MainTables.Main.xlsm]Manager</v>
      </c>
      <c r="CS79" s="90" t="str">
        <f ca="1">CELL("filename")</f>
        <v>M:\IE\Projects\Nuffield via NFER AI and automation\Data\Results\Workbooks\SE\[SE_MainTables.Main.xlsm]Manager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automation\Data\Results\Workbooks\SE\[SE_MainTables.Main.xlsm]Manager</v>
      </c>
      <c r="Y96" s="90" t="str">
        <f ca="1">CELL("filename")</f>
        <v>M:\IE\Projects\Nuffield via NFER AI and automation\Data\Results\Workbooks\SE\[SE_MainTables.Main.xlsm]Manager</v>
      </c>
      <c r="AW96" s="90" t="str">
        <f ca="1">CELL("filename")</f>
        <v>M:\IE\Projects\Nuffield via NFER AI and automation\Data\Results\Workbooks\SE\[SE_MainTables.Main.xlsm]Manager</v>
      </c>
      <c r="BU96" s="90" t="str">
        <f ca="1">CELL("filename")</f>
        <v>M:\IE\Projects\Nuffield via NFER AI and automation\Data\Results\Workbooks\SE\[SE_MainTables.Main.xlsm]Manager</v>
      </c>
      <c r="CS96" s="90" t="str">
        <f ca="1">CELL("filename")</f>
        <v>M:\IE\Projects\Nuffield via NFER AI and automation\Data\Results\Workbooks\SE\[SE_MainTables.Main.xlsm]Manager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44F4E6-C987-4E2E-8141-EB6CE39C6E45}"/>
</file>

<file path=customXml/itemProps2.xml><?xml version="1.0" encoding="utf-8"?>
<ds:datastoreItem xmlns:ds="http://schemas.openxmlformats.org/officeDocument/2006/customXml" ds:itemID="{A9289E81-2486-4E5A-9D43-845269D359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2023-10-02T15:57:06Z</dcterms:modified>
</cp:coreProperties>
</file>